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nvestiční náklady" sheetId="2" r:id="rId2"/>
    <sheet name="02 - Neinvestiční náklady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Investiční náklady'!$C$127:$K$237</definedName>
    <definedName name="_xlnm.Print_Area" localSheetId="1">'01 - Investiční náklady'!$C$4:$J$76,'01 - Investiční náklady'!$C$82:$J$109,'01 - Investiční náklady'!$C$115:$K$237</definedName>
    <definedName name="_xlnm.Print_Titles" localSheetId="1">'01 - Investiční náklady'!$127:$127</definedName>
    <definedName name="_xlnm._FilterDatabase" localSheetId="2" hidden="1">'02 - Neinvestiční náklady'!$C$137:$K$315</definedName>
    <definedName name="_xlnm.Print_Area" localSheetId="2">'02 - Neinvestiční náklady'!$C$4:$J$76,'02 - Neinvestiční náklady'!$C$82:$J$119,'02 - Neinvestiční náklady'!$C$125:$K$315</definedName>
    <definedName name="_xlnm.Print_Titles" localSheetId="2">'02 - Neinvestiční náklady'!$137:$137</definedName>
  </definedNames>
  <calcPr/>
</workbook>
</file>

<file path=xl/calcChain.xml><?xml version="1.0" encoding="utf-8"?>
<calcChain xmlns="http://schemas.openxmlformats.org/spreadsheetml/2006/main">
  <c i="3" l="1" r="P303"/>
  <c r="J37"/>
  <c r="J36"/>
  <c i="1" r="AY96"/>
  <c i="3" r="J35"/>
  <c i="1" r="AX96"/>
  <c i="3" r="BI315"/>
  <c r="BH315"/>
  <c r="BG315"/>
  <c r="BF315"/>
  <c r="T315"/>
  <c r="T314"/>
  <c r="R315"/>
  <c r="R314"/>
  <c r="P315"/>
  <c r="P314"/>
  <c r="BI313"/>
  <c r="BH313"/>
  <c r="BG313"/>
  <c r="BF313"/>
  <c r="T313"/>
  <c r="T312"/>
  <c r="R313"/>
  <c r="R312"/>
  <c r="P313"/>
  <c r="P312"/>
  <c r="BI311"/>
  <c r="BH311"/>
  <c r="BG311"/>
  <c r="BF311"/>
  <c r="T311"/>
  <c r="T310"/>
  <c r="T309"/>
  <c r="R311"/>
  <c r="R310"/>
  <c r="R309"/>
  <c r="P311"/>
  <c r="P310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J135"/>
  <c r="J134"/>
  <c r="F134"/>
  <c r="F132"/>
  <c r="E130"/>
  <c r="J92"/>
  <c r="J91"/>
  <c r="F91"/>
  <c r="F89"/>
  <c r="E87"/>
  <c r="J18"/>
  <c r="E18"/>
  <c r="F92"/>
  <c r="J17"/>
  <c r="J12"/>
  <c r="J89"/>
  <c r="E7"/>
  <c r="E128"/>
  <c i="2" r="J37"/>
  <c r="J36"/>
  <c i="1" r="AY95"/>
  <c i="2" r="J35"/>
  <c i="1" r="AX95"/>
  <c i="2" r="BI237"/>
  <c r="BH237"/>
  <c r="BG237"/>
  <c r="BF237"/>
  <c r="T237"/>
  <c r="T236"/>
  <c r="R237"/>
  <c r="R236"/>
  <c r="P237"/>
  <c r="P236"/>
  <c r="BI235"/>
  <c r="BH235"/>
  <c r="BG235"/>
  <c r="BF235"/>
  <c r="T235"/>
  <c r="T234"/>
  <c r="R235"/>
  <c r="R234"/>
  <c r="P235"/>
  <c r="P234"/>
  <c r="BI233"/>
  <c r="BH233"/>
  <c r="BG233"/>
  <c r="BF233"/>
  <c r="T233"/>
  <c r="T232"/>
  <c r="R233"/>
  <c r="R232"/>
  <c r="R231"/>
  <c r="P233"/>
  <c r="P232"/>
  <c r="P231"/>
  <c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/>
  <c r="E7"/>
  <c r="E85"/>
  <c i="1" r="L90"/>
  <c r="AM90"/>
  <c r="AM89"/>
  <c r="L89"/>
  <c r="AM87"/>
  <c r="L87"/>
  <c r="L85"/>
  <c r="L84"/>
  <c i="2" r="BK216"/>
  <c r="BK209"/>
  <c r="BK203"/>
  <c r="J196"/>
  <c r="J194"/>
  <c r="J182"/>
  <c r="J178"/>
  <c r="BK162"/>
  <c r="J148"/>
  <c r="BK141"/>
  <c i="1" r="AS94"/>
  <c i="2" r="J204"/>
  <c r="BK191"/>
  <c r="BK185"/>
  <c r="BK175"/>
  <c r="J164"/>
  <c r="J150"/>
  <c r="BK147"/>
  <c r="BK146"/>
  <c r="J138"/>
  <c r="BK227"/>
  <c r="J218"/>
  <c r="J215"/>
  <c r="BK211"/>
  <c r="BK207"/>
  <c r="BK198"/>
  <c r="J193"/>
  <c r="BK190"/>
  <c r="J188"/>
  <c r="BK181"/>
  <c r="J167"/>
  <c r="J159"/>
  <c r="BK151"/>
  <c r="J149"/>
  <c r="J143"/>
  <c r="J141"/>
  <c r="BK136"/>
  <c r="J133"/>
  <c r="BK218"/>
  <c r="J211"/>
  <c r="J202"/>
  <c r="BK196"/>
  <c r="BK183"/>
  <c r="J177"/>
  <c r="J168"/>
  <c r="J162"/>
  <c r="BK159"/>
  <c r="J155"/>
  <c r="BK149"/>
  <c r="BK143"/>
  <c i="3" r="J315"/>
  <c r="BK297"/>
  <c r="BK289"/>
  <c r="J269"/>
  <c r="BK264"/>
  <c r="BK252"/>
  <c r="J246"/>
  <c r="J240"/>
  <c r="BK236"/>
  <c r="J231"/>
  <c r="J219"/>
  <c r="J208"/>
  <c r="BK196"/>
  <c r="BK190"/>
  <c r="J184"/>
  <c r="BK175"/>
  <c r="BK159"/>
  <c r="J151"/>
  <c r="J141"/>
  <c r="J313"/>
  <c r="J308"/>
  <c r="J307"/>
  <c r="J306"/>
  <c r="BK294"/>
  <c r="J287"/>
  <c r="BK284"/>
  <c r="BK279"/>
  <c r="J273"/>
  <c r="BK257"/>
  <c r="BK255"/>
  <c r="J247"/>
  <c r="BK233"/>
  <c r="J228"/>
  <c r="BK219"/>
  <c r="J215"/>
  <c r="J202"/>
  <c r="J193"/>
  <c r="BK169"/>
  <c r="BK158"/>
  <c r="J147"/>
  <c r="BK301"/>
  <c r="BK290"/>
  <c r="J277"/>
  <c r="BK271"/>
  <c r="J262"/>
  <c r="BK244"/>
  <c r="BK241"/>
  <c r="J224"/>
  <c r="J210"/>
  <c r="J199"/>
  <c r="J180"/>
  <c r="BK171"/>
  <c r="J155"/>
  <c r="BK145"/>
  <c r="BK298"/>
  <c r="J286"/>
  <c r="BK281"/>
  <c r="BK277"/>
  <c r="J270"/>
  <c r="J265"/>
  <c r="BK259"/>
  <c r="BK248"/>
  <c r="J244"/>
  <c r="BK238"/>
  <c r="BK232"/>
  <c r="BK226"/>
  <c r="BK220"/>
  <c r="BK211"/>
  <c r="J203"/>
  <c r="J198"/>
  <c r="BK192"/>
  <c r="BK183"/>
  <c r="J169"/>
  <c r="J158"/>
  <c r="J145"/>
  <c i="2" r="J237"/>
  <c r="J214"/>
  <c r="J206"/>
  <c r="J200"/>
  <c r="BK195"/>
  <c r="BK193"/>
  <c r="J181"/>
  <c r="J174"/>
  <c r="BK166"/>
  <c r="BK156"/>
  <c r="BK144"/>
  <c r="BK140"/>
  <c r="J131"/>
  <c r="BK233"/>
  <c r="J227"/>
  <c r="J225"/>
  <c r="J224"/>
  <c r="BK219"/>
  <c r="BK206"/>
  <c r="BK201"/>
  <c r="BK200"/>
  <c r="J190"/>
  <c r="BK188"/>
  <c r="BK186"/>
  <c r="J180"/>
  <c r="BK145"/>
  <c r="J235"/>
  <c r="J217"/>
  <c r="J212"/>
  <c r="J208"/>
  <c r="BK199"/>
  <c r="BK192"/>
  <c r="BK189"/>
  <c r="J185"/>
  <c r="BK172"/>
  <c r="J166"/>
  <c r="BK157"/>
  <c r="BK153"/>
  <c r="BK139"/>
  <c r="BK132"/>
  <c r="BK222"/>
  <c r="BK215"/>
  <c r="J209"/>
  <c r="BK194"/>
  <c r="BK184"/>
  <c r="BK182"/>
  <c r="BK174"/>
  <c r="J169"/>
  <c r="BK160"/>
  <c r="J157"/>
  <c r="BK154"/>
  <c r="BK148"/>
  <c r="J139"/>
  <c r="BK135"/>
  <c r="BK131"/>
  <c i="3" r="J304"/>
  <c r="BK291"/>
  <c r="J281"/>
  <c r="J261"/>
  <c r="J255"/>
  <c r="J248"/>
  <c r="BK245"/>
  <c r="J238"/>
  <c r="J234"/>
  <c r="J223"/>
  <c r="J213"/>
  <c r="J206"/>
  <c r="BK193"/>
  <c r="J186"/>
  <c r="J183"/>
  <c r="BK174"/>
  <c r="J171"/>
  <c r="BK153"/>
  <c r="BK147"/>
  <c r="J289"/>
  <c r="J271"/>
  <c r="J250"/>
  <c r="BK234"/>
  <c r="BK229"/>
  <c r="J225"/>
  <c r="J217"/>
  <c r="BK208"/>
  <c r="BK203"/>
  <c r="BK197"/>
  <c r="BK181"/>
  <c r="J161"/>
  <c r="J153"/>
  <c r="BK313"/>
  <c r="BK304"/>
  <c r="J300"/>
  <c r="J284"/>
  <c r="J275"/>
  <c r="BK270"/>
  <c r="J259"/>
  <c r="J256"/>
  <c r="J243"/>
  <c r="J227"/>
  <c r="J218"/>
  <c r="BK212"/>
  <c r="BK204"/>
  <c r="J194"/>
  <c r="BK177"/>
  <c r="J165"/>
  <c r="BK151"/>
  <c r="BK302"/>
  <c r="BK299"/>
  <c r="J295"/>
  <c r="J279"/>
  <c r="J276"/>
  <c r="BK269"/>
  <c r="J264"/>
  <c r="J258"/>
  <c r="BK251"/>
  <c r="J245"/>
  <c r="J242"/>
  <c r="BK235"/>
  <c r="J230"/>
  <c r="BK225"/>
  <c r="J216"/>
  <c r="BK210"/>
  <c r="J200"/>
  <c r="J196"/>
  <c r="J190"/>
  <c r="BK186"/>
  <c r="BK180"/>
  <c r="BK162"/>
  <c r="BK146"/>
  <c r="BK249"/>
  <c r="BK200"/>
  <c r="J159"/>
  <c r="J311"/>
  <c r="J299"/>
  <c r="BK282"/>
  <c r="BK265"/>
  <c r="J257"/>
  <c r="BK231"/>
  <c r="BK217"/>
  <c r="J211"/>
  <c r="BK202"/>
  <c r="BK184"/>
  <c r="BK172"/>
  <c r="J156"/>
  <c r="BK144"/>
  <c r="BK300"/>
  <c r="J296"/>
  <c r="BK280"/>
  <c r="BK275"/>
  <c r="BK268"/>
  <c r="BK261"/>
  <c r="J252"/>
  <c r="BK246"/>
  <c r="BK240"/>
  <c r="J233"/>
  <c r="BK228"/>
  <c r="BK223"/>
  <c r="J212"/>
  <c r="BK205"/>
  <c r="BK199"/>
  <c r="BK194"/>
  <c r="BK189"/>
  <c r="BK185"/>
  <c r="J175"/>
  <c r="BK161"/>
  <c r="BK155"/>
  <c i="2" r="BK208"/>
  <c r="BK202"/>
  <c r="J201"/>
  <c r="J199"/>
  <c r="J195"/>
  <c r="J186"/>
  <c r="BK180"/>
  <c r="BK169"/>
  <c r="J151"/>
  <c r="J146"/>
  <c r="J142"/>
  <c r="BK137"/>
  <c r="BK235"/>
  <c r="BK225"/>
  <c r="BK224"/>
  <c r="J222"/>
  <c r="BK212"/>
  <c r="J207"/>
  <c r="J203"/>
  <c r="BK197"/>
  <c r="J189"/>
  <c r="J187"/>
  <c r="J183"/>
  <c r="J175"/>
  <c r="J172"/>
  <c r="BK155"/>
  <c r="J144"/>
  <c r="J136"/>
  <c r="J132"/>
  <c r="J233"/>
  <c r="BK221"/>
  <c r="J219"/>
  <c r="J216"/>
  <c r="BK214"/>
  <c r="J210"/>
  <c r="BK204"/>
  <c r="J197"/>
  <c r="J191"/>
  <c r="BK187"/>
  <c r="BK177"/>
  <c r="BK168"/>
  <c r="BK164"/>
  <c r="J154"/>
  <c r="BK150"/>
  <c r="J145"/>
  <c r="BK142"/>
  <c r="J140"/>
  <c r="BK138"/>
  <c r="J135"/>
  <c r="BK237"/>
  <c r="J221"/>
  <c r="BK217"/>
  <c r="BK210"/>
  <c r="J198"/>
  <c r="J192"/>
  <c r="J184"/>
  <c r="BK178"/>
  <c r="BK171"/>
  <c r="J171"/>
  <c r="BK167"/>
  <c r="J160"/>
  <c r="J156"/>
  <c r="J153"/>
  <c r="J147"/>
  <c r="J137"/>
  <c r="BK133"/>
  <c i="3" r="BK305"/>
  <c r="J298"/>
  <c r="BK296"/>
  <c r="BK287"/>
  <c r="J268"/>
  <c r="BK256"/>
  <c r="J249"/>
  <c r="BK247"/>
  <c r="J241"/>
  <c r="BK239"/>
  <c r="J235"/>
  <c r="J226"/>
  <c r="BK218"/>
  <c r="BK209"/>
  <c r="J204"/>
  <c r="J191"/>
  <c r="J188"/>
  <c r="J185"/>
  <c r="J177"/>
  <c r="J172"/>
  <c r="BK160"/>
  <c r="BK152"/>
  <c r="J144"/>
  <c r="BK315"/>
  <c r="BK311"/>
  <c r="BK308"/>
  <c r="BK307"/>
  <c r="BK306"/>
  <c r="BK295"/>
  <c r="J290"/>
  <c r="BK286"/>
  <c r="J282"/>
  <c r="J280"/>
  <c r="BK278"/>
  <c r="BK262"/>
  <c r="J251"/>
  <c r="J239"/>
  <c r="J232"/>
  <c r="BK227"/>
  <c r="BK216"/>
  <c r="BK206"/>
  <c r="BK198"/>
  <c r="J192"/>
  <c r="J162"/>
  <c r="BK156"/>
  <c r="J152"/>
  <c r="J305"/>
  <c r="J302"/>
  <c r="J294"/>
  <c r="J285"/>
  <c r="BK276"/>
  <c r="BK267"/>
  <c r="BK258"/>
  <c r="BK253"/>
  <c r="BK242"/>
  <c r="BK230"/>
  <c r="J220"/>
  <c r="BK215"/>
  <c r="J205"/>
  <c r="J201"/>
  <c r="J189"/>
  <c r="J174"/>
  <c r="J157"/>
  <c r="J146"/>
  <c r="J301"/>
  <c r="J297"/>
  <c r="J291"/>
  <c r="BK285"/>
  <c r="J278"/>
  <c r="BK273"/>
  <c r="J267"/>
  <c r="J253"/>
  <c r="BK250"/>
  <c r="BK243"/>
  <c r="J236"/>
  <c r="J229"/>
  <c r="BK224"/>
  <c r="BK213"/>
  <c r="J209"/>
  <c r="BK201"/>
  <c r="J197"/>
  <c r="BK191"/>
  <c r="BK188"/>
  <c r="J181"/>
  <c r="BK165"/>
  <c r="J160"/>
  <c r="BK157"/>
  <c r="BK141"/>
  <c i="2" l="1" r="T231"/>
  <c r="BK134"/>
  <c r="J134"/>
  <c r="J99"/>
  <c r="R134"/>
  <c r="P152"/>
  <c r="P158"/>
  <c r="R213"/>
  <c r="BK130"/>
  <c r="J130"/>
  <c r="J98"/>
  <c r="T130"/>
  <c r="T134"/>
  <c r="BK152"/>
  <c r="J152"/>
  <c r="J100"/>
  <c r="R152"/>
  <c r="T152"/>
  <c r="T158"/>
  <c r="R205"/>
  <c r="BK213"/>
  <c r="J213"/>
  <c r="J103"/>
  <c r="P213"/>
  <c r="T213"/>
  <c i="3" r="BK140"/>
  <c r="T140"/>
  <c r="R154"/>
  <c r="BK170"/>
  <c r="J170"/>
  <c r="J100"/>
  <c r="P170"/>
  <c r="R170"/>
  <c r="T170"/>
  <c r="BK179"/>
  <c r="J179"/>
  <c r="J103"/>
  <c r="P179"/>
  <c r="R179"/>
  <c r="T179"/>
  <c r="BK182"/>
  <c r="J182"/>
  <c r="J104"/>
  <c r="P182"/>
  <c r="R182"/>
  <c r="T182"/>
  <c r="BK187"/>
  <c r="J187"/>
  <c r="J105"/>
  <c r="P187"/>
  <c r="R187"/>
  <c r="T187"/>
  <c r="BK195"/>
  <c r="J195"/>
  <c r="J106"/>
  <c r="P195"/>
  <c r="R195"/>
  <c r="T195"/>
  <c r="P207"/>
  <c r="R207"/>
  <c r="T207"/>
  <c r="P214"/>
  <c r="T214"/>
  <c r="R237"/>
  <c r="T237"/>
  <c r="R254"/>
  <c r="BK266"/>
  <c r="J266"/>
  <c r="J111"/>
  <c r="R266"/>
  <c r="BK274"/>
  <c r="J274"/>
  <c r="J112"/>
  <c r="P274"/>
  <c r="R274"/>
  <c r="T274"/>
  <c r="BK288"/>
  <c r="J288"/>
  <c r="J113"/>
  <c r="R288"/>
  <c r="BK303"/>
  <c r="J303"/>
  <c r="J114"/>
  <c i="2" r="R130"/>
  <c r="P134"/>
  <c r="R158"/>
  <c r="P205"/>
  <c r="T205"/>
  <c i="3" r="P140"/>
  <c r="BK154"/>
  <c r="J154"/>
  <c r="J99"/>
  <c r="T154"/>
  <c r="BK207"/>
  <c r="J207"/>
  <c r="J107"/>
  <c r="BK214"/>
  <c r="J214"/>
  <c r="J108"/>
  <c r="R214"/>
  <c r="P237"/>
  <c r="BK254"/>
  <c r="J254"/>
  <c r="J110"/>
  <c r="T254"/>
  <c r="T266"/>
  <c r="P288"/>
  <c r="R303"/>
  <c i="2" r="P130"/>
  <c r="BK158"/>
  <c r="J158"/>
  <c r="J101"/>
  <c r="BK205"/>
  <c r="J205"/>
  <c r="J102"/>
  <c i="3" r="R140"/>
  <c r="R139"/>
  <c r="P154"/>
  <c r="BK237"/>
  <c r="J237"/>
  <c r="J109"/>
  <c r="P254"/>
  <c r="P266"/>
  <c r="T288"/>
  <c r="T303"/>
  <c i="2" r="BK226"/>
  <c r="J226"/>
  <c r="J104"/>
  <c r="BK234"/>
  <c r="J234"/>
  <c r="J107"/>
  <c r="BK236"/>
  <c r="J236"/>
  <c r="J108"/>
  <c i="3" r="BK176"/>
  <c r="J176"/>
  <c r="J101"/>
  <c i="2" r="BK232"/>
  <c r="J232"/>
  <c r="J106"/>
  <c i="3" r="BK310"/>
  <c r="J310"/>
  <c r="J116"/>
  <c r="BK312"/>
  <c r="J312"/>
  <c r="J117"/>
  <c r="BK314"/>
  <c r="J314"/>
  <c r="J118"/>
  <c r="E85"/>
  <c r="J132"/>
  <c r="F135"/>
  <c r="BE141"/>
  <c r="BE144"/>
  <c r="BE145"/>
  <c r="BE156"/>
  <c r="BE157"/>
  <c r="BE162"/>
  <c r="BE172"/>
  <c r="BE175"/>
  <c r="BE193"/>
  <c r="BE201"/>
  <c r="BE203"/>
  <c r="BE205"/>
  <c r="BE217"/>
  <c r="BE218"/>
  <c r="BE226"/>
  <c r="BE230"/>
  <c r="BE231"/>
  <c r="BE233"/>
  <c r="BE236"/>
  <c r="BE240"/>
  <c r="BE242"/>
  <c r="BE243"/>
  <c r="BE244"/>
  <c r="BE247"/>
  <c r="BE248"/>
  <c r="BE249"/>
  <c r="BE252"/>
  <c r="BE255"/>
  <c r="BE273"/>
  <c r="BE281"/>
  <c r="BE282"/>
  <c r="BE286"/>
  <c r="BE287"/>
  <c r="BE289"/>
  <c r="BE291"/>
  <c r="BE294"/>
  <c r="BE295"/>
  <c r="BE297"/>
  <c r="BE300"/>
  <c r="BE304"/>
  <c r="BE307"/>
  <c r="BE158"/>
  <c r="BE159"/>
  <c r="BE160"/>
  <c r="BE165"/>
  <c r="BE169"/>
  <c r="BE181"/>
  <c r="BE183"/>
  <c r="BE185"/>
  <c r="BE190"/>
  <c r="BE191"/>
  <c r="BE192"/>
  <c r="BE197"/>
  <c r="BE206"/>
  <c r="BE208"/>
  <c r="BE223"/>
  <c r="BE225"/>
  <c r="BE228"/>
  <c r="BE234"/>
  <c r="BE238"/>
  <c r="BE239"/>
  <c r="BE259"/>
  <c r="BE262"/>
  <c r="BE268"/>
  <c r="BE279"/>
  <c r="BE305"/>
  <c r="BE155"/>
  <c r="BE161"/>
  <c r="BE171"/>
  <c r="BE174"/>
  <c r="BE177"/>
  <c r="BE184"/>
  <c r="BE186"/>
  <c r="BE188"/>
  <c r="BE189"/>
  <c r="BE194"/>
  <c r="BE196"/>
  <c r="BE200"/>
  <c r="BE204"/>
  <c r="BE209"/>
  <c r="BE212"/>
  <c r="BE213"/>
  <c r="BE220"/>
  <c r="BE235"/>
  <c r="BE241"/>
  <c r="BE245"/>
  <c r="BE253"/>
  <c r="BE256"/>
  <c r="BE258"/>
  <c r="BE264"/>
  <c r="BE265"/>
  <c r="BE267"/>
  <c r="BE269"/>
  <c r="BE275"/>
  <c r="BE276"/>
  <c r="BE296"/>
  <c r="BE306"/>
  <c r="BE308"/>
  <c r="BE313"/>
  <c r="BE315"/>
  <c r="BE146"/>
  <c r="BE147"/>
  <c r="BE151"/>
  <c r="BE152"/>
  <c r="BE153"/>
  <c r="BE180"/>
  <c r="BE198"/>
  <c r="BE199"/>
  <c r="BE202"/>
  <c r="BE210"/>
  <c r="BE211"/>
  <c r="BE215"/>
  <c r="BE216"/>
  <c r="BE219"/>
  <c r="BE224"/>
  <c r="BE227"/>
  <c r="BE229"/>
  <c r="BE232"/>
  <c r="BE246"/>
  <c r="BE250"/>
  <c r="BE251"/>
  <c r="BE257"/>
  <c r="BE261"/>
  <c r="BE270"/>
  <c r="BE271"/>
  <c r="BE277"/>
  <c r="BE278"/>
  <c r="BE280"/>
  <c r="BE284"/>
  <c r="BE285"/>
  <c r="BE290"/>
  <c r="BE298"/>
  <c r="BE299"/>
  <c r="BE301"/>
  <c r="BE302"/>
  <c r="BE311"/>
  <c i="2" r="J89"/>
  <c r="E118"/>
  <c r="F125"/>
  <c r="BE131"/>
  <c r="BE136"/>
  <c r="BE137"/>
  <c r="BE141"/>
  <c r="BE142"/>
  <c r="BE144"/>
  <c r="BE157"/>
  <c r="BE159"/>
  <c r="BE164"/>
  <c r="BE180"/>
  <c r="BE185"/>
  <c r="BE186"/>
  <c r="BE190"/>
  <c r="BE192"/>
  <c r="BE196"/>
  <c r="BE200"/>
  <c r="BE201"/>
  <c r="BE207"/>
  <c r="BE211"/>
  <c r="BE212"/>
  <c r="BE218"/>
  <c r="BE237"/>
  <c r="BE143"/>
  <c r="BE145"/>
  <c r="BE146"/>
  <c r="BE147"/>
  <c r="BE156"/>
  <c r="BE162"/>
  <c r="BE178"/>
  <c r="BE182"/>
  <c r="BE183"/>
  <c r="BE194"/>
  <c r="BE202"/>
  <c r="BE203"/>
  <c r="BE216"/>
  <c r="BE217"/>
  <c r="BE222"/>
  <c r="BE224"/>
  <c r="BE225"/>
  <c r="BE133"/>
  <c r="BE139"/>
  <c r="BE140"/>
  <c r="BE148"/>
  <c r="BE150"/>
  <c r="BE151"/>
  <c r="BE153"/>
  <c r="BE154"/>
  <c r="BE155"/>
  <c r="BE160"/>
  <c r="BE172"/>
  <c r="BE174"/>
  <c r="BE177"/>
  <c r="BE181"/>
  <c r="BE193"/>
  <c r="BE198"/>
  <c r="BE199"/>
  <c r="BE206"/>
  <c r="BE208"/>
  <c r="BE209"/>
  <c r="BE214"/>
  <c r="BE219"/>
  <c r="BE132"/>
  <c r="BE135"/>
  <c r="BE138"/>
  <c r="BE149"/>
  <c r="BE166"/>
  <c r="BE167"/>
  <c r="BE168"/>
  <c r="BE169"/>
  <c r="BE171"/>
  <c r="BE175"/>
  <c r="BE184"/>
  <c r="BE187"/>
  <c r="BE188"/>
  <c r="BE189"/>
  <c r="BE191"/>
  <c r="BE195"/>
  <c r="BE197"/>
  <c r="BE204"/>
  <c r="BE210"/>
  <c r="BE215"/>
  <c r="BE221"/>
  <c r="BE227"/>
  <c r="BE233"/>
  <c r="BE235"/>
  <c r="F36"/>
  <c i="1" r="BC95"/>
  <c i="3" r="J34"/>
  <c i="1" r="AW96"/>
  <c i="2" r="J34"/>
  <c i="1" r="AW95"/>
  <c i="3" r="F35"/>
  <c i="1" r="BB96"/>
  <c i="2" r="F35"/>
  <c i="1" r="BB95"/>
  <c i="3" r="F34"/>
  <c i="1" r="BA96"/>
  <c i="3" r="F36"/>
  <c i="1" r="BC96"/>
  <c i="2" r="F34"/>
  <c i="1" r="BA95"/>
  <c i="2" r="F37"/>
  <c i="1" r="BD95"/>
  <c i="3" r="F37"/>
  <c i="1" r="BD96"/>
  <c i="3" l="1" r="P139"/>
  <c r="R178"/>
  <c r="T139"/>
  <c r="R138"/>
  <c i="2" r="P129"/>
  <c r="P128"/>
  <c i="1" r="AU95"/>
  <c i="3" r="P178"/>
  <c r="BK139"/>
  <c r="J139"/>
  <c r="J97"/>
  <c i="2" r="R129"/>
  <c r="R128"/>
  <c i="3" r="T178"/>
  <c i="2" r="T129"/>
  <c r="T128"/>
  <c r="BK129"/>
  <c r="J129"/>
  <c r="J97"/>
  <c i="3" r="J140"/>
  <c r="J98"/>
  <c r="BK178"/>
  <c r="J178"/>
  <c r="J102"/>
  <c r="BK309"/>
  <c r="J309"/>
  <c r="J115"/>
  <c i="2" r="BK231"/>
  <c r="J231"/>
  <c r="J105"/>
  <c i="1" r="BA94"/>
  <c r="W30"/>
  <c i="3" r="F33"/>
  <c i="1" r="AZ96"/>
  <c i="2" r="J33"/>
  <c i="1" r="AV95"/>
  <c r="AT95"/>
  <c i="2" r="F33"/>
  <c i="1" r="AZ95"/>
  <c r="BC94"/>
  <c r="W32"/>
  <c r="BD94"/>
  <c r="W33"/>
  <c r="BB94"/>
  <c r="W31"/>
  <c i="3" r="J33"/>
  <c i="1" r="AV96"/>
  <c r="AT96"/>
  <c i="3" l="1" r="T138"/>
  <c r="P138"/>
  <c i="1" r="AU96"/>
  <c i="2" r="BK128"/>
  <c r="J128"/>
  <c r="J96"/>
  <c i="3" r="BK138"/>
  <c r="J138"/>
  <c r="J96"/>
  <c i="1" r="AU94"/>
  <c r="AW94"/>
  <c r="AK30"/>
  <c r="AX94"/>
  <c r="AY94"/>
  <c r="AZ94"/>
  <c r="W29"/>
  <c i="3" l="1" r="J30"/>
  <c i="1" r="AG96"/>
  <c i="2" r="J30"/>
  <c i="1" r="AG95"/>
  <c r="AV94"/>
  <c r="AK29"/>
  <c i="2" l="1" r="J39"/>
  <c i="3" r="J39"/>
  <c i="1" r="AN95"/>
  <c r="AN96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<sst xmlns="http://schemas.openxmlformats.org/spreadsheetml/2006/main">
  <si>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</si>
  <si>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</si>
  <si>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</si>
  <si>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</si>
  <si>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{f5969064-4c42-40e6-87fb-b9efce6e424f}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</si>
  <si>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</si>
  <si>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</si>
  <si>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</si>
  <si>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</si>
  <si>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</si>
  <si>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</si>
  <si>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</si>
  <si>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</si>
  <si>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</si>
  <si>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136b/2025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</si>
  <si>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</si>
  <si>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</si>
  <si>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ubytovacích buněk pro osoby se zdravotním postižením kolej Kajetánka</t>
  </si>
  <si>
    <t>KSO:</t>
  </si>
  <si>
    <t>CC-CZ:</t>
  </si>
  <si>
    <t>Místo:</t>
  </si>
  <si>
    <t>Kolej Kajetánka</t>
  </si>
  <si>
    <t>Datum:</t>
  </si>
  <si>
    <t>20. 4. 2025</t>
  </si>
  <si>
    <t>Zadavatel:</t>
  </si>
  <si>
    <t>IČ:</t>
  </si>
  <si>
    <t>UK KaM</t>
  </si>
  <si>
    <t>DIČ:</t>
  </si>
  <si>
    <t>Uchazeč:</t>
  </si>
  <si>
    <t>Vyplň údaj</t>
  </si>
  <si>
    <t>Projektant:</t>
  </si>
  <si>
    <t>Ing Arch Pavlovský</t>
  </si>
  <si>
    <t>True</t>
  </si>
  <si>
    <t>Zpracovatel:</t>
  </si>
  <si>
    <t>Jan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</si>
  <si>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</si>
  <si>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</si>
  <si>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</si>
  <si>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</si>
  <si>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</si>
  <si>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</si>
  <si>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</si>
  <si>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</si>
  <si>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</si>
  <si>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</si>
  <si>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</si>
  <si>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</si>
  <si>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</si>
  <si>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</si>
  <si>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</si>
  <si>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</si>
  <si>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</si>
  <si>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</si>
  <si>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</si>
  <si>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</si>
  <si>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</si>
  <si>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</si>
  <si>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</si>
  <si>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</si>
  <si>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</si>
  <si>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</si>
  <si>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</si>
  <si>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</si>
  <si>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</si>
  <si>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</si>
  <si>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</si>
  <si>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</si>
  <si>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</si>
  <si>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</si>
  <si>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</si>
  <si>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</si>
  <si>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</si>
  <si>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</si>
  <si>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</si>
  <si>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</si>
  <si>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</si>
  <si>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</si>
  <si>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</si>
  <si>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</si>
  <si>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</si>
  <si>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</si>
  <si>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</si>
  <si>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Investiční náklady</t>
  </si>
  <si>
    <t>STA</t>
  </si>
  <si>
    <t>1</t>
  </si>
  <si>
    <t>{6ce976db-9b4b-4bcd-9a8a-0ccc65098484}</t>
  </si>
  <si>
    <t>2</t>
  </si>
  <si>
    <t>02</t>
  </si>
  <si>
    <t>Neinvestiční náklady</t>
  </si>
  <si>
    <t>{591d1fbd-d664-41b7-86bf-2aa46065e089}</t>
  </si>
  <si>
    <t>KRYCÍ LIST SOUPISU PRACÍ</t>
  </si>
  <si>
    <t>Objekt:</t>
  </si>
  <si>
    <t>01 - Investiční náklady</t>
  </si>
  <si>
    <t>Kolej 17.listopadu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</si>
  <si>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</si>
  <si>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</si>
  <si>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</si>
  <si>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</si>
  <si>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</si>
  <si>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</si>
  <si>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</si>
  <si>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</si>
  <si>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</si>
  <si>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</si>
  <si>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</si>
  <si>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776 - Podlahy povlakové</t>
  </si>
  <si>
    <t>HZS - Hodinové zúčtovací sazby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</si>
  <si>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</si>
  <si>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</si>
  <si>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</si>
  <si>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</si>
  <si>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</si>
  <si>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</si>
  <si>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</si>
  <si>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</si>
  <si>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</si>
  <si>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</si>
  <si>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</si>
  <si>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</si>
  <si>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</si>
  <si>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</si>
  <si>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</si>
  <si>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</si>
  <si>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</si>
  <si>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</si>
  <si>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</si>
  <si>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</si>
  <si>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721</t>
  </si>
  <si>
    <t>Zdravotechnika - vnitřní kanalizace</t>
  </si>
  <si>
    <t>K</t>
  </si>
  <si>
    <t>721212123</t>
  </si>
  <si>
    <t>Odtokový sprchový žlab délky 800 mm s krycím roštem a zápachovou uzávěrkou</t>
  </si>
  <si>
    <t>kus</t>
  </si>
  <si>
    <t>CS ÚRS 2025 01</t>
  </si>
  <si>
    <t>16</t>
  </si>
  <si>
    <t>-498794806</t>
  </si>
  <si>
    <t>721226513</t>
  </si>
  <si>
    <t>Zápachová uzávěrka podomítková pro pračku a myčku DN 40/50 s přípojem vody a elektřiny</t>
  </si>
  <si>
    <t>-1706203609</t>
  </si>
  <si>
    <t>3</t>
  </si>
  <si>
    <t>998721123</t>
  </si>
  <si>
    <t>Přesun hmot tonážní pro vnitřní kanalizaci ruční v objektech v přes 12 do 24 m</t>
  </si>
  <si>
    <t>t</t>
  </si>
  <si>
    <t>-466304494</t>
  </si>
  <si>
    <t>725</t>
  </si>
  <si>
    <t>Zdravotechnika - zařizovací předměty</t>
  </si>
  <si>
    <t>4</t>
  </si>
  <si>
    <t>725112023</t>
  </si>
  <si>
    <t>Klozet keramický závěsný na nosné stěny pro handicapované odpad vodorovný</t>
  </si>
  <si>
    <t>soubor</t>
  </si>
  <si>
    <t>-202839261</t>
  </si>
  <si>
    <t>5</t>
  </si>
  <si>
    <t>725211617</t>
  </si>
  <si>
    <t>Umyvadlo keramické bílé šířky 600 mm s krytem na sifon připevněné na stěnu šrouby</t>
  </si>
  <si>
    <t>117510517</t>
  </si>
  <si>
    <t>6</t>
  </si>
  <si>
    <t>725822613</t>
  </si>
  <si>
    <t>Baterie umyvadlová stojánková páková s výpustí</t>
  </si>
  <si>
    <t>1933731971</t>
  </si>
  <si>
    <t>7</t>
  </si>
  <si>
    <t>725823112</t>
  </si>
  <si>
    <t>Baterie bidetové stojánkové pákové s výpustí</t>
  </si>
  <si>
    <t>912079557</t>
  </si>
  <si>
    <t>8</t>
  </si>
  <si>
    <t>725841354</t>
  </si>
  <si>
    <t>Baterie sprchová automatická s termostatickým ventilem a sprchovou růžicí</t>
  </si>
  <si>
    <t>-558727507</t>
  </si>
  <si>
    <t>9</t>
  </si>
  <si>
    <t>725861312</t>
  </si>
  <si>
    <t>Zápachová uzávěrka pro umyvadlo DN 40 podomítková</t>
  </si>
  <si>
    <t>-1519189249</t>
  </si>
  <si>
    <t>10</t>
  </si>
  <si>
    <t>725R001</t>
  </si>
  <si>
    <t xml:space="preserve">Příslušenství dřezu, sifon dřezový, 2x připoj. kulový kohout  2 ks</t>
  </si>
  <si>
    <t>1187761710</t>
  </si>
  <si>
    <t>11</t>
  </si>
  <si>
    <t>725R002</t>
  </si>
  <si>
    <t xml:space="preserve">pevná madla dle specifikace  </t>
  </si>
  <si>
    <t>-1016258251</t>
  </si>
  <si>
    <t>725R003</t>
  </si>
  <si>
    <t>sklopná madla u Wc</t>
  </si>
  <si>
    <t>332894061</t>
  </si>
  <si>
    <t>13</t>
  </si>
  <si>
    <t>725R004</t>
  </si>
  <si>
    <t>Sedátko sklopné do sprchy pro ZP</t>
  </si>
  <si>
    <t>970417362</t>
  </si>
  <si>
    <t>14</t>
  </si>
  <si>
    <t>725R005</t>
  </si>
  <si>
    <t>Doplňky konstrukcí do koupelny ZP</t>
  </si>
  <si>
    <t>-617930498</t>
  </si>
  <si>
    <t>15</t>
  </si>
  <si>
    <t>725R006</t>
  </si>
  <si>
    <t xml:space="preserve">Pevná zrcadla lepená do omítky  </t>
  </si>
  <si>
    <t>-1359432010</t>
  </si>
  <si>
    <t>725R007</t>
  </si>
  <si>
    <t>Okopové plechy, lišty na dveřní konstrukce</t>
  </si>
  <si>
    <t>-847842632</t>
  </si>
  <si>
    <t>17</t>
  </si>
  <si>
    <t>725R008</t>
  </si>
  <si>
    <t xml:space="preserve">úpravy dveří do lodžie, nájezdy atd. </t>
  </si>
  <si>
    <t>-1474033735</t>
  </si>
  <si>
    <t>18</t>
  </si>
  <si>
    <t>725R009</t>
  </si>
  <si>
    <t>háčky, držáky, interier. doplňky</t>
  </si>
  <si>
    <t>404306659</t>
  </si>
  <si>
    <t>19</t>
  </si>
  <si>
    <t>725R010</t>
  </si>
  <si>
    <t>autimatická pračka</t>
  </si>
  <si>
    <t>705955046</t>
  </si>
  <si>
    <t>20</t>
  </si>
  <si>
    <t>998725123</t>
  </si>
  <si>
    <t>Přesun hmot tonážní pro zařizovací předměty ruční v objektech v přes 12 do 24 m</t>
  </si>
  <si>
    <t>-1718486828</t>
  </si>
  <si>
    <t>726</t>
  </si>
  <si>
    <t>Zdravotechnika - předstěnové instalace</t>
  </si>
  <si>
    <t>726131002</t>
  </si>
  <si>
    <t>Instalační předstěna pro umyvadlo do v 1120 mm pro tělesně postižené do lehkých stěn s kovovou kcí</t>
  </si>
  <si>
    <t>1393413106</t>
  </si>
  <si>
    <t>22</t>
  </si>
  <si>
    <t>726131043</t>
  </si>
  <si>
    <t>Instalační předstěna pro klozet závěsný v 1120 mm s ovládáním zepředu pro postižené do stěn s kov kcí</t>
  </si>
  <si>
    <t>-322467673</t>
  </si>
  <si>
    <t>23</t>
  </si>
  <si>
    <t>726191001</t>
  </si>
  <si>
    <t>Zvukoizolační souprava pro klozet a bidet</t>
  </si>
  <si>
    <t>-128330776</t>
  </si>
  <si>
    <t>24</t>
  </si>
  <si>
    <t>726191002</t>
  </si>
  <si>
    <t>Souprava pro předstěnovou montáž</t>
  </si>
  <si>
    <t>-2121084349</t>
  </si>
  <si>
    <t>25</t>
  </si>
  <si>
    <t>998726133</t>
  </si>
  <si>
    <t>Přesun hmot tonážní pro instalační prefabrikáty ruční v objektech v přes 12 do 24 m</t>
  </si>
  <si>
    <t>1164352571</t>
  </si>
  <si>
    <t>741</t>
  </si>
  <si>
    <t>Elektroinstalace - silnoproud</t>
  </si>
  <si>
    <t>26</t>
  </si>
  <si>
    <t>741110511</t>
  </si>
  <si>
    <t>Montáž lišta a kanálek vkládací šířky do 60 mm s víčkem</t>
  </si>
  <si>
    <t>m</t>
  </si>
  <si>
    <t>-458239075</t>
  </si>
  <si>
    <t>27</t>
  </si>
  <si>
    <t>M</t>
  </si>
  <si>
    <t>34571014</t>
  </si>
  <si>
    <t>lišta elektroinstalační hranatá bezhalogenová 20x20mm</t>
  </si>
  <si>
    <t>32</t>
  </si>
  <si>
    <t>1328747800</t>
  </si>
  <si>
    <t>VV</t>
  </si>
  <si>
    <t>20,952380952381*1,05 'Přepočtené koeficientem množství</t>
  </si>
  <si>
    <t>28</t>
  </si>
  <si>
    <t>34571015</t>
  </si>
  <si>
    <t>lišta elektroinstalační hranatá bezhalogenová 40x20mm</t>
  </si>
  <si>
    <t>-295902950</t>
  </si>
  <si>
    <t>28,5714285714286*1,05 'Přepočtené koeficientem množství</t>
  </si>
  <si>
    <t>29</t>
  </si>
  <si>
    <t>34571016</t>
  </si>
  <si>
    <t>lišta elektroinstalační hranatá bezhalogenová 40x40mm</t>
  </si>
  <si>
    <t>-747387663</t>
  </si>
  <si>
    <t>11,4285714285714*1,05 'Přepočtené koeficientem množství</t>
  </si>
  <si>
    <t>30</t>
  </si>
  <si>
    <t>741112001</t>
  </si>
  <si>
    <t>Montáž krabice zapuštěná plastová kruhová</t>
  </si>
  <si>
    <t>-2135492574</t>
  </si>
  <si>
    <t>31</t>
  </si>
  <si>
    <t>34571457</t>
  </si>
  <si>
    <t>krabice pod omítku PVC odbočná kruhová D 70mm s víčkem</t>
  </si>
  <si>
    <t>1318888323</t>
  </si>
  <si>
    <t>741120001</t>
  </si>
  <si>
    <t>Montáž vodič Cu izolovaný plný a laněný žíla 0,35-6 mm2 pod omítku (např. CY)</t>
  </si>
  <si>
    <t>-1932142695</t>
  </si>
  <si>
    <t>33</t>
  </si>
  <si>
    <t>34141026</t>
  </si>
  <si>
    <t>vodič propojovací flexibilní jádro Cu lanované izolace PVC 450/750V (H07V-K) 1x4mm2</t>
  </si>
  <si>
    <t>-1900370585</t>
  </si>
  <si>
    <t>10*1,15 'Přepočtené koeficientem množství</t>
  </si>
  <si>
    <t>34</t>
  </si>
  <si>
    <t>741122015</t>
  </si>
  <si>
    <t>Montáž kabel Cu bez ukončení uložený pod omítku plný kulatý 3x1,5 mm2 (např. CYKY)</t>
  </si>
  <si>
    <t>1783227525</t>
  </si>
  <si>
    <t>35</t>
  </si>
  <si>
    <t>34111030</t>
  </si>
  <si>
    <t>kabel instalační jádro Cu plné izolace PVC plášť PVC 450/750V (CYKY) 3x1,5mm2</t>
  </si>
  <si>
    <t>-2040734144</t>
  </si>
  <si>
    <t>170*1,15 'Přepočtené koeficientem množství</t>
  </si>
  <si>
    <t>36</t>
  </si>
  <si>
    <t>741122016</t>
  </si>
  <si>
    <t>Montáž kabel Cu bez ukončení uložený pod omítku plný kulatý 3x2,5 až 6 mm2 (např. CYKY)</t>
  </si>
  <si>
    <t>1233088714</t>
  </si>
  <si>
    <t>37</t>
  </si>
  <si>
    <t>34111036</t>
  </si>
  <si>
    <t>kabel instalační jádro Cu plné izolace PVC plášť PVC 450/750V (CYKY) 3x2,5mm2</t>
  </si>
  <si>
    <t>1289185620</t>
  </si>
  <si>
    <t>80*1,15 'Přepočtené koeficientem množství</t>
  </si>
  <si>
    <t>38</t>
  </si>
  <si>
    <t>741122031</t>
  </si>
  <si>
    <t>Montáž kabel Cu bez ukončení uložený pod omítku plný kulatý 5x1,5 až 2,5 mm2 (např. CYKY)</t>
  </si>
  <si>
    <t>626872242</t>
  </si>
  <si>
    <t>39</t>
  </si>
  <si>
    <t>34111090</t>
  </si>
  <si>
    <t>kabel instalační jádro Cu plné izolace PVC plášť PVC 450/750V (CYKY) 5x1,5mm2</t>
  </si>
  <si>
    <t>-1430035571</t>
  </si>
  <si>
    <t>40</t>
  </si>
  <si>
    <t>741310022</t>
  </si>
  <si>
    <t>Montáž přepínač nástěnný 6-střídavý prostředí normální se zapojením vodičů</t>
  </si>
  <si>
    <t>2006638236</t>
  </si>
  <si>
    <t>41</t>
  </si>
  <si>
    <t>34535018</t>
  </si>
  <si>
    <t>přepínač nástěnný střídavý, řazení 6, IP44, šroubové svorky</t>
  </si>
  <si>
    <t>-57639910</t>
  </si>
  <si>
    <t>42</t>
  </si>
  <si>
    <t>741310024</t>
  </si>
  <si>
    <t>Montáž přepínač nástěnný 6+6 dvojitý střídavý prostředí normální se zapojením vodičů</t>
  </si>
  <si>
    <t>748816037</t>
  </si>
  <si>
    <t>43</t>
  </si>
  <si>
    <t>34535022</t>
  </si>
  <si>
    <t>přepínač nástěnný střídavý dvojitý, řazení 6+6(6+1), IP44, šroubové svorky</t>
  </si>
  <si>
    <t>-71869459</t>
  </si>
  <si>
    <t>44</t>
  </si>
  <si>
    <t>741313001</t>
  </si>
  <si>
    <t>Montáž zásuvka (polo)zapuštěná bezšroubové připojení 2P+PE se zapojením vodičů</t>
  </si>
  <si>
    <t>-199727809</t>
  </si>
  <si>
    <t>45</t>
  </si>
  <si>
    <t>34555241</t>
  </si>
  <si>
    <t>přístroj zásuvky zapuštěné jednonásobné, krytka s clonkami, bezšroubové svorky</t>
  </si>
  <si>
    <t>-339260257</t>
  </si>
  <si>
    <t>46</t>
  </si>
  <si>
    <t>34539059</t>
  </si>
  <si>
    <t>rámeček jednonásobný</t>
  </si>
  <si>
    <t>207300780</t>
  </si>
  <si>
    <t>47</t>
  </si>
  <si>
    <t>741313003</t>
  </si>
  <si>
    <t>Montáž zásuvka (polo)zapuštěná bezšroubové připojení 2x(2P+PE) dvojnásobná se zapojením vodičů</t>
  </si>
  <si>
    <t>-592805563</t>
  </si>
  <si>
    <t>48</t>
  </si>
  <si>
    <t>RMAT0001</t>
  </si>
  <si>
    <t>zásuvka kompletní dvojnásobná</t>
  </si>
  <si>
    <t>-235660239</t>
  </si>
  <si>
    <t>49</t>
  </si>
  <si>
    <t>34539060</t>
  </si>
  <si>
    <t>rámeček dvojnásobný</t>
  </si>
  <si>
    <t>-1736511087</t>
  </si>
  <si>
    <t>50</t>
  </si>
  <si>
    <t>741320105</t>
  </si>
  <si>
    <t>Montáž jističů jednopólových nn do 25 A ve skříni se zapojením vodičů</t>
  </si>
  <si>
    <t>458523346</t>
  </si>
  <si>
    <t>51</t>
  </si>
  <si>
    <t>35822120</t>
  </si>
  <si>
    <t>jistič 1-pólový 13 A vypínací charakteristika B vypínací schopnost 10 kA</t>
  </si>
  <si>
    <t>-1615964389</t>
  </si>
  <si>
    <t>52</t>
  </si>
  <si>
    <t>741372032</t>
  </si>
  <si>
    <t>Montáž svítidlo LED interiérové přisazené nástěnné nouzové s piktogramem</t>
  </si>
  <si>
    <t>-1250806889</t>
  </si>
  <si>
    <t>53</t>
  </si>
  <si>
    <t>34835015</t>
  </si>
  <si>
    <t>svítidlo LED nouzové přisazené baterie 3h piktogram</t>
  </si>
  <si>
    <t>-2086466021</t>
  </si>
  <si>
    <t>54</t>
  </si>
  <si>
    <t>741810002</t>
  </si>
  <si>
    <t>Celková prohlídka elektrického rozvodu a zařízení přes 100 000 do 500 000,- Kč</t>
  </si>
  <si>
    <t>-1082354297</t>
  </si>
  <si>
    <t>55</t>
  </si>
  <si>
    <t>741R000</t>
  </si>
  <si>
    <t>svítidlo stropní , přisazené , celoplastové, IP44, 230VAC, 1000lm, 3000K,</t>
  </si>
  <si>
    <t>-879531995</t>
  </si>
  <si>
    <t>56</t>
  </si>
  <si>
    <t>741R001</t>
  </si>
  <si>
    <t xml:space="preserve">rozvodnice RB1, RB2 - nástěnná celoplastová 1x16 modulů TE, IP40, průhledná </t>
  </si>
  <si>
    <t>-1797315535</t>
  </si>
  <si>
    <t>57</t>
  </si>
  <si>
    <t>741R0011</t>
  </si>
  <si>
    <t>svítidlo nástěnné, přisazené , celoplastové, IP44, 230VAC, 900lm, 3000K,</t>
  </si>
  <si>
    <t>-426685706</t>
  </si>
  <si>
    <t>58</t>
  </si>
  <si>
    <t>741R002</t>
  </si>
  <si>
    <t>vypínač na DIN lištu 3x25A ( 1x RB1, 1x RB2 )</t>
  </si>
  <si>
    <t>-1234154746</t>
  </si>
  <si>
    <t>59</t>
  </si>
  <si>
    <t>741R003</t>
  </si>
  <si>
    <t xml:space="preserve">kombinovaný jistič chránič B16/2/003-zásuvkové okruhy </t>
  </si>
  <si>
    <t>2086833238</t>
  </si>
  <si>
    <t>60</t>
  </si>
  <si>
    <t>741R004</t>
  </si>
  <si>
    <t>kombinovaný jistič chránič B10/2/003 - umělé osvětlení</t>
  </si>
  <si>
    <t>-1753753404</t>
  </si>
  <si>
    <t>61</t>
  </si>
  <si>
    <t>741R005</t>
  </si>
  <si>
    <t>svodič přepětí B+C 3-pól ( 1x RB1, 1x RB2 )</t>
  </si>
  <si>
    <t>-389406044</t>
  </si>
  <si>
    <t>62</t>
  </si>
  <si>
    <t>741R006</t>
  </si>
  <si>
    <t>kabelový vývod 230V pro digestoř</t>
  </si>
  <si>
    <t>689104529</t>
  </si>
  <si>
    <t>63</t>
  </si>
  <si>
    <t>741R007</t>
  </si>
  <si>
    <t xml:space="preserve">tahové tlačítko signální ( 1x prosvětlené tlačítko na čelní ploše +  1x tahové tlačítko se šňůrou o délce 1,2m, zapuštěné, včetně přístrojové krabice</t>
  </si>
  <si>
    <t>-561441328</t>
  </si>
  <si>
    <t>64</t>
  </si>
  <si>
    <t>998741123</t>
  </si>
  <si>
    <t>Přesun hmot tonážní pro silnoproud ruční v objektech v přes 12 do 24 m</t>
  </si>
  <si>
    <t>1314735081</t>
  </si>
  <si>
    <t>751</t>
  </si>
  <si>
    <t>Vzduchotechnika</t>
  </si>
  <si>
    <t>65</t>
  </si>
  <si>
    <t>751111051</t>
  </si>
  <si>
    <t>Montáž ventilátoru axiálního nízkotlakého podhledového D do 100 mm</t>
  </si>
  <si>
    <t>-905305803</t>
  </si>
  <si>
    <t>66</t>
  </si>
  <si>
    <t>42914502</t>
  </si>
  <si>
    <t>ventilátor axiální tichý malý plastový s nastavitelným doběhem IP45 výkon 8-13W D 100mm</t>
  </si>
  <si>
    <t>-978674266</t>
  </si>
  <si>
    <t>67</t>
  </si>
  <si>
    <t>751510042</t>
  </si>
  <si>
    <t>Vzduchotechnické potrubí z pozinkovaného plechu kruhové spirálně vinutá trouba bez příruby D přes 100 do 200 mm</t>
  </si>
  <si>
    <t>-1882767300</t>
  </si>
  <si>
    <t>68</t>
  </si>
  <si>
    <t>751514662</t>
  </si>
  <si>
    <t>Montáž škrtící klapky nebo zpětné klapky do plechového potrubí kruhové s přírubou D přes 100 do 200 mm</t>
  </si>
  <si>
    <t>841327824</t>
  </si>
  <si>
    <t>69</t>
  </si>
  <si>
    <t>42981002</t>
  </si>
  <si>
    <t>klapka kruhová regulační Pz D 125mm</t>
  </si>
  <si>
    <t>-1965943221</t>
  </si>
  <si>
    <t>70</t>
  </si>
  <si>
    <t>751572032</t>
  </si>
  <si>
    <t>Uchycení potrubí kruhového na montovanou konstrukci z nosníků kotvenou do betonu D přes 100 do 200 mm</t>
  </si>
  <si>
    <t>1056214325</t>
  </si>
  <si>
    <t>71</t>
  </si>
  <si>
    <t>998751122</t>
  </si>
  <si>
    <t>Přesun hmot tonážní pro vzduchotechniku ruční v objektech v přes 12 do 24 m</t>
  </si>
  <si>
    <t>2060080150</t>
  </si>
  <si>
    <t>776</t>
  </si>
  <si>
    <t>Podlahy povlakové</t>
  </si>
  <si>
    <t>72</t>
  </si>
  <si>
    <t>776111115</t>
  </si>
  <si>
    <t>Broušení podkladu povlakových podlah před litím stěrky</t>
  </si>
  <si>
    <t>m2</t>
  </si>
  <si>
    <t>-496019518</t>
  </si>
  <si>
    <t>73</t>
  </si>
  <si>
    <t>776111311</t>
  </si>
  <si>
    <t>Vysátí podkladu povlakových podlah</t>
  </si>
  <si>
    <t>1480051595</t>
  </si>
  <si>
    <t>74</t>
  </si>
  <si>
    <t>776121321</t>
  </si>
  <si>
    <t>Neředěná penetrace savého podkladu povlakových podlah</t>
  </si>
  <si>
    <t>516682635</t>
  </si>
  <si>
    <t>75</t>
  </si>
  <si>
    <t>776141123</t>
  </si>
  <si>
    <t>Stěrka podlahová nivelační pro vyrovnání podkladu povlakových podlah pevnosti 30 MPa tl přes 5 do 8 mm</t>
  </si>
  <si>
    <t>-865899203</t>
  </si>
  <si>
    <t>76</t>
  </si>
  <si>
    <t>776222111</t>
  </si>
  <si>
    <t>Lepení pásů z PVC 2-složkovým lepidlem</t>
  </si>
  <si>
    <t>-1332824304</t>
  </si>
  <si>
    <t>77</t>
  </si>
  <si>
    <t>28411145.R01</t>
  </si>
  <si>
    <t>podlahovina PVC zátěžová pro vozíčky , specifikace a provedení zcela dle PD</t>
  </si>
  <si>
    <t>1936387692</t>
  </si>
  <si>
    <t>44*1,1 'Přepočtené koeficientem množství</t>
  </si>
  <si>
    <t>78</t>
  </si>
  <si>
    <t>776411111</t>
  </si>
  <si>
    <t>Montáž obvodových soklíků výšky do 80 mm</t>
  </si>
  <si>
    <t>791518015</t>
  </si>
  <si>
    <t>79</t>
  </si>
  <si>
    <t>28411009</t>
  </si>
  <si>
    <t>lišta soklová PVC 18x80mm</t>
  </si>
  <si>
    <t>2037381129</t>
  </si>
  <si>
    <t>38*1,02 'Přepočtené koeficientem množství</t>
  </si>
  <si>
    <t>80</t>
  </si>
  <si>
    <t>776991111</t>
  </si>
  <si>
    <t>Spárování silikonem</t>
  </si>
  <si>
    <t>-921363076</t>
  </si>
  <si>
    <t>81</t>
  </si>
  <si>
    <t>998776113</t>
  </si>
  <si>
    <t>Přesun hmot tonážní pro podlahy povlakové s omezením mechanizace v objektech v přes 12 do 24 m</t>
  </si>
  <si>
    <t>-1067903186</t>
  </si>
  <si>
    <t>HZS</t>
  </si>
  <si>
    <t>Hodinové zúčtovací sazby</t>
  </si>
  <si>
    <t>82</t>
  </si>
  <si>
    <t>HZS2232</t>
  </si>
  <si>
    <t>Hodinová zúčtovací sazba elektrikář odborný</t>
  </si>
  <si>
    <t>hod</t>
  </si>
  <si>
    <t>512</t>
  </si>
  <si>
    <t>432892233</t>
  </si>
  <si>
    <t>práce demontážní</t>
  </si>
  <si>
    <t>Součet</t>
  </si>
  <si>
    <t>VRN</t>
  </si>
  <si>
    <t>Vedlejší rozpočtové náklady</t>
  </si>
  <si>
    <t>VRN3</t>
  </si>
  <si>
    <t>Zařízení staveniště</t>
  </si>
  <si>
    <t>83</t>
  </si>
  <si>
    <t>030001000</t>
  </si>
  <si>
    <t>…</t>
  </si>
  <si>
    <t>1024</t>
  </si>
  <si>
    <t>807682708</t>
  </si>
  <si>
    <t>VRN6</t>
  </si>
  <si>
    <t>Územní vlivy</t>
  </si>
  <si>
    <t>84</t>
  </si>
  <si>
    <t>060001000</t>
  </si>
  <si>
    <t>-45848144</t>
  </si>
  <si>
    <t>VRN7</t>
  </si>
  <si>
    <t>Provozní vlivy</t>
  </si>
  <si>
    <t>85</t>
  </si>
  <si>
    <t>070001000</t>
  </si>
  <si>
    <t>-543927997</t>
  </si>
  <si>
    <t>02 - Neinvestiční náklady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</si>
  <si>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</si>
  <si>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</si>
  <si>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</si>
  <si>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</si>
  <si>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</si>
  <si>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</si>
  <si>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</si>
  <si>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722 - Zdravotechnika - vnitřní vodovod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</si>
  <si>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</si>
  <si>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</si>
  <si>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</si>
  <si>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</si>
  <si>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</si>
  <si>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</si>
  <si>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</si>
  <si>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</si>
  <si>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Úpravy povrchů, podlahy a osazování výplní</t>
  </si>
  <si>
    <t>611131121</t>
  </si>
  <si>
    <t>Penetrační disperzní nátěr vnitřních stropů nanášený ručně</t>
  </si>
  <si>
    <t>-193104791</t>
  </si>
  <si>
    <t>175</t>
  </si>
  <si>
    <t>611142001</t>
  </si>
  <si>
    <t>Pletivo sklovláknité vnitřních stropů vtlačené do tmelu</t>
  </si>
  <si>
    <t>-284734819</t>
  </si>
  <si>
    <t>611311131</t>
  </si>
  <si>
    <t>Vápenný štuk vnitřních rovných stropů tloušťky do 3 mm</t>
  </si>
  <si>
    <t>-429689751</t>
  </si>
  <si>
    <t>612131121</t>
  </si>
  <si>
    <t>Penetrační disperzní nátěr vnitřních stěn nanášený ručně</t>
  </si>
  <si>
    <t>-744674894</t>
  </si>
  <si>
    <t>612142001</t>
  </si>
  <si>
    <t>Pletivo sklovláknité vnitřních stěn vtlačené do tmelu</t>
  </si>
  <si>
    <t>-600271026</t>
  </si>
  <si>
    <t xml:space="preserve">Bandáže panel. a siporexových spar     </t>
  </si>
  <si>
    <t>612315418</t>
  </si>
  <si>
    <t>Oprava vnitřní vápenné hladké omítky tl do 20 mm v rozsahu plochy přes 30 do 50 % s celoplošným přeštukováním tl do 3 m</t>
  </si>
  <si>
    <t>-1876183485</t>
  </si>
  <si>
    <t>629991011</t>
  </si>
  <si>
    <t>Zakrytí výplní otvorů a svislých ploch fólií přilepenou lepící páskou</t>
  </si>
  <si>
    <t>1308736462</t>
  </si>
  <si>
    <t>632452513</t>
  </si>
  <si>
    <t>Cementový rychletuhnoucí potěr ze suchých směsí tl přes 15 do 20 mm</t>
  </si>
  <si>
    <t>775825416</t>
  </si>
  <si>
    <t>Ostatní konstrukce a práce, bourání</t>
  </si>
  <si>
    <t>900R001</t>
  </si>
  <si>
    <t xml:space="preserve">Úpravy ve spodním podlaží                     </t>
  </si>
  <si>
    <t>98995053</t>
  </si>
  <si>
    <t>900R002</t>
  </si>
  <si>
    <t xml:space="preserve">Demontáž, přemístění a zpětná montáž těles ÚT                </t>
  </si>
  <si>
    <t>94937832</t>
  </si>
  <si>
    <t>900R003</t>
  </si>
  <si>
    <t xml:space="preserve">Stěrka,tmely,kotvení opravné kolem oken, parapetů a dveří            </t>
  </si>
  <si>
    <t>-117988197</t>
  </si>
  <si>
    <t>949101111</t>
  </si>
  <si>
    <t>Lešení pomocné pro objekty pozemních staveb s lešeňovou podlahou v do 1,9 m zatížení do 150 kg/m2</t>
  </si>
  <si>
    <t>-709733628</t>
  </si>
  <si>
    <t>952901111</t>
  </si>
  <si>
    <t>Vyčištění budov bytové a občanské výstavby při výšce podlaží do 4 m</t>
  </si>
  <si>
    <t>-1471667189</t>
  </si>
  <si>
    <t>962031132</t>
  </si>
  <si>
    <t>Bourání příček nebo přizdívek z cihel pálených tl do 100 mm</t>
  </si>
  <si>
    <t>1887108175</t>
  </si>
  <si>
    <t>965081213</t>
  </si>
  <si>
    <t>Bourání podlah z dlaždic keramických nebo xylolitových tl do 10 mm plochy přes 1 m2</t>
  </si>
  <si>
    <t>1263828113</t>
  </si>
  <si>
    <t>968072455</t>
  </si>
  <si>
    <t>Vybourání kovových dveřních zárubní pl do 2 m2</t>
  </si>
  <si>
    <t>1296435900</t>
  </si>
  <si>
    <t>0,8*1,97*4</t>
  </si>
  <si>
    <t>977151124</t>
  </si>
  <si>
    <t>Jádrové vrty diamantovými korunkami do stavebních materiálů D přes 150 do 180 mm</t>
  </si>
  <si>
    <t>1446323902</t>
  </si>
  <si>
    <t xml:space="preserve">Průrazy stropem pro kanalizaci      </t>
  </si>
  <si>
    <t>978013161</t>
  </si>
  <si>
    <t>Otlučení (osekání) vnitřní vápenné nebo vápenocementové omítky stěn v rozsahu přes 30 do 50 %</t>
  </si>
  <si>
    <t>1374989141</t>
  </si>
  <si>
    <t>997</t>
  </si>
  <si>
    <t>Doprava suti a vybouraných hmot</t>
  </si>
  <si>
    <t>997013215</t>
  </si>
  <si>
    <t>Vnitrostaveništní doprava suti a vybouraných hmot pro budovy v přes 15 do 18 m ručně</t>
  </si>
  <si>
    <t>-1794822132</t>
  </si>
  <si>
    <t>997013509</t>
  </si>
  <si>
    <t>Příplatek k odvozu suti a vybouraných hmot na skládku ZKD 1 km přes 1 km</t>
  </si>
  <si>
    <t>2000101745</t>
  </si>
  <si>
    <t>10,341*30 'Přepočtené koeficientem množství</t>
  </si>
  <si>
    <t>997013511</t>
  </si>
  <si>
    <t>Odvoz suti a vybouraných hmot z meziskládky na skládku do 1 km s naložením a se složením</t>
  </si>
  <si>
    <t>-483424148</t>
  </si>
  <si>
    <t>997013631</t>
  </si>
  <si>
    <t>Poplatek za uložení na skládce (skládkovné) stavebního odpadu směsného kód odpadu 17 09 04</t>
  </si>
  <si>
    <t>365660090</t>
  </si>
  <si>
    <t>998</t>
  </si>
  <si>
    <t>Přesun hmot</t>
  </si>
  <si>
    <t>998018003</t>
  </si>
  <si>
    <t>Přesun hmot pro budovy ruční pro budovy v přes 12 do 24 m</t>
  </si>
  <si>
    <t>1335123926</t>
  </si>
  <si>
    <t>711</t>
  </si>
  <si>
    <t>Izolace proti vodě, vlhkosti a plynům</t>
  </si>
  <si>
    <t>711113117</t>
  </si>
  <si>
    <t>Izolace proti vlhkosti na vodorovné ploše za studena těsnicí stěrkou jednosložkovou na bázi cementu</t>
  </si>
  <si>
    <t>-175471776</t>
  </si>
  <si>
    <t>998711123</t>
  </si>
  <si>
    <t>Přesun hmot tonážní pro izolace proti vodě, vlhkosti a plynům ruční v objektech v přes 12 do 24 m</t>
  </si>
  <si>
    <t>1443724995</t>
  </si>
  <si>
    <t>713</t>
  </si>
  <si>
    <t>Izolace tepelné</t>
  </si>
  <si>
    <t>713R001</t>
  </si>
  <si>
    <t>Dodávka a montáž - Akustická izolace minerál. rohože</t>
  </si>
  <si>
    <t>-1991573944</t>
  </si>
  <si>
    <t>713R002</t>
  </si>
  <si>
    <t>Dodávka a montáž - Dilatace, konstr. spojky, atd</t>
  </si>
  <si>
    <t>742557509</t>
  </si>
  <si>
    <t>713R003</t>
  </si>
  <si>
    <t>Dodávka a montáž - Podchycení konstrukcí, pomocné konstr.</t>
  </si>
  <si>
    <t>-1438071410</t>
  </si>
  <si>
    <t>713R004</t>
  </si>
  <si>
    <t>Dodávka a montáž - Tmelení, lepení, svařování folií apod.</t>
  </si>
  <si>
    <t>939194650</t>
  </si>
  <si>
    <t>721171808</t>
  </si>
  <si>
    <t>Demontáž potrubí z PVC D přes 75 do 114</t>
  </si>
  <si>
    <t>-1917019644</t>
  </si>
  <si>
    <t>721174043</t>
  </si>
  <si>
    <t>Potrubí kanalizační z PP připojovací DN 50</t>
  </si>
  <si>
    <t>-834612716</t>
  </si>
  <si>
    <t>721174045</t>
  </si>
  <si>
    <t>Potrubí kanalizační z PP připojovací DN 110</t>
  </si>
  <si>
    <t>-1431916861</t>
  </si>
  <si>
    <t>721194105</t>
  </si>
  <si>
    <t>Vyvedení a upevnění odpadních výpustek DN 50</t>
  </si>
  <si>
    <t>1760299398</t>
  </si>
  <si>
    <t>721194109</t>
  </si>
  <si>
    <t>Vyvedení a upevnění odpadních výpustek DN 110</t>
  </si>
  <si>
    <t>619886973</t>
  </si>
  <si>
    <t>721290111</t>
  </si>
  <si>
    <t>Zkouška těsnosti potrubí kanalizace vodou DN do 125</t>
  </si>
  <si>
    <t>825532214</t>
  </si>
  <si>
    <t>-1247191825</t>
  </si>
  <si>
    <t>722</t>
  </si>
  <si>
    <t>Zdravotechnika - vnitřní vodovod</t>
  </si>
  <si>
    <t>722130801</t>
  </si>
  <si>
    <t>Demontáž potrubí ocelové pozinkované závitové DN do 25</t>
  </si>
  <si>
    <t>1221195224</t>
  </si>
  <si>
    <t>722174002</t>
  </si>
  <si>
    <t>Potrubí vodovodní plastové PPR svar polyfúze PN 16 D 20x2,8 mm</t>
  </si>
  <si>
    <t>-237406739</t>
  </si>
  <si>
    <t>722174022</t>
  </si>
  <si>
    <t>Potrubí vodovodní plastové PPR svar polyfúze PN 20 D 20x3,4 mm</t>
  </si>
  <si>
    <t>-312243206</t>
  </si>
  <si>
    <t>722181231</t>
  </si>
  <si>
    <t>Ochrana vodovodního potrubí přilepenými termoizolačními trubicemi z PE tl přes 9 do 13 mm DN do 22 mm</t>
  </si>
  <si>
    <t>-1864286286</t>
  </si>
  <si>
    <t>722220112</t>
  </si>
  <si>
    <t>Nástěnka pro výtokový ventil G 3/4" s jedním závitem</t>
  </si>
  <si>
    <t>1989105066</t>
  </si>
  <si>
    <t>722220122</t>
  </si>
  <si>
    <t>Nástěnka pro baterii G 3/4" s jedním závitem</t>
  </si>
  <si>
    <t>pár</t>
  </si>
  <si>
    <t>-1683684447</t>
  </si>
  <si>
    <t>722231141</t>
  </si>
  <si>
    <t>Ventil závitový pojistný rohový G 1/2"</t>
  </si>
  <si>
    <t>-927691955</t>
  </si>
  <si>
    <t>722232044</t>
  </si>
  <si>
    <t>Kohout kulový přímý G 3/4" PN 42 do 185°C vnitřní závit</t>
  </si>
  <si>
    <t>-1219673161</t>
  </si>
  <si>
    <t>722290234</t>
  </si>
  <si>
    <t>Proplach a dezinfekce vodovodního potrubí DN do 80</t>
  </si>
  <si>
    <t>-1070406359</t>
  </si>
  <si>
    <t>722290246</t>
  </si>
  <si>
    <t>Zkouška těsnosti vodovodního potrubí plastového DN do 40</t>
  </si>
  <si>
    <t>-468583912</t>
  </si>
  <si>
    <t>998722123</t>
  </si>
  <si>
    <t>Přesun hmot tonážní pro vnitřní vodovod ruční v objektech v přes 12 do 24 m</t>
  </si>
  <si>
    <t>-1667843107</t>
  </si>
  <si>
    <t>725110811</t>
  </si>
  <si>
    <t>Demontáž klozetů splachovacích s nádrží</t>
  </si>
  <si>
    <t>1198923801</t>
  </si>
  <si>
    <t>725210821</t>
  </si>
  <si>
    <t>Demontáž umyvadel bez výtokových armatur</t>
  </si>
  <si>
    <t>-705110347</t>
  </si>
  <si>
    <t>725240811</t>
  </si>
  <si>
    <t>Demontáž kabin sprchových bez výtokových armatur</t>
  </si>
  <si>
    <t>-155087142</t>
  </si>
  <si>
    <t>725240812</t>
  </si>
  <si>
    <t>Demontáž vaniček sprchových bez výtokových armatur</t>
  </si>
  <si>
    <t>335162156</t>
  </si>
  <si>
    <t>725840850</t>
  </si>
  <si>
    <t>Demontáž baterie sprch diferenciální do G 3/4x1</t>
  </si>
  <si>
    <t>-545344887</t>
  </si>
  <si>
    <t>725840860</t>
  </si>
  <si>
    <t>Demontáž ramen sprchových nebo sprch táhlových</t>
  </si>
  <si>
    <t>-416246262</t>
  </si>
  <si>
    <t>763</t>
  </si>
  <si>
    <t>Konstrukce suché výstavby</t>
  </si>
  <si>
    <t>763111331</t>
  </si>
  <si>
    <t>SDK příčka tl 75 mm profil CW+UW 50 desky 1xH2 12,5 s izolací EI 30 Rw do 45 dB</t>
  </si>
  <si>
    <t>2111594780</t>
  </si>
  <si>
    <t>763111717</t>
  </si>
  <si>
    <t>SDK příčka základní penetrační nátěr (oboustranně)</t>
  </si>
  <si>
    <t>1821595890</t>
  </si>
  <si>
    <t>763111751</t>
  </si>
  <si>
    <t>Příplatek k SDK příčce za plochu do 6 m2 jednotlivě</t>
  </si>
  <si>
    <t>-1930328438</t>
  </si>
  <si>
    <t>763121424</t>
  </si>
  <si>
    <t>SDK stěna předsazená tl 87,5 mm profil CW+UW 75 deska 1xH2 12,5 bez izolace EI 15</t>
  </si>
  <si>
    <t>1376790016</t>
  </si>
  <si>
    <t>763121714</t>
  </si>
  <si>
    <t>SDK stěna předsazená základní penetrační nátěr</t>
  </si>
  <si>
    <t>408840502</t>
  </si>
  <si>
    <t>763131451</t>
  </si>
  <si>
    <t>SDK podhled deska 1xH2 12,5 bez izolace dvouvrstvá spodní kce profil CD+UD</t>
  </si>
  <si>
    <t>53083060</t>
  </si>
  <si>
    <t>763131714</t>
  </si>
  <si>
    <t>SDK podhled základní penetrační nátěr</t>
  </si>
  <si>
    <t>-1771355518</t>
  </si>
  <si>
    <t>763171312</t>
  </si>
  <si>
    <t>Montáž klapek revizních protipožárních SDK kcí vel. do 0,25 m2 pro příčky nebo předsazené stěny</t>
  </si>
  <si>
    <t>-980037237</t>
  </si>
  <si>
    <t>59030160</t>
  </si>
  <si>
    <t>klapka revizní protipožární pro stěny a podhledy tl 12,5mm 400x400mm</t>
  </si>
  <si>
    <t>150918116</t>
  </si>
  <si>
    <t>763172412</t>
  </si>
  <si>
    <t>Montáž dvířek revizních protipožárních SDK kcí vel. 300 x 300 mm pro příčky a předsazené stěny</t>
  </si>
  <si>
    <t>-550654331</t>
  </si>
  <si>
    <t>59030760</t>
  </si>
  <si>
    <t>dvířka revizní protipožární pro stěny a podhledy EI 60 300x300 mm</t>
  </si>
  <si>
    <t>1630617186</t>
  </si>
  <si>
    <t>763172413</t>
  </si>
  <si>
    <t>Montáž dvířek revizních protipožárních SDK kcí vel. 400 x 400 mm pro příčky a předsazené stěny</t>
  </si>
  <si>
    <t>1254010422</t>
  </si>
  <si>
    <t>59030761</t>
  </si>
  <si>
    <t>dvířka revizní protipožární pro stěny a podhledy EI 60 400x400 mm</t>
  </si>
  <si>
    <t>1916976166</t>
  </si>
  <si>
    <t>763172415</t>
  </si>
  <si>
    <t>Montáž dvířek revizních protipožárních SDK kcí vel. 600 x 600 mm pro příčky a předsazené stěny</t>
  </si>
  <si>
    <t>-1691249626</t>
  </si>
  <si>
    <t>59030763</t>
  </si>
  <si>
    <t>dvířka revizní protipožární pro stěny a podhledy EI 60 600x600 mm</t>
  </si>
  <si>
    <t>393628705</t>
  </si>
  <si>
    <t>763181311</t>
  </si>
  <si>
    <t>Montáž jednokřídlové kovové zárubně do SDK příčky</t>
  </si>
  <si>
    <t>1717459020</t>
  </si>
  <si>
    <t>55331590</t>
  </si>
  <si>
    <t>zárubeň jednokřídlá ocelová pro sádrokartonové příčky tl stěny 75-100mm rozměru 800/1970, 2100mm</t>
  </si>
  <si>
    <t>-873662830</t>
  </si>
  <si>
    <t>763R001</t>
  </si>
  <si>
    <t xml:space="preserve">Montáže atyp. a skytých konstrukcí        </t>
  </si>
  <si>
    <t>-2063117436</t>
  </si>
  <si>
    <t>763R002</t>
  </si>
  <si>
    <t xml:space="preserve"> Kaslík VZT oplášt.  SDK GKBi       </t>
  </si>
  <si>
    <t>1340889096</t>
  </si>
  <si>
    <t>998763333</t>
  </si>
  <si>
    <t>Přesun hmot tonážní pro konstrukce montované z desek ruční v objektech v přes 12 do 24 m</t>
  </si>
  <si>
    <t>-241339100</t>
  </si>
  <si>
    <t>766</t>
  </si>
  <si>
    <t>Konstrukce truhlářské</t>
  </si>
  <si>
    <t>766660001</t>
  </si>
  <si>
    <t>Montáž dveřních křídel otvíravých jednokřídlových š do 0,8 m do ocelové zárubně</t>
  </si>
  <si>
    <t>-1067706965</t>
  </si>
  <si>
    <t>61162086</t>
  </si>
  <si>
    <t>dveře jednokřídlé dřevotřískové povrch laminátový plné 800x1970-2100mm</t>
  </si>
  <si>
    <t>-1916689385</t>
  </si>
  <si>
    <t>61161020</t>
  </si>
  <si>
    <t>dveře jednokřídlé dřevotřískové povrch lakovaný částečně prosklené 800x1970-2100mm</t>
  </si>
  <si>
    <t>-1093839409</t>
  </si>
  <si>
    <t>766660720</t>
  </si>
  <si>
    <t>Osazení větrací mřížky s vyříznutím otvoru</t>
  </si>
  <si>
    <t>815856782</t>
  </si>
  <si>
    <t>55341428</t>
  </si>
  <si>
    <t>mřížka větrací nerezová kruhová se síťovinou 150mm</t>
  </si>
  <si>
    <t>1137380912</t>
  </si>
  <si>
    <t>766660730</t>
  </si>
  <si>
    <t>Montáž dveřního interiérového kování - WC kliky se zámkem</t>
  </si>
  <si>
    <t>739329623</t>
  </si>
  <si>
    <t>54914128</t>
  </si>
  <si>
    <t>dveřní kování interiérové rozetové spodní pro WC</t>
  </si>
  <si>
    <t>1984985131</t>
  </si>
  <si>
    <t>766691914</t>
  </si>
  <si>
    <t>Vyvěšení nebo zavěšení dřevěných křídel dveří pl do 2 m2</t>
  </si>
  <si>
    <t>-1737195908</t>
  </si>
  <si>
    <t>766812840</t>
  </si>
  <si>
    <t>Demontáž kuchyňských linek dřevěných nebo kovových dl přes 1,8 do 2,1 m</t>
  </si>
  <si>
    <t>2143717024</t>
  </si>
  <si>
    <t>766821145</t>
  </si>
  <si>
    <t>Montáž koncového dorazu vestavěné skříně</t>
  </si>
  <si>
    <t>-1796951336</t>
  </si>
  <si>
    <t>dveřní doraz</t>
  </si>
  <si>
    <t>1628845117</t>
  </si>
  <si>
    <t>766825821.R01</t>
  </si>
  <si>
    <t>Demontáž truhlářských vestavěných skříní dvoukřídlových</t>
  </si>
  <si>
    <t>-1991408799</t>
  </si>
  <si>
    <t>86</t>
  </si>
  <si>
    <t>766825821.R02</t>
  </si>
  <si>
    <t>Demontáž garnyží</t>
  </si>
  <si>
    <t>-1644028182</t>
  </si>
  <si>
    <t>87</t>
  </si>
  <si>
    <t>766825821.R03</t>
  </si>
  <si>
    <t>Demontáž ostatního nábytku</t>
  </si>
  <si>
    <t>645894054</t>
  </si>
  <si>
    <t>88</t>
  </si>
  <si>
    <t>766825821.R04</t>
  </si>
  <si>
    <t>Demontáž stolů</t>
  </si>
  <si>
    <t>-1067306859</t>
  </si>
  <si>
    <t>89</t>
  </si>
  <si>
    <t>998766123</t>
  </si>
  <si>
    <t>Přesun hmot tonážní pro kce truhlářské ruční v objektech v přes 12 do 24 m</t>
  </si>
  <si>
    <t>-759252959</t>
  </si>
  <si>
    <t>771</t>
  </si>
  <si>
    <t>Podlahy z dlaždic</t>
  </si>
  <si>
    <t>90</t>
  </si>
  <si>
    <t>771111011</t>
  </si>
  <si>
    <t>Vysátí podkladu před pokládkou dlažby</t>
  </si>
  <si>
    <t>1982814409</t>
  </si>
  <si>
    <t>91</t>
  </si>
  <si>
    <t>771121011</t>
  </si>
  <si>
    <t>Nátěr penetrační na podlahu</t>
  </si>
  <si>
    <t>-164841593</t>
  </si>
  <si>
    <t>92</t>
  </si>
  <si>
    <t>771151022</t>
  </si>
  <si>
    <t>Samonivelační stěrka podlah pevnosti 30 MPa tl přes 3 do 5 mm</t>
  </si>
  <si>
    <t>723331149</t>
  </si>
  <si>
    <t>93</t>
  </si>
  <si>
    <t>771574477</t>
  </si>
  <si>
    <t>Montáž podlah keramických pro mechanické zatížení lepených cementovým flexibilním lepidlem přes 12 do 19 ks/m2</t>
  </si>
  <si>
    <t>1128168589</t>
  </si>
  <si>
    <t>94</t>
  </si>
  <si>
    <t>RMAT0002</t>
  </si>
  <si>
    <t>dlažba keramická 250/250 mm</t>
  </si>
  <si>
    <t>-705231307</t>
  </si>
  <si>
    <t>5*1,1 'Přepočtené koeficientem množství</t>
  </si>
  <si>
    <t>95</t>
  </si>
  <si>
    <t>771574481</t>
  </si>
  <si>
    <t>Montáž podlah keramických pro mechanické zatížení lepených cementovým flexibilním lepidlem přes 35 do 45 ks/m2</t>
  </si>
  <si>
    <t>143095492</t>
  </si>
  <si>
    <t>96</t>
  </si>
  <si>
    <t>RMAT0003</t>
  </si>
  <si>
    <t>dlažba keramická - mozaika 2/2 cm</t>
  </si>
  <si>
    <t>1702984063</t>
  </si>
  <si>
    <t>1*1,2 'Přepočtené koeficientem množství</t>
  </si>
  <si>
    <t>97</t>
  </si>
  <si>
    <t>771577211</t>
  </si>
  <si>
    <t>Příplatek k montáži podlah keramických lepených cementovým flexibilním lepidlem za plochu do 5 m2</t>
  </si>
  <si>
    <t>-1484142754</t>
  </si>
  <si>
    <t>98</t>
  </si>
  <si>
    <t>998771123</t>
  </si>
  <si>
    <t>Přesun hmot tonážní pro podlahy z dlaždic ruční v objektech v přes 12 do 24 m</t>
  </si>
  <si>
    <t>987453514</t>
  </si>
  <si>
    <t>99</t>
  </si>
  <si>
    <t>776111116</t>
  </si>
  <si>
    <t>Odstranění zbytků lepidla z podkladu povlakových podlah broušením</t>
  </si>
  <si>
    <t>1760672581</t>
  </si>
  <si>
    <t>100</t>
  </si>
  <si>
    <t>776201812</t>
  </si>
  <si>
    <t>Demontáž lepených povlakových podlah s podložkou ručně</t>
  </si>
  <si>
    <t>359024258</t>
  </si>
  <si>
    <t>101</t>
  </si>
  <si>
    <t>776410811</t>
  </si>
  <si>
    <t>Odstranění soklíků a lišt pryžových nebo plastových</t>
  </si>
  <si>
    <t>365686771</t>
  </si>
  <si>
    <t>102</t>
  </si>
  <si>
    <t>776421311</t>
  </si>
  <si>
    <t>Montáž přechodových samolepících lišt</t>
  </si>
  <si>
    <t>2139320570</t>
  </si>
  <si>
    <t>103</t>
  </si>
  <si>
    <t>59054130</t>
  </si>
  <si>
    <t>profil přechodový nerezový samolepící 35mm</t>
  </si>
  <si>
    <t>1688336706</t>
  </si>
  <si>
    <t>6*1,02 'Přepočtené koeficientem množství</t>
  </si>
  <si>
    <t>104</t>
  </si>
  <si>
    <t>998776123</t>
  </si>
  <si>
    <t>Přesun hmot tonážní pro podlahy povlakové ruční v objektech v přes 12 do 24 m</t>
  </si>
  <si>
    <t>1026555151</t>
  </si>
  <si>
    <t>781</t>
  </si>
  <si>
    <t>Dokončovací práce - obklady</t>
  </si>
  <si>
    <t>105</t>
  </si>
  <si>
    <t>781111011</t>
  </si>
  <si>
    <t>Ometení (oprášení) stěny při přípravě podkladu</t>
  </si>
  <si>
    <t>709259855</t>
  </si>
  <si>
    <t>106</t>
  </si>
  <si>
    <t>781121011</t>
  </si>
  <si>
    <t>Nátěr penetrační na stěnu</t>
  </si>
  <si>
    <t>1325939022</t>
  </si>
  <si>
    <t>107</t>
  </si>
  <si>
    <t>781131112</t>
  </si>
  <si>
    <t>Izolace pod obklad nátěrem nebo stěrkou ve dvou vrstvách</t>
  </si>
  <si>
    <t>1567884227</t>
  </si>
  <si>
    <t>108</t>
  </si>
  <si>
    <t>781151031</t>
  </si>
  <si>
    <t>Celoplošné vyrovnání podkladu stěrkou tl 3 mm</t>
  </si>
  <si>
    <t>377346768</t>
  </si>
  <si>
    <t>109</t>
  </si>
  <si>
    <t>781151041</t>
  </si>
  <si>
    <t>Příplatek k cenám celoplošné vyrovnání stěrkou za každý další 1 mm přes tl 3 mm</t>
  </si>
  <si>
    <t>659575030</t>
  </si>
  <si>
    <t>110</t>
  </si>
  <si>
    <t>781471810</t>
  </si>
  <si>
    <t>Demontáž obkladů z obkladaček keramických kladených do malty</t>
  </si>
  <si>
    <t>-89607846</t>
  </si>
  <si>
    <t>111</t>
  </si>
  <si>
    <t>781472221</t>
  </si>
  <si>
    <t>Montáž obkladů keramických hladkých lepených cementovým flexibilním lepidlem přes 35 do 45 ks/m2</t>
  </si>
  <si>
    <t>886909148</t>
  </si>
  <si>
    <t>112</t>
  </si>
  <si>
    <t>59761706</t>
  </si>
  <si>
    <t>obklad keramický nemrazuvzdorný povrch hladký/lesklý tl do 10mm přes 35 do 45ks/m2</t>
  </si>
  <si>
    <t>-191488930</t>
  </si>
  <si>
    <t>31*1,1 'Přepočtené koeficientem množství</t>
  </si>
  <si>
    <t>113</t>
  </si>
  <si>
    <t>781495141</t>
  </si>
  <si>
    <t>Průnik obkladem kruhový do DN 30</t>
  </si>
  <si>
    <t>-743575296</t>
  </si>
  <si>
    <t>114</t>
  </si>
  <si>
    <t>781495142</t>
  </si>
  <si>
    <t>Průnik obkladem kruhový přes DN 30 do DN 90</t>
  </si>
  <si>
    <t>528237625</t>
  </si>
  <si>
    <t>115</t>
  </si>
  <si>
    <t>781495143</t>
  </si>
  <si>
    <t>Průnik obkladem kruhový přes DN 90</t>
  </si>
  <si>
    <t>1685622239</t>
  </si>
  <si>
    <t>116</t>
  </si>
  <si>
    <t>998781123</t>
  </si>
  <si>
    <t>Přesun hmot tonážní pro obklady keramické ruční v objektech v přes 12 do 24 m</t>
  </si>
  <si>
    <t>-2064752045</t>
  </si>
  <si>
    <t>783</t>
  </si>
  <si>
    <t>Dokončovací práce - nátěry</t>
  </si>
  <si>
    <t>117</t>
  </si>
  <si>
    <t>781R001</t>
  </si>
  <si>
    <t>Nátěr otopných těles vč. přípravy podkladu</t>
  </si>
  <si>
    <t>-1626166057</t>
  </si>
  <si>
    <t>118</t>
  </si>
  <si>
    <t>781R002</t>
  </si>
  <si>
    <t>Nátěr, renovace stávajících vstupních dveří vč. zárubně</t>
  </si>
  <si>
    <t>1454978977</t>
  </si>
  <si>
    <t>119</t>
  </si>
  <si>
    <t>783301313</t>
  </si>
  <si>
    <t>Odmaštění zámečnických konstrukcí ředidlovým odmašťovačem</t>
  </si>
  <si>
    <t>1114499831</t>
  </si>
  <si>
    <t>"zárubně" 0,8*1,97*6</t>
  </si>
  <si>
    <t>120</t>
  </si>
  <si>
    <t>783301401</t>
  </si>
  <si>
    <t>Ometení zámečnických konstrukcí</t>
  </si>
  <si>
    <t>119304622</t>
  </si>
  <si>
    <t>121</t>
  </si>
  <si>
    <t>783314101</t>
  </si>
  <si>
    <t>Základní jednonásobný syntetický nátěr zámečnických konstrukcí</t>
  </si>
  <si>
    <t>-1971155065</t>
  </si>
  <si>
    <t>122</t>
  </si>
  <si>
    <t>783314201</t>
  </si>
  <si>
    <t>Základní antikorozní jednonásobný syntetický standardní nátěr zámečnických konstrukcí</t>
  </si>
  <si>
    <t>258940529</t>
  </si>
  <si>
    <t>123</t>
  </si>
  <si>
    <t>783315101</t>
  </si>
  <si>
    <t>Mezinátěr jednonásobný syntetický standardní zámečnických konstrukcí</t>
  </si>
  <si>
    <t>-1568914438</t>
  </si>
  <si>
    <t>124</t>
  </si>
  <si>
    <t>783317101</t>
  </si>
  <si>
    <t>Krycí jednonásobný syntetický standardní nátěr zámečnických konstrukcí</t>
  </si>
  <si>
    <t>-1068831346</t>
  </si>
  <si>
    <t>125</t>
  </si>
  <si>
    <t>783601715</t>
  </si>
  <si>
    <t>Odmaštění ředidlovým odmašťovačem potrubí DN do 50 mm</t>
  </si>
  <si>
    <t>1801565260</t>
  </si>
  <si>
    <t>126</t>
  </si>
  <si>
    <t>783614551</t>
  </si>
  <si>
    <t>Základní jednonásobný syntetický nátěr potrubí DN do 50 mm</t>
  </si>
  <si>
    <t>23776900</t>
  </si>
  <si>
    <t>127</t>
  </si>
  <si>
    <t>783615551</t>
  </si>
  <si>
    <t>Mezinátěr jednonásobný syntetický nátěr potrubí DN do 50 mm</t>
  </si>
  <si>
    <t>-75772335</t>
  </si>
  <si>
    <t>128</t>
  </si>
  <si>
    <t>783617611</t>
  </si>
  <si>
    <t>Krycí dvojnásobný syntetický nátěr potrubí DN do 50 mm</t>
  </si>
  <si>
    <t>1193817458</t>
  </si>
  <si>
    <t>784</t>
  </si>
  <si>
    <t>Dokončovací práce - malby a tapety</t>
  </si>
  <si>
    <t>129</t>
  </si>
  <si>
    <t>784111001</t>
  </si>
  <si>
    <t>Oprášení (ometení ) podkladu v místnostech v do 3,80 m</t>
  </si>
  <si>
    <t>320012649</t>
  </si>
  <si>
    <t>130</t>
  </si>
  <si>
    <t>784121001</t>
  </si>
  <si>
    <t>Oškrabání malby v místnostech v do 3,80 m</t>
  </si>
  <si>
    <t>-1283701827</t>
  </si>
  <si>
    <t>131</t>
  </si>
  <si>
    <t>784121011</t>
  </si>
  <si>
    <t>Rozmývání podkladu po oškrabání malby v místnostech v do 3,80 m</t>
  </si>
  <si>
    <t>52195467</t>
  </si>
  <si>
    <t>132</t>
  </si>
  <si>
    <t>784181101</t>
  </si>
  <si>
    <t>Základní akrylátová jednonásobná bezbarvá penetrace podkladu v místnostech v do 3,80 m</t>
  </si>
  <si>
    <t>842907619</t>
  </si>
  <si>
    <t>133</t>
  </si>
  <si>
    <t>784211101</t>
  </si>
  <si>
    <t>Dvojnásobné bílé malby ze směsí za mokra výborně oděruvzdorných v místnostech v do 3,80 m</t>
  </si>
  <si>
    <t>-642626807</t>
  </si>
  <si>
    <t>134</t>
  </si>
  <si>
    <t>-1628698683</t>
  </si>
  <si>
    <t>135</t>
  </si>
  <si>
    <t>604505006</t>
  </si>
  <si>
    <t>136</t>
  </si>
  <si>
    <t>-597723922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</si>
</sst>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136b/2025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Úpravy ubytovacích buněk pro osoby se zdravotním postižením kolej Kajetánka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Kolej Kajetánka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20. 4. 2025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UK KaM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 Arch Pavlovský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Jan Petr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103" t="s">
        <v>80</v>
      </c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Investiční náklady'!J30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ROUND(SUM(AV95:AW95),2)</f>
        <v>0</v>
      </c>
      <c r="AU95" s="112">
        <f>'01 - Investiční náklady'!P128</f>
        <v>0</v>
      </c>
      <c r="AV95" s="111">
        <f>'01 - Investiční náklady'!J33</f>
        <v>0</v>
      </c>
      <c r="AW95" s="111">
        <f>'01 - Investiční náklady'!J34</f>
        <v>0</v>
      </c>
      <c r="AX95" s="111">
        <f>'01 - Investiční náklady'!J35</f>
        <v>0</v>
      </c>
      <c r="AY95" s="111">
        <f>'01 - Investiční náklady'!J36</f>
        <v>0</v>
      </c>
      <c r="AZ95" s="111">
        <f>'01 - Investiční náklady'!F33</f>
        <v>0</v>
      </c>
      <c r="BA95" s="111">
        <f>'01 - Investiční náklady'!F34</f>
        <v>0</v>
      </c>
      <c r="BB95" s="111">
        <f>'01 - Investiční náklady'!F35</f>
        <v>0</v>
      </c>
      <c r="BC95" s="111">
        <f>'01 - Investiční náklady'!F36</f>
        <v>0</v>
      </c>
      <c r="BD95" s="113">
        <f>'01 - Investiční náklady'!F37</f>
        <v>0</v>
      </c>
      <c r="BE95" s="7"/>
      <c r="BT95" s="114" t="s">
        <v>84</v>
      </c>
      <c r="BV95" s="114" t="s">
        <v>78</v>
      </c>
      <c r="BW95" s="114" t="s">
        <v>85</v>
      </c>
      <c r="BX95" s="114" t="s">
        <v>4</v>
      </c>
      <c r="CL95" s="114" t="s">
        <v>1</v>
      </c>
      <c r="CM95" s="114" t="s">
        <v>86</v>
      </c>
    </row>
    <row r="96" s="7" customFormat="1" ht="16.5" customHeight="1">
      <c r="A96" s="103" t="s">
        <v>80</v>
      </c>
      <c r="B96" s="104"/>
      <c r="C96" s="105"/>
      <c r="D96" s="106" t="s">
        <v>87</v>
      </c>
      <c r="E96" s="106"/>
      <c r="F96" s="106"/>
      <c r="G96" s="106"/>
      <c r="H96" s="106"/>
      <c r="I96" s="107"/>
      <c r="J96" s="106" t="s">
        <v>88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Neinvestiční náklady'!J30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5">
        <v>0</v>
      </c>
      <c r="AT96" s="116">
        <f>ROUND(SUM(AV96:AW96),2)</f>
        <v>0</v>
      </c>
      <c r="AU96" s="117">
        <f>'02 - Neinvestiční náklady'!P138</f>
        <v>0</v>
      </c>
      <c r="AV96" s="116">
        <f>'02 - Neinvestiční náklady'!J33</f>
        <v>0</v>
      </c>
      <c r="AW96" s="116">
        <f>'02 - Neinvestiční náklady'!J34</f>
        <v>0</v>
      </c>
      <c r="AX96" s="116">
        <f>'02 - Neinvestiční náklady'!J35</f>
        <v>0</v>
      </c>
      <c r="AY96" s="116">
        <f>'02 - Neinvestiční náklady'!J36</f>
        <v>0</v>
      </c>
      <c r="AZ96" s="116">
        <f>'02 - Neinvestiční náklady'!F33</f>
        <v>0</v>
      </c>
      <c r="BA96" s="116">
        <f>'02 - Neinvestiční náklady'!F34</f>
        <v>0</v>
      </c>
      <c r="BB96" s="116">
        <f>'02 - Neinvestiční náklady'!F35</f>
        <v>0</v>
      </c>
      <c r="BC96" s="116">
        <f>'02 - Neinvestiční náklady'!F36</f>
        <v>0</v>
      </c>
      <c r="BD96" s="118">
        <f>'02 - Neinvestiční náklady'!F37</f>
        <v>0</v>
      </c>
      <c r="BE96" s="7"/>
      <c r="BT96" s="114" t="s">
        <v>84</v>
      </c>
      <c r="BV96" s="114" t="s">
        <v>78</v>
      </c>
      <c r="BW96" s="114" t="s">
        <v>89</v>
      </c>
      <c r="BX96" s="114" t="s">
        <v>4</v>
      </c>
      <c r="CL96" s="114" t="s">
        <v>1</v>
      </c>
      <c r="CM96" s="114" t="s">
        <v>86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Investiční náklady'!C2" display="/"/>
    <hyperlink ref="A96" location="'02 - Neinvestičn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90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Úpravy ubytovacích buněk pro osoby se zdravotním postižením kolej Kajetánka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91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93</v>
      </c>
      <c r="G12" s="37"/>
      <c r="H12" s="37"/>
      <c r="I12" s="31" t="s">
        <v>22</v>
      </c>
      <c r="J12" s="68" t="str">
        <f>'Rekapitulace stavby'!AN8</f>
        <v>20. 4. 2025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ROUND(J128,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ROUND((SUM(BE128:BE237)),  2)</f>
        <v>0</v>
      </c>
      <c r="G33" s="37"/>
      <c r="H33" s="37"/>
      <c r="I33" s="127">
        <v>0.21</v>
      </c>
      <c r="J33" s="126">
        <f>ROUND(((SUM(BE128:BE237))*I33),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ROUND((SUM(BF128:BF237)),  2)</f>
        <v>0</v>
      </c>
      <c r="G34" s="37"/>
      <c r="H34" s="37"/>
      <c r="I34" s="127">
        <v>0.12</v>
      </c>
      <c r="J34" s="126">
        <f>ROUND(((SUM(BF128:BF237))*I34),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ROUND((SUM(BG128:BG237)),  2)</f>
        <v>0</v>
      </c>
      <c r="G35" s="37"/>
      <c r="H35" s="37"/>
      <c r="I35" s="127">
        <v>0.21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ROUND((SUM(BH128:BH237)),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ROUND((SUM(BI128:BI237)),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Úpravy ubytovacích buněk pro osoby se zdravotním postižením kolej Kajetánka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01 - Investiční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Kolej 17.listopadu</v>
      </c>
      <c r="G89" s="37"/>
      <c r="H89" s="37"/>
      <c r="I89" s="31" t="s">
        <v>22</v>
      </c>
      <c r="J89" s="68" t="str">
        <f>IF(J12="","",J12)</f>
        <v>20. 4. 2025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UK KaM</v>
      </c>
      <c r="G91" s="37"/>
      <c r="H91" s="37"/>
      <c r="I91" s="31" t="s">
        <v>30</v>
      </c>
      <c r="J91" s="35" t="str">
        <f>E21</f>
        <v>Ing Arch Pavlovský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Jan Petr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95</v>
      </c>
      <c r="D94" s="128"/>
      <c r="E94" s="128"/>
      <c r="F94" s="128"/>
      <c r="G94" s="128"/>
      <c r="H94" s="128"/>
      <c r="I94" s="128"/>
      <c r="J94" s="137" t="s">
        <v>96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97</v>
      </c>
      <c r="D96" s="37"/>
      <c r="E96" s="37"/>
      <c r="F96" s="37"/>
      <c r="G96" s="37"/>
      <c r="H96" s="37"/>
      <c r="I96" s="37"/>
      <c r="J96" s="95">
        <f>J128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98</v>
      </c>
    </row>
    <row r="97" s="9" customFormat="1" ht="24.96" customHeight="1">
      <c r="A97" s="9"/>
      <c r="B97" s="139"/>
      <c r="C97" s="9"/>
      <c r="D97" s="140" t="s">
        <v>99</v>
      </c>
      <c r="E97" s="141"/>
      <c r="F97" s="141"/>
      <c r="G97" s="141"/>
      <c r="H97" s="141"/>
      <c r="I97" s="141"/>
      <c r="J97" s="142">
        <f>J129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100</v>
      </c>
      <c r="E98" s="145"/>
      <c r="F98" s="145"/>
      <c r="G98" s="145"/>
      <c r="H98" s="145"/>
      <c r="I98" s="145"/>
      <c r="J98" s="146">
        <f>J130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101</v>
      </c>
      <c r="E99" s="145"/>
      <c r="F99" s="145"/>
      <c r="G99" s="145"/>
      <c r="H99" s="145"/>
      <c r="I99" s="145"/>
      <c r="J99" s="146">
        <f>J134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102</v>
      </c>
      <c r="E100" s="145"/>
      <c r="F100" s="145"/>
      <c r="G100" s="145"/>
      <c r="H100" s="145"/>
      <c r="I100" s="145"/>
      <c r="J100" s="146">
        <f>J152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103</v>
      </c>
      <c r="E101" s="145"/>
      <c r="F101" s="145"/>
      <c r="G101" s="145"/>
      <c r="H101" s="145"/>
      <c r="I101" s="145"/>
      <c r="J101" s="146">
        <f>J158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104</v>
      </c>
      <c r="E102" s="145"/>
      <c r="F102" s="145"/>
      <c r="G102" s="145"/>
      <c r="H102" s="145"/>
      <c r="I102" s="145"/>
      <c r="J102" s="146">
        <f>J205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105</v>
      </c>
      <c r="E103" s="145"/>
      <c r="F103" s="145"/>
      <c r="G103" s="145"/>
      <c r="H103" s="145"/>
      <c r="I103" s="145"/>
      <c r="J103" s="146">
        <f>J213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39"/>
      <c r="C104" s="9"/>
      <c r="D104" s="140" t="s">
        <v>106</v>
      </c>
      <c r="E104" s="141"/>
      <c r="F104" s="141"/>
      <c r="G104" s="141"/>
      <c r="H104" s="141"/>
      <c r="I104" s="141"/>
      <c r="J104" s="142">
        <f>J226</f>
        <v>0</v>
      </c>
      <c r="K104" s="9"/>
      <c r="L104" s="13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39"/>
      <c r="C105" s="9"/>
      <c r="D105" s="140" t="s">
        <v>107</v>
      </c>
      <c r="E105" s="141"/>
      <c r="F105" s="141"/>
      <c r="G105" s="141"/>
      <c r="H105" s="141"/>
      <c r="I105" s="141"/>
      <c r="J105" s="142">
        <f>J231</f>
        <v>0</v>
      </c>
      <c r="K105" s="9"/>
      <c r="L105" s="13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3"/>
      <c r="C106" s="10"/>
      <c r="D106" s="144" t="s">
        <v>108</v>
      </c>
      <c r="E106" s="145"/>
      <c r="F106" s="145"/>
      <c r="G106" s="145"/>
      <c r="H106" s="145"/>
      <c r="I106" s="145"/>
      <c r="J106" s="146">
        <f>J232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109</v>
      </c>
      <c r="E107" s="145"/>
      <c r="F107" s="145"/>
      <c r="G107" s="145"/>
      <c r="H107" s="145"/>
      <c r="I107" s="145"/>
      <c r="J107" s="146">
        <f>J234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110</v>
      </c>
      <c r="E108" s="145"/>
      <c r="F108" s="145"/>
      <c r="G108" s="145"/>
      <c r="H108" s="145"/>
      <c r="I108" s="145"/>
      <c r="J108" s="146">
        <f>J236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111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6.25" customHeight="1">
      <c r="A118" s="37"/>
      <c r="B118" s="38"/>
      <c r="C118" s="37"/>
      <c r="D118" s="37"/>
      <c r="E118" s="120" t="str">
        <f>E7</f>
        <v>Úpravy ubytovacích buněk pro osoby se zdravotním postižením kolej Kajetánka</v>
      </c>
      <c r="F118" s="31"/>
      <c r="G118" s="31"/>
      <c r="H118" s="31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91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66" t="str">
        <f>E9</f>
        <v>01 - Investiční náklady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7"/>
      <c r="E122" s="37"/>
      <c r="F122" s="26" t="str">
        <f>F12</f>
        <v>Kolej 17.listopadu</v>
      </c>
      <c r="G122" s="37"/>
      <c r="H122" s="37"/>
      <c r="I122" s="31" t="s">
        <v>22</v>
      </c>
      <c r="J122" s="68" t="str">
        <f>IF(J12="","",J12)</f>
        <v>20. 4. 2025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7"/>
      <c r="E124" s="37"/>
      <c r="F124" s="26" t="str">
        <f>E15</f>
        <v>UK KaM</v>
      </c>
      <c r="G124" s="37"/>
      <c r="H124" s="37"/>
      <c r="I124" s="31" t="s">
        <v>30</v>
      </c>
      <c r="J124" s="35" t="str">
        <f>E21</f>
        <v>Ing Arch Pavlovský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7"/>
      <c r="E125" s="37"/>
      <c r="F125" s="26" t="str">
        <f>IF(E18="","",E18)</f>
        <v>Vyplň údaj</v>
      </c>
      <c r="G125" s="37"/>
      <c r="H125" s="37"/>
      <c r="I125" s="31" t="s">
        <v>33</v>
      </c>
      <c r="J125" s="35" t="str">
        <f>E24</f>
        <v>Jan Petr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47"/>
      <c r="B127" s="148"/>
      <c r="C127" s="149" t="s">
        <v>112</v>
      </c>
      <c r="D127" s="150" t="s">
        <v>61</v>
      </c>
      <c r="E127" s="150" t="s">
        <v>57</v>
      </c>
      <c r="F127" s="150" t="s">
        <v>58</v>
      </c>
      <c r="G127" s="150" t="s">
        <v>113</v>
      </c>
      <c r="H127" s="150" t="s">
        <v>114</v>
      </c>
      <c r="I127" s="150" t="s">
        <v>115</v>
      </c>
      <c r="J127" s="150" t="s">
        <v>96</v>
      </c>
      <c r="K127" s="151" t="s">
        <v>116</v>
      </c>
      <c r="L127" s="152"/>
      <c r="M127" s="85" t="s">
        <v>1</v>
      </c>
      <c r="N127" s="86" t="s">
        <v>40</v>
      </c>
      <c r="O127" s="86" t="s">
        <v>117</v>
      </c>
      <c r="P127" s="86" t="s">
        <v>118</v>
      </c>
      <c r="Q127" s="86" t="s">
        <v>119</v>
      </c>
      <c r="R127" s="86" t="s">
        <v>120</v>
      </c>
      <c r="S127" s="86" t="s">
        <v>121</v>
      </c>
      <c r="T127" s="87" t="s">
        <v>122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="2" customFormat="1" ht="22.8" customHeight="1">
      <c r="A128" s="37"/>
      <c r="B128" s="38"/>
      <c r="C128" s="92" t="s">
        <v>123</v>
      </c>
      <c r="D128" s="37"/>
      <c r="E128" s="37"/>
      <c r="F128" s="37"/>
      <c r="G128" s="37"/>
      <c r="H128" s="37"/>
      <c r="I128" s="37"/>
      <c r="J128" s="153">
        <f>BK128</f>
        <v>0</v>
      </c>
      <c r="K128" s="37"/>
      <c r="L128" s="38"/>
      <c r="M128" s="88"/>
      <c r="N128" s="72"/>
      <c r="O128" s="89"/>
      <c r="P128" s="154">
        <f>P129+P226+P231</f>
        <v>0</v>
      </c>
      <c r="Q128" s="89"/>
      <c r="R128" s="154">
        <f>R129+R226+R231</f>
        <v>0.970871</v>
      </c>
      <c r="S128" s="89"/>
      <c r="T128" s="155">
        <f>T129+T226+T231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75</v>
      </c>
      <c r="AU128" s="18" t="s">
        <v>98</v>
      </c>
      <c r="BK128" s="156">
        <f>BK129+BK226+BK231</f>
        <v>0</v>
      </c>
    </row>
    <row r="129" s="12" customFormat="1" ht="25.92" customHeight="1">
      <c r="A129" s="12"/>
      <c r="B129" s="157"/>
      <c r="C129" s="12"/>
      <c r="D129" s="158" t="s">
        <v>75</v>
      </c>
      <c r="E129" s="159" t="s">
        <v>124</v>
      </c>
      <c r="F129" s="159" t="s">
        <v>125</v>
      </c>
      <c r="G129" s="12"/>
      <c r="H129" s="12"/>
      <c r="I129" s="160"/>
      <c r="J129" s="161">
        <f>BK129</f>
        <v>0</v>
      </c>
      <c r="K129" s="12"/>
      <c r="L129" s="157"/>
      <c r="M129" s="162"/>
      <c r="N129" s="163"/>
      <c r="O129" s="163"/>
      <c r="P129" s="164">
        <f>P130+P134+P152+P158+P205+P213</f>
        <v>0</v>
      </c>
      <c r="Q129" s="163"/>
      <c r="R129" s="164">
        <f>R130+R134+R152+R158+R205+R213</f>
        <v>0.970871</v>
      </c>
      <c r="S129" s="163"/>
      <c r="T129" s="165">
        <f>T130+T134+T152+T158+T205+T213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8" t="s">
        <v>86</v>
      </c>
      <c r="AT129" s="166" t="s">
        <v>75</v>
      </c>
      <c r="AU129" s="166" t="s">
        <v>76</v>
      </c>
      <c r="AY129" s="158" t="s">
        <v>126</v>
      </c>
      <c r="BK129" s="167">
        <f>BK130+BK134+BK152+BK158+BK205+BK213</f>
        <v>0</v>
      </c>
    </row>
    <row r="130" s="12" customFormat="1" ht="22.8" customHeight="1">
      <c r="A130" s="12"/>
      <c r="B130" s="157"/>
      <c r="C130" s="12"/>
      <c r="D130" s="158" t="s">
        <v>75</v>
      </c>
      <c r="E130" s="168" t="s">
        <v>127</v>
      </c>
      <c r="F130" s="168" t="s">
        <v>128</v>
      </c>
      <c r="G130" s="12"/>
      <c r="H130" s="12"/>
      <c r="I130" s="160"/>
      <c r="J130" s="169">
        <f>BK130</f>
        <v>0</v>
      </c>
      <c r="K130" s="12"/>
      <c r="L130" s="157"/>
      <c r="M130" s="162"/>
      <c r="N130" s="163"/>
      <c r="O130" s="163"/>
      <c r="P130" s="164">
        <f>SUM(P131:P133)</f>
        <v>0</v>
      </c>
      <c r="Q130" s="163"/>
      <c r="R130" s="164">
        <f>SUM(R131:R133)</f>
        <v>0.0054</v>
      </c>
      <c r="S130" s="163"/>
      <c r="T130" s="165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8" t="s">
        <v>86</v>
      </c>
      <c r="AT130" s="166" t="s">
        <v>75</v>
      </c>
      <c r="AU130" s="166" t="s">
        <v>84</v>
      </c>
      <c r="AY130" s="158" t="s">
        <v>126</v>
      </c>
      <c r="BK130" s="167">
        <f>SUM(BK131:BK133)</f>
        <v>0</v>
      </c>
    </row>
    <row r="131" s="2" customFormat="1" ht="24.15" customHeight="1">
      <c r="A131" s="37"/>
      <c r="B131" s="170"/>
      <c r="C131" s="171" t="s">
        <v>84</v>
      </c>
      <c r="D131" s="171" t="s">
        <v>129</v>
      </c>
      <c r="E131" s="172" t="s">
        <v>130</v>
      </c>
      <c r="F131" s="173" t="s">
        <v>131</v>
      </c>
      <c r="G131" s="174" t="s">
        <v>132</v>
      </c>
      <c r="H131" s="175">
        <v>1</v>
      </c>
      <c r="I131" s="176"/>
      <c r="J131" s="177">
        <f>ROUND(I131*H131,2)</f>
        <v>0</v>
      </c>
      <c r="K131" s="173" t="s">
        <v>133</v>
      </c>
      <c r="L131" s="38"/>
      <c r="M131" s="178" t="s">
        <v>1</v>
      </c>
      <c r="N131" s="179" t="s">
        <v>41</v>
      </c>
      <c r="O131" s="76"/>
      <c r="P131" s="180">
        <f>O131*H131</f>
        <v>0</v>
      </c>
      <c r="Q131" s="180">
        <v>0.00438</v>
      </c>
      <c r="R131" s="180">
        <f>Q131*H131</f>
        <v>0.00438</v>
      </c>
      <c r="S131" s="180">
        <v>0</v>
      </c>
      <c r="T131" s="18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2" t="s">
        <v>134</v>
      </c>
      <c r="AT131" s="182" t="s">
        <v>129</v>
      </c>
      <c r="AU131" s="182" t="s">
        <v>86</v>
      </c>
      <c r="AY131" s="18" t="s">
        <v>126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8" t="s">
        <v>84</v>
      </c>
      <c r="BK131" s="183">
        <f>ROUND(I131*H131,2)</f>
        <v>0</v>
      </c>
      <c r="BL131" s="18" t="s">
        <v>134</v>
      </c>
      <c r="BM131" s="182" t="s">
        <v>135</v>
      </c>
    </row>
    <row r="132" s="2" customFormat="1" ht="24.15" customHeight="1">
      <c r="A132" s="37"/>
      <c r="B132" s="170"/>
      <c r="C132" s="171" t="s">
        <v>86</v>
      </c>
      <c r="D132" s="171" t="s">
        <v>129</v>
      </c>
      <c r="E132" s="172" t="s">
        <v>136</v>
      </c>
      <c r="F132" s="173" t="s">
        <v>137</v>
      </c>
      <c r="G132" s="174" t="s">
        <v>132</v>
      </c>
      <c r="H132" s="175">
        <v>1</v>
      </c>
      <c r="I132" s="176"/>
      <c r="J132" s="177">
        <f>ROUND(I132*H132,2)</f>
        <v>0</v>
      </c>
      <c r="K132" s="173" t="s">
        <v>133</v>
      </c>
      <c r="L132" s="38"/>
      <c r="M132" s="178" t="s">
        <v>1</v>
      </c>
      <c r="N132" s="179" t="s">
        <v>41</v>
      </c>
      <c r="O132" s="76"/>
      <c r="P132" s="180">
        <f>O132*H132</f>
        <v>0</v>
      </c>
      <c r="Q132" s="180">
        <v>0.0010200000000000002</v>
      </c>
      <c r="R132" s="180">
        <f>Q132*H132</f>
        <v>0.0010200000000000002</v>
      </c>
      <c r="S132" s="180">
        <v>0</v>
      </c>
      <c r="T132" s="18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2" t="s">
        <v>134</v>
      </c>
      <c r="AT132" s="182" t="s">
        <v>129</v>
      </c>
      <c r="AU132" s="182" t="s">
        <v>86</v>
      </c>
      <c r="AY132" s="18" t="s">
        <v>126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8" t="s">
        <v>84</v>
      </c>
      <c r="BK132" s="183">
        <f>ROUND(I132*H132,2)</f>
        <v>0</v>
      </c>
      <c r="BL132" s="18" t="s">
        <v>134</v>
      </c>
      <c r="BM132" s="182" t="s">
        <v>138</v>
      </c>
    </row>
    <row r="133" s="2" customFormat="1" ht="24.15" customHeight="1">
      <c r="A133" s="37"/>
      <c r="B133" s="170"/>
      <c r="C133" s="171" t="s">
        <v>139</v>
      </c>
      <c r="D133" s="171" t="s">
        <v>129</v>
      </c>
      <c r="E133" s="172" t="s">
        <v>140</v>
      </c>
      <c r="F133" s="173" t="s">
        <v>141</v>
      </c>
      <c r="G133" s="174" t="s">
        <v>142</v>
      </c>
      <c r="H133" s="175">
        <v>0.005</v>
      </c>
      <c r="I133" s="176"/>
      <c r="J133" s="177">
        <f>ROUND(I133*H133,2)</f>
        <v>0</v>
      </c>
      <c r="K133" s="173" t="s">
        <v>133</v>
      </c>
      <c r="L133" s="38"/>
      <c r="M133" s="178" t="s">
        <v>1</v>
      </c>
      <c r="N133" s="179" t="s">
        <v>41</v>
      </c>
      <c r="O133" s="76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2" t="s">
        <v>134</v>
      </c>
      <c r="AT133" s="182" t="s">
        <v>129</v>
      </c>
      <c r="AU133" s="182" t="s">
        <v>86</v>
      </c>
      <c r="AY133" s="18" t="s">
        <v>126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8" t="s">
        <v>84</v>
      </c>
      <c r="BK133" s="183">
        <f>ROUND(I133*H133,2)</f>
        <v>0</v>
      </c>
      <c r="BL133" s="18" t="s">
        <v>134</v>
      </c>
      <c r="BM133" s="182" t="s">
        <v>143</v>
      </c>
    </row>
    <row r="134" s="12" customFormat="1" ht="22.8" customHeight="1">
      <c r="A134" s="12"/>
      <c r="B134" s="157"/>
      <c r="C134" s="12"/>
      <c r="D134" s="158" t="s">
        <v>75</v>
      </c>
      <c r="E134" s="168" t="s">
        <v>144</v>
      </c>
      <c r="F134" s="168" t="s">
        <v>145</v>
      </c>
      <c r="G134" s="12"/>
      <c r="H134" s="12"/>
      <c r="I134" s="160"/>
      <c r="J134" s="169">
        <f>BK134</f>
        <v>0</v>
      </c>
      <c r="K134" s="12"/>
      <c r="L134" s="157"/>
      <c r="M134" s="162"/>
      <c r="N134" s="163"/>
      <c r="O134" s="163"/>
      <c r="P134" s="164">
        <f>SUM(P135:P151)</f>
        <v>0</v>
      </c>
      <c r="Q134" s="163"/>
      <c r="R134" s="164">
        <f>SUM(R135:R151)</f>
        <v>0.05833</v>
      </c>
      <c r="S134" s="163"/>
      <c r="T134" s="165">
        <f>SUM(T135:T151)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8" t="s">
        <v>86</v>
      </c>
      <c r="AT134" s="166" t="s">
        <v>75</v>
      </c>
      <c r="AU134" s="166" t="s">
        <v>84</v>
      </c>
      <c r="AY134" s="158" t="s">
        <v>126</v>
      </c>
      <c r="BK134" s="167">
        <f>SUM(BK135:BK151)</f>
        <v>0</v>
      </c>
    </row>
    <row r="135" s="2" customFormat="1" ht="24.15" customHeight="1">
      <c r="A135" s="37"/>
      <c r="B135" s="170"/>
      <c r="C135" s="171" t="s">
        <v>146</v>
      </c>
      <c r="D135" s="171" t="s">
        <v>129</v>
      </c>
      <c r="E135" s="172" t="s">
        <v>147</v>
      </c>
      <c r="F135" s="173" t="s">
        <v>148</v>
      </c>
      <c r="G135" s="174" t="s">
        <v>149</v>
      </c>
      <c r="H135" s="175">
        <v>1</v>
      </c>
      <c r="I135" s="176"/>
      <c r="J135" s="177">
        <f>ROUND(I135*H135,2)</f>
        <v>0</v>
      </c>
      <c r="K135" s="173" t="s">
        <v>133</v>
      </c>
      <c r="L135" s="38"/>
      <c r="M135" s="178" t="s">
        <v>1</v>
      </c>
      <c r="N135" s="179" t="s">
        <v>41</v>
      </c>
      <c r="O135" s="76"/>
      <c r="P135" s="180">
        <f>O135*H135</f>
        <v>0</v>
      </c>
      <c r="Q135" s="180">
        <v>0.02549</v>
      </c>
      <c r="R135" s="180">
        <f>Q135*H135</f>
        <v>0.02549</v>
      </c>
      <c r="S135" s="180">
        <v>0</v>
      </c>
      <c r="T135" s="18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2" t="s">
        <v>134</v>
      </c>
      <c r="AT135" s="182" t="s">
        <v>129</v>
      </c>
      <c r="AU135" s="182" t="s">
        <v>86</v>
      </c>
      <c r="AY135" s="18" t="s">
        <v>126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8" t="s">
        <v>84</v>
      </c>
      <c r="BK135" s="183">
        <f>ROUND(I135*H135,2)</f>
        <v>0</v>
      </c>
      <c r="BL135" s="18" t="s">
        <v>134</v>
      </c>
      <c r="BM135" s="182" t="s">
        <v>150</v>
      </c>
    </row>
    <row r="136" s="2" customFormat="1" ht="24.15" customHeight="1">
      <c r="A136" s="37"/>
      <c r="B136" s="170"/>
      <c r="C136" s="171" t="s">
        <v>151</v>
      </c>
      <c r="D136" s="171" t="s">
        <v>129</v>
      </c>
      <c r="E136" s="172" t="s">
        <v>152</v>
      </c>
      <c r="F136" s="173" t="s">
        <v>153</v>
      </c>
      <c r="G136" s="174" t="s">
        <v>149</v>
      </c>
      <c r="H136" s="175">
        <v>1</v>
      </c>
      <c r="I136" s="176"/>
      <c r="J136" s="177">
        <f>ROUND(I136*H136,2)</f>
        <v>0</v>
      </c>
      <c r="K136" s="173" t="s">
        <v>133</v>
      </c>
      <c r="L136" s="38"/>
      <c r="M136" s="178" t="s">
        <v>1</v>
      </c>
      <c r="N136" s="179" t="s">
        <v>41</v>
      </c>
      <c r="O136" s="76"/>
      <c r="P136" s="180">
        <f>O136*H136</f>
        <v>0</v>
      </c>
      <c r="Q136" s="180">
        <v>0.02273</v>
      </c>
      <c r="R136" s="180">
        <f>Q136*H136</f>
        <v>0.02273</v>
      </c>
      <c r="S136" s="180">
        <v>0</v>
      </c>
      <c r="T136" s="18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2" t="s">
        <v>134</v>
      </c>
      <c r="AT136" s="182" t="s">
        <v>129</v>
      </c>
      <c r="AU136" s="182" t="s">
        <v>86</v>
      </c>
      <c r="AY136" s="18" t="s">
        <v>126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8" t="s">
        <v>84</v>
      </c>
      <c r="BK136" s="183">
        <f>ROUND(I136*H136,2)</f>
        <v>0</v>
      </c>
      <c r="BL136" s="18" t="s">
        <v>134</v>
      </c>
      <c r="BM136" s="182" t="s">
        <v>154</v>
      </c>
    </row>
    <row r="137" s="2" customFormat="1" ht="16.5" customHeight="1">
      <c r="A137" s="37"/>
      <c r="B137" s="170"/>
      <c r="C137" s="171" t="s">
        <v>155</v>
      </c>
      <c r="D137" s="171" t="s">
        <v>129</v>
      </c>
      <c r="E137" s="172" t="s">
        <v>156</v>
      </c>
      <c r="F137" s="173" t="s">
        <v>157</v>
      </c>
      <c r="G137" s="174" t="s">
        <v>149</v>
      </c>
      <c r="H137" s="175">
        <v>1</v>
      </c>
      <c r="I137" s="176"/>
      <c r="J137" s="177">
        <f>ROUND(I137*H137,2)</f>
        <v>0</v>
      </c>
      <c r="K137" s="173" t="s">
        <v>133</v>
      </c>
      <c r="L137" s="38"/>
      <c r="M137" s="178" t="s">
        <v>1</v>
      </c>
      <c r="N137" s="179" t="s">
        <v>41</v>
      </c>
      <c r="O137" s="76"/>
      <c r="P137" s="180">
        <f>O137*H137</f>
        <v>0</v>
      </c>
      <c r="Q137" s="180">
        <v>0.0018400000000000003</v>
      </c>
      <c r="R137" s="180">
        <f>Q137*H137</f>
        <v>0.0018400000000000003</v>
      </c>
      <c r="S137" s="180">
        <v>0</v>
      </c>
      <c r="T137" s="18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2" t="s">
        <v>134</v>
      </c>
      <c r="AT137" s="182" t="s">
        <v>129</v>
      </c>
      <c r="AU137" s="182" t="s">
        <v>86</v>
      </c>
      <c r="AY137" s="18" t="s">
        <v>126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8" t="s">
        <v>84</v>
      </c>
      <c r="BK137" s="183">
        <f>ROUND(I137*H137,2)</f>
        <v>0</v>
      </c>
      <c r="BL137" s="18" t="s">
        <v>134</v>
      </c>
      <c r="BM137" s="182" t="s">
        <v>158</v>
      </c>
    </row>
    <row r="138" s="2" customFormat="1" ht="16.5" customHeight="1">
      <c r="A138" s="37"/>
      <c r="B138" s="170"/>
      <c r="C138" s="171" t="s">
        <v>159</v>
      </c>
      <c r="D138" s="171" t="s">
        <v>129</v>
      </c>
      <c r="E138" s="172" t="s">
        <v>160</v>
      </c>
      <c r="F138" s="173" t="s">
        <v>161</v>
      </c>
      <c r="G138" s="174" t="s">
        <v>149</v>
      </c>
      <c r="H138" s="175">
        <v>1</v>
      </c>
      <c r="I138" s="176"/>
      <c r="J138" s="177">
        <f>ROUND(I138*H138,2)</f>
        <v>0</v>
      </c>
      <c r="K138" s="173" t="s">
        <v>133</v>
      </c>
      <c r="L138" s="38"/>
      <c r="M138" s="178" t="s">
        <v>1</v>
      </c>
      <c r="N138" s="179" t="s">
        <v>41</v>
      </c>
      <c r="O138" s="76"/>
      <c r="P138" s="180">
        <f>O138*H138</f>
        <v>0</v>
      </c>
      <c r="Q138" s="180">
        <v>0.0018400000000000003</v>
      </c>
      <c r="R138" s="180">
        <f>Q138*H138</f>
        <v>0.0018400000000000003</v>
      </c>
      <c r="S138" s="180">
        <v>0</v>
      </c>
      <c r="T138" s="18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2" t="s">
        <v>134</v>
      </c>
      <c r="AT138" s="182" t="s">
        <v>129</v>
      </c>
      <c r="AU138" s="182" t="s">
        <v>86</v>
      </c>
      <c r="AY138" s="18" t="s">
        <v>126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8" t="s">
        <v>84</v>
      </c>
      <c r="BK138" s="183">
        <f>ROUND(I138*H138,2)</f>
        <v>0</v>
      </c>
      <c r="BL138" s="18" t="s">
        <v>134</v>
      </c>
      <c r="BM138" s="182" t="s">
        <v>162</v>
      </c>
    </row>
    <row r="139" s="2" customFormat="1" ht="24.15" customHeight="1">
      <c r="A139" s="37"/>
      <c r="B139" s="170"/>
      <c r="C139" s="171" t="s">
        <v>163</v>
      </c>
      <c r="D139" s="171" t="s">
        <v>129</v>
      </c>
      <c r="E139" s="172" t="s">
        <v>164</v>
      </c>
      <c r="F139" s="173" t="s">
        <v>165</v>
      </c>
      <c r="G139" s="174" t="s">
        <v>149</v>
      </c>
      <c r="H139" s="175">
        <v>2</v>
      </c>
      <c r="I139" s="176"/>
      <c r="J139" s="177">
        <f>ROUND(I139*H139,2)</f>
        <v>0</v>
      </c>
      <c r="K139" s="173" t="s">
        <v>133</v>
      </c>
      <c r="L139" s="38"/>
      <c r="M139" s="178" t="s">
        <v>1</v>
      </c>
      <c r="N139" s="179" t="s">
        <v>41</v>
      </c>
      <c r="O139" s="76"/>
      <c r="P139" s="180">
        <f>O139*H139</f>
        <v>0</v>
      </c>
      <c r="Q139" s="180">
        <v>0.00294</v>
      </c>
      <c r="R139" s="180">
        <f>Q139*H139</f>
        <v>0.00588</v>
      </c>
      <c r="S139" s="180">
        <v>0</v>
      </c>
      <c r="T139" s="18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2" t="s">
        <v>134</v>
      </c>
      <c r="AT139" s="182" t="s">
        <v>129</v>
      </c>
      <c r="AU139" s="182" t="s">
        <v>86</v>
      </c>
      <c r="AY139" s="18" t="s">
        <v>126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8" t="s">
        <v>84</v>
      </c>
      <c r="BK139" s="183">
        <f>ROUND(I139*H139,2)</f>
        <v>0</v>
      </c>
      <c r="BL139" s="18" t="s">
        <v>134</v>
      </c>
      <c r="BM139" s="182" t="s">
        <v>166</v>
      </c>
    </row>
    <row r="140" s="2" customFormat="1" ht="21.75" customHeight="1">
      <c r="A140" s="37"/>
      <c r="B140" s="170"/>
      <c r="C140" s="171" t="s">
        <v>167</v>
      </c>
      <c r="D140" s="171" t="s">
        <v>129</v>
      </c>
      <c r="E140" s="172" t="s">
        <v>168</v>
      </c>
      <c r="F140" s="173" t="s">
        <v>169</v>
      </c>
      <c r="G140" s="174" t="s">
        <v>132</v>
      </c>
      <c r="H140" s="175">
        <v>1</v>
      </c>
      <c r="I140" s="176"/>
      <c r="J140" s="177">
        <f>ROUND(I140*H140,2)</f>
        <v>0</v>
      </c>
      <c r="K140" s="173" t="s">
        <v>133</v>
      </c>
      <c r="L140" s="38"/>
      <c r="M140" s="178" t="s">
        <v>1</v>
      </c>
      <c r="N140" s="179" t="s">
        <v>41</v>
      </c>
      <c r="O140" s="76"/>
      <c r="P140" s="180">
        <f>O140*H140</f>
        <v>0</v>
      </c>
      <c r="Q140" s="180">
        <v>0.00055</v>
      </c>
      <c r="R140" s="180">
        <f>Q140*H140</f>
        <v>0.00055</v>
      </c>
      <c r="S140" s="180">
        <v>0</v>
      </c>
      <c r="T140" s="18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2" t="s">
        <v>134</v>
      </c>
      <c r="AT140" s="182" t="s">
        <v>129</v>
      </c>
      <c r="AU140" s="182" t="s">
        <v>86</v>
      </c>
      <c r="AY140" s="18" t="s">
        <v>126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8" t="s">
        <v>84</v>
      </c>
      <c r="BK140" s="183">
        <f>ROUND(I140*H140,2)</f>
        <v>0</v>
      </c>
      <c r="BL140" s="18" t="s">
        <v>134</v>
      </c>
      <c r="BM140" s="182" t="s">
        <v>170</v>
      </c>
    </row>
    <row r="141" s="2" customFormat="1" ht="24.15" customHeight="1">
      <c r="A141" s="37"/>
      <c r="B141" s="170"/>
      <c r="C141" s="171" t="s">
        <v>171</v>
      </c>
      <c r="D141" s="171" t="s">
        <v>129</v>
      </c>
      <c r="E141" s="172" t="s">
        <v>172</v>
      </c>
      <c r="F141" s="173" t="s">
        <v>173</v>
      </c>
      <c r="G141" s="174" t="s">
        <v>132</v>
      </c>
      <c r="H141" s="175">
        <v>1</v>
      </c>
      <c r="I141" s="176"/>
      <c r="J141" s="177">
        <f>ROUND(I141*H141,2)</f>
        <v>0</v>
      </c>
      <c r="K141" s="173" t="s">
        <v>1</v>
      </c>
      <c r="L141" s="38"/>
      <c r="M141" s="178" t="s">
        <v>1</v>
      </c>
      <c r="N141" s="179" t="s">
        <v>41</v>
      </c>
      <c r="O141" s="76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2" t="s">
        <v>134</v>
      </c>
      <c r="AT141" s="182" t="s">
        <v>129</v>
      </c>
      <c r="AU141" s="182" t="s">
        <v>86</v>
      </c>
      <c r="AY141" s="18" t="s">
        <v>126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8" t="s">
        <v>84</v>
      </c>
      <c r="BK141" s="183">
        <f>ROUND(I141*H141,2)</f>
        <v>0</v>
      </c>
      <c r="BL141" s="18" t="s">
        <v>134</v>
      </c>
      <c r="BM141" s="182" t="s">
        <v>174</v>
      </c>
    </row>
    <row r="142" s="2" customFormat="1" ht="16.5" customHeight="1">
      <c r="A142" s="37"/>
      <c r="B142" s="170"/>
      <c r="C142" s="171" t="s">
        <v>175</v>
      </c>
      <c r="D142" s="171" t="s">
        <v>129</v>
      </c>
      <c r="E142" s="172" t="s">
        <v>176</v>
      </c>
      <c r="F142" s="173" t="s">
        <v>177</v>
      </c>
      <c r="G142" s="174" t="s">
        <v>132</v>
      </c>
      <c r="H142" s="175">
        <v>10</v>
      </c>
      <c r="I142" s="176"/>
      <c r="J142" s="177">
        <f>ROUND(I142*H142,2)</f>
        <v>0</v>
      </c>
      <c r="K142" s="173" t="s">
        <v>1</v>
      </c>
      <c r="L142" s="38"/>
      <c r="M142" s="178" t="s">
        <v>1</v>
      </c>
      <c r="N142" s="179" t="s">
        <v>41</v>
      </c>
      <c r="O142" s="76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2" t="s">
        <v>134</v>
      </c>
      <c r="AT142" s="182" t="s">
        <v>129</v>
      </c>
      <c r="AU142" s="182" t="s">
        <v>86</v>
      </c>
      <c r="AY142" s="18" t="s">
        <v>126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8" t="s">
        <v>84</v>
      </c>
      <c r="BK142" s="183">
        <f>ROUND(I142*H142,2)</f>
        <v>0</v>
      </c>
      <c r="BL142" s="18" t="s">
        <v>134</v>
      </c>
      <c r="BM142" s="182" t="s">
        <v>178</v>
      </c>
    </row>
    <row r="143" s="2" customFormat="1" ht="16.5" customHeight="1">
      <c r="A143" s="37"/>
      <c r="B143" s="170"/>
      <c r="C143" s="171" t="s">
        <v>8</v>
      </c>
      <c r="D143" s="171" t="s">
        <v>129</v>
      </c>
      <c r="E143" s="172" t="s">
        <v>179</v>
      </c>
      <c r="F143" s="173" t="s">
        <v>180</v>
      </c>
      <c r="G143" s="174" t="s">
        <v>132</v>
      </c>
      <c r="H143" s="175">
        <v>1</v>
      </c>
      <c r="I143" s="176"/>
      <c r="J143" s="177">
        <f>ROUND(I143*H143,2)</f>
        <v>0</v>
      </c>
      <c r="K143" s="173" t="s">
        <v>1</v>
      </c>
      <c r="L143" s="38"/>
      <c r="M143" s="178" t="s">
        <v>1</v>
      </c>
      <c r="N143" s="179" t="s">
        <v>41</v>
      </c>
      <c r="O143" s="76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2" t="s">
        <v>134</v>
      </c>
      <c r="AT143" s="182" t="s">
        <v>129</v>
      </c>
      <c r="AU143" s="182" t="s">
        <v>86</v>
      </c>
      <c r="AY143" s="18" t="s">
        <v>126</v>
      </c>
      <c r="BE143" s="183">
        <f>IF(N143="základní",J143,0)</f>
        <v>0</v>
      </c>
      <c r="BF143" s="183">
        <f>IF(N143="snížená",J143,0)</f>
        <v>0</v>
      </c>
      <c r="BG143" s="183">
        <f>IF(N143="zákl. přenesená",J143,0)</f>
        <v>0</v>
      </c>
      <c r="BH143" s="183">
        <f>IF(N143="sníž. přenesená",J143,0)</f>
        <v>0</v>
      </c>
      <c r="BI143" s="183">
        <f>IF(N143="nulová",J143,0)</f>
        <v>0</v>
      </c>
      <c r="BJ143" s="18" t="s">
        <v>84</v>
      </c>
      <c r="BK143" s="183">
        <f>ROUND(I143*H143,2)</f>
        <v>0</v>
      </c>
      <c r="BL143" s="18" t="s">
        <v>134</v>
      </c>
      <c r="BM143" s="182" t="s">
        <v>181</v>
      </c>
    </row>
    <row r="144" s="2" customFormat="1" ht="16.5" customHeight="1">
      <c r="A144" s="37"/>
      <c r="B144" s="170"/>
      <c r="C144" s="171" t="s">
        <v>182</v>
      </c>
      <c r="D144" s="171" t="s">
        <v>129</v>
      </c>
      <c r="E144" s="172" t="s">
        <v>183</v>
      </c>
      <c r="F144" s="173" t="s">
        <v>184</v>
      </c>
      <c r="G144" s="174" t="s">
        <v>132</v>
      </c>
      <c r="H144" s="175">
        <v>1</v>
      </c>
      <c r="I144" s="176"/>
      <c r="J144" s="177">
        <f>ROUND(I144*H144,2)</f>
        <v>0</v>
      </c>
      <c r="K144" s="173" t="s">
        <v>1</v>
      </c>
      <c r="L144" s="38"/>
      <c r="M144" s="178" t="s">
        <v>1</v>
      </c>
      <c r="N144" s="179" t="s">
        <v>41</v>
      </c>
      <c r="O144" s="76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2" t="s">
        <v>134</v>
      </c>
      <c r="AT144" s="182" t="s">
        <v>129</v>
      </c>
      <c r="AU144" s="182" t="s">
        <v>86</v>
      </c>
      <c r="AY144" s="18" t="s">
        <v>126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8" t="s">
        <v>84</v>
      </c>
      <c r="BK144" s="183">
        <f>ROUND(I144*H144,2)</f>
        <v>0</v>
      </c>
      <c r="BL144" s="18" t="s">
        <v>134</v>
      </c>
      <c r="BM144" s="182" t="s">
        <v>185</v>
      </c>
    </row>
    <row r="145" s="2" customFormat="1" ht="16.5" customHeight="1">
      <c r="A145" s="37"/>
      <c r="B145" s="170"/>
      <c r="C145" s="171" t="s">
        <v>186</v>
      </c>
      <c r="D145" s="171" t="s">
        <v>129</v>
      </c>
      <c r="E145" s="172" t="s">
        <v>187</v>
      </c>
      <c r="F145" s="173" t="s">
        <v>188</v>
      </c>
      <c r="G145" s="174" t="s">
        <v>149</v>
      </c>
      <c r="H145" s="175">
        <v>1</v>
      </c>
      <c r="I145" s="176"/>
      <c r="J145" s="177">
        <f>ROUND(I145*H145,2)</f>
        <v>0</v>
      </c>
      <c r="K145" s="173" t="s">
        <v>1</v>
      </c>
      <c r="L145" s="38"/>
      <c r="M145" s="178" t="s">
        <v>1</v>
      </c>
      <c r="N145" s="179" t="s">
        <v>41</v>
      </c>
      <c r="O145" s="76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2" t="s">
        <v>134</v>
      </c>
      <c r="AT145" s="182" t="s">
        <v>129</v>
      </c>
      <c r="AU145" s="182" t="s">
        <v>86</v>
      </c>
      <c r="AY145" s="18" t="s">
        <v>126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8" t="s">
        <v>84</v>
      </c>
      <c r="BK145" s="183">
        <f>ROUND(I145*H145,2)</f>
        <v>0</v>
      </c>
      <c r="BL145" s="18" t="s">
        <v>134</v>
      </c>
      <c r="BM145" s="182" t="s">
        <v>189</v>
      </c>
    </row>
    <row r="146" s="2" customFormat="1" ht="16.5" customHeight="1">
      <c r="A146" s="37"/>
      <c r="B146" s="170"/>
      <c r="C146" s="171" t="s">
        <v>190</v>
      </c>
      <c r="D146" s="171" t="s">
        <v>129</v>
      </c>
      <c r="E146" s="172" t="s">
        <v>191</v>
      </c>
      <c r="F146" s="173" t="s">
        <v>192</v>
      </c>
      <c r="G146" s="174" t="s">
        <v>149</v>
      </c>
      <c r="H146" s="175">
        <v>1</v>
      </c>
      <c r="I146" s="176"/>
      <c r="J146" s="177">
        <f>ROUND(I146*H146,2)</f>
        <v>0</v>
      </c>
      <c r="K146" s="173" t="s">
        <v>1</v>
      </c>
      <c r="L146" s="38"/>
      <c r="M146" s="178" t="s">
        <v>1</v>
      </c>
      <c r="N146" s="179" t="s">
        <v>41</v>
      </c>
      <c r="O146" s="76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2" t="s">
        <v>134</v>
      </c>
      <c r="AT146" s="182" t="s">
        <v>129</v>
      </c>
      <c r="AU146" s="182" t="s">
        <v>86</v>
      </c>
      <c r="AY146" s="18" t="s">
        <v>126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8" t="s">
        <v>84</v>
      </c>
      <c r="BK146" s="183">
        <f>ROUND(I146*H146,2)</f>
        <v>0</v>
      </c>
      <c r="BL146" s="18" t="s">
        <v>134</v>
      </c>
      <c r="BM146" s="182" t="s">
        <v>193</v>
      </c>
    </row>
    <row r="147" s="2" customFormat="1" ht="16.5" customHeight="1">
      <c r="A147" s="37"/>
      <c r="B147" s="170"/>
      <c r="C147" s="171" t="s">
        <v>134</v>
      </c>
      <c r="D147" s="171" t="s">
        <v>129</v>
      </c>
      <c r="E147" s="172" t="s">
        <v>194</v>
      </c>
      <c r="F147" s="173" t="s">
        <v>195</v>
      </c>
      <c r="G147" s="174" t="s">
        <v>149</v>
      </c>
      <c r="H147" s="175">
        <v>1</v>
      </c>
      <c r="I147" s="176"/>
      <c r="J147" s="177">
        <f>ROUND(I147*H147,2)</f>
        <v>0</v>
      </c>
      <c r="K147" s="173" t="s">
        <v>1</v>
      </c>
      <c r="L147" s="38"/>
      <c r="M147" s="178" t="s">
        <v>1</v>
      </c>
      <c r="N147" s="179" t="s">
        <v>41</v>
      </c>
      <c r="O147" s="76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2" t="s">
        <v>134</v>
      </c>
      <c r="AT147" s="182" t="s">
        <v>129</v>
      </c>
      <c r="AU147" s="182" t="s">
        <v>86</v>
      </c>
      <c r="AY147" s="18" t="s">
        <v>126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8" t="s">
        <v>84</v>
      </c>
      <c r="BK147" s="183">
        <f>ROUND(I147*H147,2)</f>
        <v>0</v>
      </c>
      <c r="BL147" s="18" t="s">
        <v>134</v>
      </c>
      <c r="BM147" s="182" t="s">
        <v>196</v>
      </c>
    </row>
    <row r="148" s="2" customFormat="1" ht="16.5" customHeight="1">
      <c r="A148" s="37"/>
      <c r="B148" s="170"/>
      <c r="C148" s="171" t="s">
        <v>197</v>
      </c>
      <c r="D148" s="171" t="s">
        <v>129</v>
      </c>
      <c r="E148" s="172" t="s">
        <v>198</v>
      </c>
      <c r="F148" s="173" t="s">
        <v>199</v>
      </c>
      <c r="G148" s="174" t="s">
        <v>149</v>
      </c>
      <c r="H148" s="175">
        <v>2</v>
      </c>
      <c r="I148" s="176"/>
      <c r="J148" s="177">
        <f>ROUND(I148*H148,2)</f>
        <v>0</v>
      </c>
      <c r="K148" s="173" t="s">
        <v>1</v>
      </c>
      <c r="L148" s="38"/>
      <c r="M148" s="178" t="s">
        <v>1</v>
      </c>
      <c r="N148" s="179" t="s">
        <v>41</v>
      </c>
      <c r="O148" s="76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2" t="s">
        <v>134</v>
      </c>
      <c r="AT148" s="182" t="s">
        <v>129</v>
      </c>
      <c r="AU148" s="182" t="s">
        <v>86</v>
      </c>
      <c r="AY148" s="18" t="s">
        <v>126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8" t="s">
        <v>84</v>
      </c>
      <c r="BK148" s="183">
        <f>ROUND(I148*H148,2)</f>
        <v>0</v>
      </c>
      <c r="BL148" s="18" t="s">
        <v>134</v>
      </c>
      <c r="BM148" s="182" t="s">
        <v>200</v>
      </c>
    </row>
    <row r="149" s="2" customFormat="1" ht="16.5" customHeight="1">
      <c r="A149" s="37"/>
      <c r="B149" s="170"/>
      <c r="C149" s="171" t="s">
        <v>201</v>
      </c>
      <c r="D149" s="171" t="s">
        <v>129</v>
      </c>
      <c r="E149" s="172" t="s">
        <v>202</v>
      </c>
      <c r="F149" s="173" t="s">
        <v>203</v>
      </c>
      <c r="G149" s="174" t="s">
        <v>149</v>
      </c>
      <c r="H149" s="175">
        <v>2</v>
      </c>
      <c r="I149" s="176"/>
      <c r="J149" s="177">
        <f>ROUND(I149*H149,2)</f>
        <v>0</v>
      </c>
      <c r="K149" s="173" t="s">
        <v>1</v>
      </c>
      <c r="L149" s="38"/>
      <c r="M149" s="178" t="s">
        <v>1</v>
      </c>
      <c r="N149" s="179" t="s">
        <v>41</v>
      </c>
      <c r="O149" s="76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2" t="s">
        <v>134</v>
      </c>
      <c r="AT149" s="182" t="s">
        <v>129</v>
      </c>
      <c r="AU149" s="182" t="s">
        <v>86</v>
      </c>
      <c r="AY149" s="18" t="s">
        <v>126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8" t="s">
        <v>84</v>
      </c>
      <c r="BK149" s="183">
        <f>ROUND(I149*H149,2)</f>
        <v>0</v>
      </c>
      <c r="BL149" s="18" t="s">
        <v>134</v>
      </c>
      <c r="BM149" s="182" t="s">
        <v>204</v>
      </c>
    </row>
    <row r="150" s="2" customFormat="1" ht="16.5" customHeight="1">
      <c r="A150" s="37"/>
      <c r="B150" s="170"/>
      <c r="C150" s="171" t="s">
        <v>205</v>
      </c>
      <c r="D150" s="171" t="s">
        <v>129</v>
      </c>
      <c r="E150" s="172" t="s">
        <v>206</v>
      </c>
      <c r="F150" s="173" t="s">
        <v>207</v>
      </c>
      <c r="G150" s="174" t="s">
        <v>149</v>
      </c>
      <c r="H150" s="175">
        <v>1</v>
      </c>
      <c r="I150" s="176"/>
      <c r="J150" s="177">
        <f>ROUND(I150*H150,2)</f>
        <v>0</v>
      </c>
      <c r="K150" s="173" t="s">
        <v>1</v>
      </c>
      <c r="L150" s="38"/>
      <c r="M150" s="178" t="s">
        <v>1</v>
      </c>
      <c r="N150" s="179" t="s">
        <v>41</v>
      </c>
      <c r="O150" s="76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2" t="s">
        <v>134</v>
      </c>
      <c r="AT150" s="182" t="s">
        <v>129</v>
      </c>
      <c r="AU150" s="182" t="s">
        <v>86</v>
      </c>
      <c r="AY150" s="18" t="s">
        <v>126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8" t="s">
        <v>84</v>
      </c>
      <c r="BK150" s="183">
        <f>ROUND(I150*H150,2)</f>
        <v>0</v>
      </c>
      <c r="BL150" s="18" t="s">
        <v>134</v>
      </c>
      <c r="BM150" s="182" t="s">
        <v>208</v>
      </c>
    </row>
    <row r="151" s="2" customFormat="1" ht="24.15" customHeight="1">
      <c r="A151" s="37"/>
      <c r="B151" s="170"/>
      <c r="C151" s="171" t="s">
        <v>209</v>
      </c>
      <c r="D151" s="171" t="s">
        <v>129</v>
      </c>
      <c r="E151" s="172" t="s">
        <v>210</v>
      </c>
      <c r="F151" s="173" t="s">
        <v>211</v>
      </c>
      <c r="G151" s="174" t="s">
        <v>142</v>
      </c>
      <c r="H151" s="175">
        <v>0.058000000000000008</v>
      </c>
      <c r="I151" s="176"/>
      <c r="J151" s="177">
        <f>ROUND(I151*H151,2)</f>
        <v>0</v>
      </c>
      <c r="K151" s="173" t="s">
        <v>133</v>
      </c>
      <c r="L151" s="38"/>
      <c r="M151" s="178" t="s">
        <v>1</v>
      </c>
      <c r="N151" s="179" t="s">
        <v>41</v>
      </c>
      <c r="O151" s="76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134</v>
      </c>
      <c r="AT151" s="182" t="s">
        <v>129</v>
      </c>
      <c r="AU151" s="182" t="s">
        <v>86</v>
      </c>
      <c r="AY151" s="18" t="s">
        <v>126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84</v>
      </c>
      <c r="BK151" s="183">
        <f>ROUND(I151*H151,2)</f>
        <v>0</v>
      </c>
      <c r="BL151" s="18" t="s">
        <v>134</v>
      </c>
      <c r="BM151" s="182" t="s">
        <v>212</v>
      </c>
    </row>
    <row r="152" s="12" customFormat="1" ht="22.8" customHeight="1">
      <c r="A152" s="12"/>
      <c r="B152" s="157"/>
      <c r="C152" s="12"/>
      <c r="D152" s="158" t="s">
        <v>75</v>
      </c>
      <c r="E152" s="168" t="s">
        <v>213</v>
      </c>
      <c r="F152" s="168" t="s">
        <v>214</v>
      </c>
      <c r="G152" s="12"/>
      <c r="H152" s="12"/>
      <c r="I152" s="160"/>
      <c r="J152" s="169">
        <f>BK152</f>
        <v>0</v>
      </c>
      <c r="K152" s="12"/>
      <c r="L152" s="157"/>
      <c r="M152" s="162"/>
      <c r="N152" s="163"/>
      <c r="O152" s="163"/>
      <c r="P152" s="164">
        <f>SUM(P153:P157)</f>
        <v>0</v>
      </c>
      <c r="Q152" s="163"/>
      <c r="R152" s="164">
        <f>SUM(R153:R157)</f>
        <v>0.030300000000000004</v>
      </c>
      <c r="S152" s="163"/>
      <c r="T152" s="165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8" t="s">
        <v>86</v>
      </c>
      <c r="AT152" s="166" t="s">
        <v>75</v>
      </c>
      <c r="AU152" s="166" t="s">
        <v>84</v>
      </c>
      <c r="AY152" s="158" t="s">
        <v>126</v>
      </c>
      <c r="BK152" s="167">
        <f>SUM(BK153:BK157)</f>
        <v>0</v>
      </c>
    </row>
    <row r="153" s="2" customFormat="1" ht="33" customHeight="1">
      <c r="A153" s="37"/>
      <c r="B153" s="170"/>
      <c r="C153" s="171" t="s">
        <v>7</v>
      </c>
      <c r="D153" s="171" t="s">
        <v>129</v>
      </c>
      <c r="E153" s="172" t="s">
        <v>215</v>
      </c>
      <c r="F153" s="173" t="s">
        <v>216</v>
      </c>
      <c r="G153" s="174" t="s">
        <v>149</v>
      </c>
      <c r="H153" s="175">
        <v>1</v>
      </c>
      <c r="I153" s="176"/>
      <c r="J153" s="177">
        <f>ROUND(I153*H153,2)</f>
        <v>0</v>
      </c>
      <c r="K153" s="173" t="s">
        <v>133</v>
      </c>
      <c r="L153" s="38"/>
      <c r="M153" s="178" t="s">
        <v>1</v>
      </c>
      <c r="N153" s="179" t="s">
        <v>41</v>
      </c>
      <c r="O153" s="76"/>
      <c r="P153" s="180">
        <f>O153*H153</f>
        <v>0</v>
      </c>
      <c r="Q153" s="180">
        <v>0.012</v>
      </c>
      <c r="R153" s="180">
        <f>Q153*H153</f>
        <v>0.012</v>
      </c>
      <c r="S153" s="180">
        <v>0</v>
      </c>
      <c r="T153" s="18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2" t="s">
        <v>134</v>
      </c>
      <c r="AT153" s="182" t="s">
        <v>129</v>
      </c>
      <c r="AU153" s="182" t="s">
        <v>86</v>
      </c>
      <c r="AY153" s="18" t="s">
        <v>126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8" t="s">
        <v>84</v>
      </c>
      <c r="BK153" s="183">
        <f>ROUND(I153*H153,2)</f>
        <v>0</v>
      </c>
      <c r="BL153" s="18" t="s">
        <v>134</v>
      </c>
      <c r="BM153" s="182" t="s">
        <v>217</v>
      </c>
    </row>
    <row r="154" s="2" customFormat="1" ht="33" customHeight="1">
      <c r="A154" s="37"/>
      <c r="B154" s="170"/>
      <c r="C154" s="171" t="s">
        <v>218</v>
      </c>
      <c r="D154" s="171" t="s">
        <v>129</v>
      </c>
      <c r="E154" s="172" t="s">
        <v>219</v>
      </c>
      <c r="F154" s="173" t="s">
        <v>220</v>
      </c>
      <c r="G154" s="174" t="s">
        <v>149</v>
      </c>
      <c r="H154" s="175">
        <v>1</v>
      </c>
      <c r="I154" s="176"/>
      <c r="J154" s="177">
        <f>ROUND(I154*H154,2)</f>
        <v>0</v>
      </c>
      <c r="K154" s="173" t="s">
        <v>133</v>
      </c>
      <c r="L154" s="38"/>
      <c r="M154" s="178" t="s">
        <v>1</v>
      </c>
      <c r="N154" s="179" t="s">
        <v>41</v>
      </c>
      <c r="O154" s="76"/>
      <c r="P154" s="180">
        <f>O154*H154</f>
        <v>0</v>
      </c>
      <c r="Q154" s="180">
        <v>0.01765</v>
      </c>
      <c r="R154" s="180">
        <f>Q154*H154</f>
        <v>0.01765</v>
      </c>
      <c r="S154" s="180">
        <v>0</v>
      </c>
      <c r="T154" s="18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2" t="s">
        <v>134</v>
      </c>
      <c r="AT154" s="182" t="s">
        <v>129</v>
      </c>
      <c r="AU154" s="182" t="s">
        <v>86</v>
      </c>
      <c r="AY154" s="18" t="s">
        <v>126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8" t="s">
        <v>84</v>
      </c>
      <c r="BK154" s="183">
        <f>ROUND(I154*H154,2)</f>
        <v>0</v>
      </c>
      <c r="BL154" s="18" t="s">
        <v>134</v>
      </c>
      <c r="BM154" s="182" t="s">
        <v>221</v>
      </c>
    </row>
    <row r="155" s="2" customFormat="1" ht="16.5" customHeight="1">
      <c r="A155" s="37"/>
      <c r="B155" s="170"/>
      <c r="C155" s="171" t="s">
        <v>222</v>
      </c>
      <c r="D155" s="171" t="s">
        <v>129</v>
      </c>
      <c r="E155" s="172" t="s">
        <v>223</v>
      </c>
      <c r="F155" s="173" t="s">
        <v>224</v>
      </c>
      <c r="G155" s="174" t="s">
        <v>149</v>
      </c>
      <c r="H155" s="175">
        <v>1</v>
      </c>
      <c r="I155" s="176"/>
      <c r="J155" s="177">
        <f>ROUND(I155*H155,2)</f>
        <v>0</v>
      </c>
      <c r="K155" s="173" t="s">
        <v>133</v>
      </c>
      <c r="L155" s="38"/>
      <c r="M155" s="178" t="s">
        <v>1</v>
      </c>
      <c r="N155" s="179" t="s">
        <v>41</v>
      </c>
      <c r="O155" s="76"/>
      <c r="P155" s="180">
        <f>O155*H155</f>
        <v>0</v>
      </c>
      <c r="Q155" s="180">
        <v>0.00014999999999999997</v>
      </c>
      <c r="R155" s="180">
        <f>Q155*H155</f>
        <v>0.00014999999999999997</v>
      </c>
      <c r="S155" s="180">
        <v>0</v>
      </c>
      <c r="T155" s="18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2" t="s">
        <v>134</v>
      </c>
      <c r="AT155" s="182" t="s">
        <v>129</v>
      </c>
      <c r="AU155" s="182" t="s">
        <v>86</v>
      </c>
      <c r="AY155" s="18" t="s">
        <v>126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8" t="s">
        <v>84</v>
      </c>
      <c r="BK155" s="183">
        <f>ROUND(I155*H155,2)</f>
        <v>0</v>
      </c>
      <c r="BL155" s="18" t="s">
        <v>134</v>
      </c>
      <c r="BM155" s="182" t="s">
        <v>225</v>
      </c>
    </row>
    <row r="156" s="2" customFormat="1" ht="16.5" customHeight="1">
      <c r="A156" s="37"/>
      <c r="B156" s="170"/>
      <c r="C156" s="171" t="s">
        <v>226</v>
      </c>
      <c r="D156" s="171" t="s">
        <v>129</v>
      </c>
      <c r="E156" s="172" t="s">
        <v>227</v>
      </c>
      <c r="F156" s="173" t="s">
        <v>228</v>
      </c>
      <c r="G156" s="174" t="s">
        <v>149</v>
      </c>
      <c r="H156" s="175">
        <v>1</v>
      </c>
      <c r="I156" s="176"/>
      <c r="J156" s="177">
        <f>ROUND(I156*H156,2)</f>
        <v>0</v>
      </c>
      <c r="K156" s="173" t="s">
        <v>133</v>
      </c>
      <c r="L156" s="38"/>
      <c r="M156" s="178" t="s">
        <v>1</v>
      </c>
      <c r="N156" s="179" t="s">
        <v>41</v>
      </c>
      <c r="O156" s="76"/>
      <c r="P156" s="180">
        <f>O156*H156</f>
        <v>0</v>
      </c>
      <c r="Q156" s="180">
        <v>0.0005</v>
      </c>
      <c r="R156" s="180">
        <f>Q156*H156</f>
        <v>0.0005</v>
      </c>
      <c r="S156" s="180">
        <v>0</v>
      </c>
      <c r="T156" s="18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2" t="s">
        <v>134</v>
      </c>
      <c r="AT156" s="182" t="s">
        <v>129</v>
      </c>
      <c r="AU156" s="182" t="s">
        <v>86</v>
      </c>
      <c r="AY156" s="18" t="s">
        <v>126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8" t="s">
        <v>84</v>
      </c>
      <c r="BK156" s="183">
        <f>ROUND(I156*H156,2)</f>
        <v>0</v>
      </c>
      <c r="BL156" s="18" t="s">
        <v>134</v>
      </c>
      <c r="BM156" s="182" t="s">
        <v>229</v>
      </c>
    </row>
    <row r="157" s="2" customFormat="1" ht="24.15" customHeight="1">
      <c r="A157" s="37"/>
      <c r="B157" s="170"/>
      <c r="C157" s="171" t="s">
        <v>230</v>
      </c>
      <c r="D157" s="171" t="s">
        <v>129</v>
      </c>
      <c r="E157" s="172" t="s">
        <v>231</v>
      </c>
      <c r="F157" s="173" t="s">
        <v>232</v>
      </c>
      <c r="G157" s="174" t="s">
        <v>142</v>
      </c>
      <c r="H157" s="175">
        <v>0.03</v>
      </c>
      <c r="I157" s="176"/>
      <c r="J157" s="177">
        <f>ROUND(I157*H157,2)</f>
        <v>0</v>
      </c>
      <c r="K157" s="173" t="s">
        <v>133</v>
      </c>
      <c r="L157" s="38"/>
      <c r="M157" s="178" t="s">
        <v>1</v>
      </c>
      <c r="N157" s="179" t="s">
        <v>41</v>
      </c>
      <c r="O157" s="76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2" t="s">
        <v>134</v>
      </c>
      <c r="AT157" s="182" t="s">
        <v>129</v>
      </c>
      <c r="AU157" s="182" t="s">
        <v>86</v>
      </c>
      <c r="AY157" s="18" t="s">
        <v>126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8" t="s">
        <v>84</v>
      </c>
      <c r="BK157" s="183">
        <f>ROUND(I157*H157,2)</f>
        <v>0</v>
      </c>
      <c r="BL157" s="18" t="s">
        <v>134</v>
      </c>
      <c r="BM157" s="182" t="s">
        <v>233</v>
      </c>
    </row>
    <row r="158" s="12" customFormat="1" ht="22.8" customHeight="1">
      <c r="A158" s="12"/>
      <c r="B158" s="157"/>
      <c r="C158" s="12"/>
      <c r="D158" s="158" t="s">
        <v>75</v>
      </c>
      <c r="E158" s="168" t="s">
        <v>234</v>
      </c>
      <c r="F158" s="168" t="s">
        <v>235</v>
      </c>
      <c r="G158" s="12"/>
      <c r="H158" s="12"/>
      <c r="I158" s="160"/>
      <c r="J158" s="169">
        <f>BK158</f>
        <v>0</v>
      </c>
      <c r="K158" s="12"/>
      <c r="L158" s="157"/>
      <c r="M158" s="162"/>
      <c r="N158" s="163"/>
      <c r="O158" s="163"/>
      <c r="P158" s="164">
        <f>SUM(P159:P204)</f>
        <v>0</v>
      </c>
      <c r="Q158" s="163"/>
      <c r="R158" s="164">
        <f>SUM(R159:R204)</f>
        <v>0.058075</v>
      </c>
      <c r="S158" s="163"/>
      <c r="T158" s="165">
        <f>SUM(T159:T204)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8" t="s">
        <v>86</v>
      </c>
      <c r="AT158" s="166" t="s">
        <v>75</v>
      </c>
      <c r="AU158" s="166" t="s">
        <v>84</v>
      </c>
      <c r="AY158" s="158" t="s">
        <v>126</v>
      </c>
      <c r="BK158" s="167">
        <f>SUM(BK159:BK204)</f>
        <v>0</v>
      </c>
    </row>
    <row r="159" s="2" customFormat="1" ht="24.15" customHeight="1">
      <c r="A159" s="37"/>
      <c r="B159" s="170"/>
      <c r="C159" s="171" t="s">
        <v>236</v>
      </c>
      <c r="D159" s="171" t="s">
        <v>129</v>
      </c>
      <c r="E159" s="172" t="s">
        <v>237</v>
      </c>
      <c r="F159" s="173" t="s">
        <v>238</v>
      </c>
      <c r="G159" s="174" t="s">
        <v>239</v>
      </c>
      <c r="H159" s="175">
        <v>64</v>
      </c>
      <c r="I159" s="176"/>
      <c r="J159" s="177">
        <f>ROUND(I159*H159,2)</f>
        <v>0</v>
      </c>
      <c r="K159" s="173" t="s">
        <v>133</v>
      </c>
      <c r="L159" s="38"/>
      <c r="M159" s="178" t="s">
        <v>1</v>
      </c>
      <c r="N159" s="179" t="s">
        <v>41</v>
      </c>
      <c r="O159" s="76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2" t="s">
        <v>134</v>
      </c>
      <c r="AT159" s="182" t="s">
        <v>129</v>
      </c>
      <c r="AU159" s="182" t="s">
        <v>86</v>
      </c>
      <c r="AY159" s="18" t="s">
        <v>126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8" t="s">
        <v>84</v>
      </c>
      <c r="BK159" s="183">
        <f>ROUND(I159*H159,2)</f>
        <v>0</v>
      </c>
      <c r="BL159" s="18" t="s">
        <v>134</v>
      </c>
      <c r="BM159" s="182" t="s">
        <v>240</v>
      </c>
    </row>
    <row r="160" s="2" customFormat="1" ht="24.15" customHeight="1">
      <c r="A160" s="37"/>
      <c r="B160" s="170"/>
      <c r="C160" s="184" t="s">
        <v>241</v>
      </c>
      <c r="D160" s="184" t="s">
        <v>242</v>
      </c>
      <c r="E160" s="185" t="s">
        <v>243</v>
      </c>
      <c r="F160" s="186" t="s">
        <v>244</v>
      </c>
      <c r="G160" s="187" t="s">
        <v>239</v>
      </c>
      <c r="H160" s="188">
        <v>22</v>
      </c>
      <c r="I160" s="189"/>
      <c r="J160" s="190">
        <f>ROUND(I160*H160,2)</f>
        <v>0</v>
      </c>
      <c r="K160" s="186" t="s">
        <v>133</v>
      </c>
      <c r="L160" s="191"/>
      <c r="M160" s="192" t="s">
        <v>1</v>
      </c>
      <c r="N160" s="193" t="s">
        <v>41</v>
      </c>
      <c r="O160" s="76"/>
      <c r="P160" s="180">
        <f>O160*H160</f>
        <v>0</v>
      </c>
      <c r="Q160" s="180">
        <v>0.00012</v>
      </c>
      <c r="R160" s="180">
        <f>Q160*H160</f>
        <v>0.00264</v>
      </c>
      <c r="S160" s="180">
        <v>0</v>
      </c>
      <c r="T160" s="18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2" t="s">
        <v>245</v>
      </c>
      <c r="AT160" s="182" t="s">
        <v>242</v>
      </c>
      <c r="AU160" s="182" t="s">
        <v>86</v>
      </c>
      <c r="AY160" s="18" t="s">
        <v>126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8" t="s">
        <v>84</v>
      </c>
      <c r="BK160" s="183">
        <f>ROUND(I160*H160,2)</f>
        <v>0</v>
      </c>
      <c r="BL160" s="18" t="s">
        <v>134</v>
      </c>
      <c r="BM160" s="182" t="s">
        <v>246</v>
      </c>
    </row>
    <row r="161" s="13" customFormat="1">
      <c r="A161" s="13"/>
      <c r="B161" s="194"/>
      <c r="C161" s="13"/>
      <c r="D161" s="195" t="s">
        <v>247</v>
      </c>
      <c r="E161" s="13"/>
      <c r="F161" s="196" t="s">
        <v>248</v>
      </c>
      <c r="G161" s="13"/>
      <c r="H161" s="197">
        <v>22</v>
      </c>
      <c r="I161" s="198"/>
      <c r="J161" s="13"/>
      <c r="K161" s="13"/>
      <c r="L161" s="194"/>
      <c r="M161" s="199"/>
      <c r="N161" s="200"/>
      <c r="O161" s="200"/>
      <c r="P161" s="200"/>
      <c r="Q161" s="200"/>
      <c r="R161" s="200"/>
      <c r="S161" s="200"/>
      <c r="T161" s="20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02" t="s">
        <v>247</v>
      </c>
      <c r="AU161" s="202" t="s">
        <v>86</v>
      </c>
      <c r="AV161" s="13" t="s">
        <v>86</v>
      </c>
      <c r="AW161" s="13" t="s">
        <v>3</v>
      </c>
      <c r="AX161" s="13" t="s">
        <v>84</v>
      </c>
      <c r="AY161" s="202" t="s">
        <v>126</v>
      </c>
    </row>
    <row r="162" s="2" customFormat="1" ht="24.15" customHeight="1">
      <c r="A162" s="37"/>
      <c r="B162" s="170"/>
      <c r="C162" s="184" t="s">
        <v>249</v>
      </c>
      <c r="D162" s="184" t="s">
        <v>242</v>
      </c>
      <c r="E162" s="185" t="s">
        <v>250</v>
      </c>
      <c r="F162" s="186" t="s">
        <v>251</v>
      </c>
      <c r="G162" s="187" t="s">
        <v>239</v>
      </c>
      <c r="H162" s="188">
        <v>30</v>
      </c>
      <c r="I162" s="189"/>
      <c r="J162" s="190">
        <f>ROUND(I162*H162,2)</f>
        <v>0</v>
      </c>
      <c r="K162" s="186" t="s">
        <v>133</v>
      </c>
      <c r="L162" s="191"/>
      <c r="M162" s="192" t="s">
        <v>1</v>
      </c>
      <c r="N162" s="193" t="s">
        <v>41</v>
      </c>
      <c r="O162" s="76"/>
      <c r="P162" s="180">
        <f>O162*H162</f>
        <v>0</v>
      </c>
      <c r="Q162" s="180">
        <v>0.00021</v>
      </c>
      <c r="R162" s="180">
        <f>Q162*H162</f>
        <v>0.0063</v>
      </c>
      <c r="S162" s="180">
        <v>0</v>
      </c>
      <c r="T162" s="18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2" t="s">
        <v>245</v>
      </c>
      <c r="AT162" s="182" t="s">
        <v>242</v>
      </c>
      <c r="AU162" s="182" t="s">
        <v>86</v>
      </c>
      <c r="AY162" s="18" t="s">
        <v>126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8" t="s">
        <v>84</v>
      </c>
      <c r="BK162" s="183">
        <f>ROUND(I162*H162,2)</f>
        <v>0</v>
      </c>
      <c r="BL162" s="18" t="s">
        <v>134</v>
      </c>
      <c r="BM162" s="182" t="s">
        <v>252</v>
      </c>
    </row>
    <row r="163" s="13" customFormat="1">
      <c r="A163" s="13"/>
      <c r="B163" s="194"/>
      <c r="C163" s="13"/>
      <c r="D163" s="195" t="s">
        <v>247</v>
      </c>
      <c r="E163" s="13"/>
      <c r="F163" s="196" t="s">
        <v>253</v>
      </c>
      <c r="G163" s="13"/>
      <c r="H163" s="197">
        <v>30</v>
      </c>
      <c r="I163" s="198"/>
      <c r="J163" s="13"/>
      <c r="K163" s="13"/>
      <c r="L163" s="194"/>
      <c r="M163" s="199"/>
      <c r="N163" s="200"/>
      <c r="O163" s="200"/>
      <c r="P163" s="200"/>
      <c r="Q163" s="200"/>
      <c r="R163" s="200"/>
      <c r="S163" s="200"/>
      <c r="T163" s="20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02" t="s">
        <v>247</v>
      </c>
      <c r="AU163" s="202" t="s">
        <v>86</v>
      </c>
      <c r="AV163" s="13" t="s">
        <v>86</v>
      </c>
      <c r="AW163" s="13" t="s">
        <v>3</v>
      </c>
      <c r="AX163" s="13" t="s">
        <v>84</v>
      </c>
      <c r="AY163" s="202" t="s">
        <v>126</v>
      </c>
    </row>
    <row r="164" s="2" customFormat="1" ht="24.15" customHeight="1">
      <c r="A164" s="37"/>
      <c r="B164" s="170"/>
      <c r="C164" s="184" t="s">
        <v>254</v>
      </c>
      <c r="D164" s="184" t="s">
        <v>242</v>
      </c>
      <c r="E164" s="185" t="s">
        <v>255</v>
      </c>
      <c r="F164" s="186" t="s">
        <v>256</v>
      </c>
      <c r="G164" s="187" t="s">
        <v>239</v>
      </c>
      <c r="H164" s="188">
        <v>12</v>
      </c>
      <c r="I164" s="189"/>
      <c r="J164" s="190">
        <f>ROUND(I164*H164,2)</f>
        <v>0</v>
      </c>
      <c r="K164" s="186" t="s">
        <v>133</v>
      </c>
      <c r="L164" s="191"/>
      <c r="M164" s="192" t="s">
        <v>1</v>
      </c>
      <c r="N164" s="193" t="s">
        <v>41</v>
      </c>
      <c r="O164" s="76"/>
      <c r="P164" s="180">
        <f>O164*H164</f>
        <v>0</v>
      </c>
      <c r="Q164" s="180">
        <v>0.00034000000000000004</v>
      </c>
      <c r="R164" s="180">
        <f>Q164*H164</f>
        <v>0.00408</v>
      </c>
      <c r="S164" s="180">
        <v>0</v>
      </c>
      <c r="T164" s="18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2" t="s">
        <v>245</v>
      </c>
      <c r="AT164" s="182" t="s">
        <v>242</v>
      </c>
      <c r="AU164" s="182" t="s">
        <v>86</v>
      </c>
      <c r="AY164" s="18" t="s">
        <v>126</v>
      </c>
      <c r="BE164" s="183">
        <f>IF(N164="základní",J164,0)</f>
        <v>0</v>
      </c>
      <c r="BF164" s="183">
        <f>IF(N164="snížená",J164,0)</f>
        <v>0</v>
      </c>
      <c r="BG164" s="183">
        <f>IF(N164="zákl. přenesená",J164,0)</f>
        <v>0</v>
      </c>
      <c r="BH164" s="183">
        <f>IF(N164="sníž. přenesená",J164,0)</f>
        <v>0</v>
      </c>
      <c r="BI164" s="183">
        <f>IF(N164="nulová",J164,0)</f>
        <v>0</v>
      </c>
      <c r="BJ164" s="18" t="s">
        <v>84</v>
      </c>
      <c r="BK164" s="183">
        <f>ROUND(I164*H164,2)</f>
        <v>0</v>
      </c>
      <c r="BL164" s="18" t="s">
        <v>134</v>
      </c>
      <c r="BM164" s="182" t="s">
        <v>257</v>
      </c>
    </row>
    <row r="165" s="13" customFormat="1">
      <c r="A165" s="13"/>
      <c r="B165" s="194"/>
      <c r="C165" s="13"/>
      <c r="D165" s="195" t="s">
        <v>247</v>
      </c>
      <c r="E165" s="13"/>
      <c r="F165" s="196" t="s">
        <v>258</v>
      </c>
      <c r="G165" s="13"/>
      <c r="H165" s="197">
        <v>12</v>
      </c>
      <c r="I165" s="198"/>
      <c r="J165" s="13"/>
      <c r="K165" s="13"/>
      <c r="L165" s="194"/>
      <c r="M165" s="199"/>
      <c r="N165" s="200"/>
      <c r="O165" s="200"/>
      <c r="P165" s="200"/>
      <c r="Q165" s="200"/>
      <c r="R165" s="200"/>
      <c r="S165" s="200"/>
      <c r="T165" s="20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2" t="s">
        <v>247</v>
      </c>
      <c r="AU165" s="202" t="s">
        <v>86</v>
      </c>
      <c r="AV165" s="13" t="s">
        <v>86</v>
      </c>
      <c r="AW165" s="13" t="s">
        <v>3</v>
      </c>
      <c r="AX165" s="13" t="s">
        <v>84</v>
      </c>
      <c r="AY165" s="202" t="s">
        <v>126</v>
      </c>
    </row>
    <row r="166" s="2" customFormat="1" ht="16.5" customHeight="1">
      <c r="A166" s="37"/>
      <c r="B166" s="170"/>
      <c r="C166" s="171" t="s">
        <v>259</v>
      </c>
      <c r="D166" s="171" t="s">
        <v>129</v>
      </c>
      <c r="E166" s="172" t="s">
        <v>260</v>
      </c>
      <c r="F166" s="173" t="s">
        <v>261</v>
      </c>
      <c r="G166" s="174" t="s">
        <v>132</v>
      </c>
      <c r="H166" s="175">
        <v>8</v>
      </c>
      <c r="I166" s="176"/>
      <c r="J166" s="177">
        <f>ROUND(I166*H166,2)</f>
        <v>0</v>
      </c>
      <c r="K166" s="173" t="s">
        <v>133</v>
      </c>
      <c r="L166" s="38"/>
      <c r="M166" s="178" t="s">
        <v>1</v>
      </c>
      <c r="N166" s="179" t="s">
        <v>41</v>
      </c>
      <c r="O166" s="76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2" t="s">
        <v>134</v>
      </c>
      <c r="AT166" s="182" t="s">
        <v>129</v>
      </c>
      <c r="AU166" s="182" t="s">
        <v>86</v>
      </c>
      <c r="AY166" s="18" t="s">
        <v>126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8" t="s">
        <v>84</v>
      </c>
      <c r="BK166" s="183">
        <f>ROUND(I166*H166,2)</f>
        <v>0</v>
      </c>
      <c r="BL166" s="18" t="s">
        <v>134</v>
      </c>
      <c r="BM166" s="182" t="s">
        <v>262</v>
      </c>
    </row>
    <row r="167" s="2" customFormat="1" ht="24.15" customHeight="1">
      <c r="A167" s="37"/>
      <c r="B167" s="170"/>
      <c r="C167" s="184" t="s">
        <v>263</v>
      </c>
      <c r="D167" s="184" t="s">
        <v>242</v>
      </c>
      <c r="E167" s="185" t="s">
        <v>264</v>
      </c>
      <c r="F167" s="186" t="s">
        <v>265</v>
      </c>
      <c r="G167" s="187" t="s">
        <v>132</v>
      </c>
      <c r="H167" s="188">
        <v>8</v>
      </c>
      <c r="I167" s="189"/>
      <c r="J167" s="190">
        <f>ROUND(I167*H167,2)</f>
        <v>0</v>
      </c>
      <c r="K167" s="186" t="s">
        <v>133</v>
      </c>
      <c r="L167" s="191"/>
      <c r="M167" s="192" t="s">
        <v>1</v>
      </c>
      <c r="N167" s="193" t="s">
        <v>41</v>
      </c>
      <c r="O167" s="76"/>
      <c r="P167" s="180">
        <f>O167*H167</f>
        <v>0</v>
      </c>
      <c r="Q167" s="180">
        <v>4E-05</v>
      </c>
      <c r="R167" s="180">
        <f>Q167*H167</f>
        <v>0.00032</v>
      </c>
      <c r="S167" s="180">
        <v>0</v>
      </c>
      <c r="T167" s="18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2" t="s">
        <v>245</v>
      </c>
      <c r="AT167" s="182" t="s">
        <v>242</v>
      </c>
      <c r="AU167" s="182" t="s">
        <v>86</v>
      </c>
      <c r="AY167" s="18" t="s">
        <v>126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8" t="s">
        <v>84</v>
      </c>
      <c r="BK167" s="183">
        <f>ROUND(I167*H167,2)</f>
        <v>0</v>
      </c>
      <c r="BL167" s="18" t="s">
        <v>134</v>
      </c>
      <c r="BM167" s="182" t="s">
        <v>266</v>
      </c>
    </row>
    <row r="168" s="2" customFormat="1" ht="24.15" customHeight="1">
      <c r="A168" s="37"/>
      <c r="B168" s="170"/>
      <c r="C168" s="171" t="s">
        <v>245</v>
      </c>
      <c r="D168" s="171" t="s">
        <v>129</v>
      </c>
      <c r="E168" s="172" t="s">
        <v>267</v>
      </c>
      <c r="F168" s="173" t="s">
        <v>268</v>
      </c>
      <c r="G168" s="174" t="s">
        <v>239</v>
      </c>
      <c r="H168" s="175">
        <v>10</v>
      </c>
      <c r="I168" s="176"/>
      <c r="J168" s="177">
        <f>ROUND(I168*H168,2)</f>
        <v>0</v>
      </c>
      <c r="K168" s="173" t="s">
        <v>133</v>
      </c>
      <c r="L168" s="38"/>
      <c r="M168" s="178" t="s">
        <v>1</v>
      </c>
      <c r="N168" s="179" t="s">
        <v>41</v>
      </c>
      <c r="O168" s="76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2" t="s">
        <v>134</v>
      </c>
      <c r="AT168" s="182" t="s">
        <v>129</v>
      </c>
      <c r="AU168" s="182" t="s">
        <v>86</v>
      </c>
      <c r="AY168" s="18" t="s">
        <v>126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8" t="s">
        <v>84</v>
      </c>
      <c r="BK168" s="183">
        <f>ROUND(I168*H168,2)</f>
        <v>0</v>
      </c>
      <c r="BL168" s="18" t="s">
        <v>134</v>
      </c>
      <c r="BM168" s="182" t="s">
        <v>269</v>
      </c>
    </row>
    <row r="169" s="2" customFormat="1" ht="24.15" customHeight="1">
      <c r="A169" s="37"/>
      <c r="B169" s="170"/>
      <c r="C169" s="184" t="s">
        <v>270</v>
      </c>
      <c r="D169" s="184" t="s">
        <v>242</v>
      </c>
      <c r="E169" s="185" t="s">
        <v>271</v>
      </c>
      <c r="F169" s="186" t="s">
        <v>272</v>
      </c>
      <c r="G169" s="187" t="s">
        <v>239</v>
      </c>
      <c r="H169" s="188">
        <v>11.5</v>
      </c>
      <c r="I169" s="189"/>
      <c r="J169" s="190">
        <f>ROUND(I169*H169,2)</f>
        <v>0</v>
      </c>
      <c r="K169" s="186" t="s">
        <v>133</v>
      </c>
      <c r="L169" s="191"/>
      <c r="M169" s="192" t="s">
        <v>1</v>
      </c>
      <c r="N169" s="193" t="s">
        <v>41</v>
      </c>
      <c r="O169" s="76"/>
      <c r="P169" s="180">
        <f>O169*H169</f>
        <v>0</v>
      </c>
      <c r="Q169" s="180">
        <v>5E-05</v>
      </c>
      <c r="R169" s="180">
        <f>Q169*H169</f>
        <v>0.000575</v>
      </c>
      <c r="S169" s="180">
        <v>0</v>
      </c>
      <c r="T169" s="18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2" t="s">
        <v>245</v>
      </c>
      <c r="AT169" s="182" t="s">
        <v>242</v>
      </c>
      <c r="AU169" s="182" t="s">
        <v>86</v>
      </c>
      <c r="AY169" s="18" t="s">
        <v>126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8" t="s">
        <v>84</v>
      </c>
      <c r="BK169" s="183">
        <f>ROUND(I169*H169,2)</f>
        <v>0</v>
      </c>
      <c r="BL169" s="18" t="s">
        <v>134</v>
      </c>
      <c r="BM169" s="182" t="s">
        <v>273</v>
      </c>
    </row>
    <row r="170" s="13" customFormat="1">
      <c r="A170" s="13"/>
      <c r="B170" s="194"/>
      <c r="C170" s="13"/>
      <c r="D170" s="195" t="s">
        <v>247</v>
      </c>
      <c r="E170" s="13"/>
      <c r="F170" s="196" t="s">
        <v>274</v>
      </c>
      <c r="G170" s="13"/>
      <c r="H170" s="197">
        <v>11.5</v>
      </c>
      <c r="I170" s="198"/>
      <c r="J170" s="13"/>
      <c r="K170" s="13"/>
      <c r="L170" s="194"/>
      <c r="M170" s="199"/>
      <c r="N170" s="200"/>
      <c r="O170" s="200"/>
      <c r="P170" s="200"/>
      <c r="Q170" s="200"/>
      <c r="R170" s="200"/>
      <c r="S170" s="200"/>
      <c r="T170" s="20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2" t="s">
        <v>247</v>
      </c>
      <c r="AU170" s="202" t="s">
        <v>86</v>
      </c>
      <c r="AV170" s="13" t="s">
        <v>86</v>
      </c>
      <c r="AW170" s="13" t="s">
        <v>3</v>
      </c>
      <c r="AX170" s="13" t="s">
        <v>84</v>
      </c>
      <c r="AY170" s="202" t="s">
        <v>126</v>
      </c>
    </row>
    <row r="171" s="2" customFormat="1" ht="24.15" customHeight="1">
      <c r="A171" s="37"/>
      <c r="B171" s="170"/>
      <c r="C171" s="171" t="s">
        <v>275</v>
      </c>
      <c r="D171" s="171" t="s">
        <v>129</v>
      </c>
      <c r="E171" s="172" t="s">
        <v>276</v>
      </c>
      <c r="F171" s="173" t="s">
        <v>277</v>
      </c>
      <c r="G171" s="174" t="s">
        <v>239</v>
      </c>
      <c r="H171" s="175">
        <v>170</v>
      </c>
      <c r="I171" s="176"/>
      <c r="J171" s="177">
        <f>ROUND(I171*H171,2)</f>
        <v>0</v>
      </c>
      <c r="K171" s="173" t="s">
        <v>133</v>
      </c>
      <c r="L171" s="38"/>
      <c r="M171" s="178" t="s">
        <v>1</v>
      </c>
      <c r="N171" s="179" t="s">
        <v>41</v>
      </c>
      <c r="O171" s="76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134</v>
      </c>
      <c r="AT171" s="182" t="s">
        <v>129</v>
      </c>
      <c r="AU171" s="182" t="s">
        <v>86</v>
      </c>
      <c r="AY171" s="18" t="s">
        <v>126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8" t="s">
        <v>84</v>
      </c>
      <c r="BK171" s="183">
        <f>ROUND(I171*H171,2)</f>
        <v>0</v>
      </c>
      <c r="BL171" s="18" t="s">
        <v>134</v>
      </c>
      <c r="BM171" s="182" t="s">
        <v>278</v>
      </c>
    </row>
    <row r="172" s="2" customFormat="1" ht="24.15" customHeight="1">
      <c r="A172" s="37"/>
      <c r="B172" s="170"/>
      <c r="C172" s="184" t="s">
        <v>279</v>
      </c>
      <c r="D172" s="184" t="s">
        <v>242</v>
      </c>
      <c r="E172" s="185" t="s">
        <v>280</v>
      </c>
      <c r="F172" s="186" t="s">
        <v>281</v>
      </c>
      <c r="G172" s="187" t="s">
        <v>239</v>
      </c>
      <c r="H172" s="188">
        <v>195.5</v>
      </c>
      <c r="I172" s="189"/>
      <c r="J172" s="190">
        <f>ROUND(I172*H172,2)</f>
        <v>0</v>
      </c>
      <c r="K172" s="186" t="s">
        <v>133</v>
      </c>
      <c r="L172" s="191"/>
      <c r="M172" s="192" t="s">
        <v>1</v>
      </c>
      <c r="N172" s="193" t="s">
        <v>41</v>
      </c>
      <c r="O172" s="76"/>
      <c r="P172" s="180">
        <f>O172*H172</f>
        <v>0</v>
      </c>
      <c r="Q172" s="180">
        <v>0.00012</v>
      </c>
      <c r="R172" s="180">
        <f>Q172*H172</f>
        <v>0.02346</v>
      </c>
      <c r="S172" s="180">
        <v>0</v>
      </c>
      <c r="T172" s="18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2" t="s">
        <v>245</v>
      </c>
      <c r="AT172" s="182" t="s">
        <v>242</v>
      </c>
      <c r="AU172" s="182" t="s">
        <v>86</v>
      </c>
      <c r="AY172" s="18" t="s">
        <v>126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18" t="s">
        <v>84</v>
      </c>
      <c r="BK172" s="183">
        <f>ROUND(I172*H172,2)</f>
        <v>0</v>
      </c>
      <c r="BL172" s="18" t="s">
        <v>134</v>
      </c>
      <c r="BM172" s="182" t="s">
        <v>282</v>
      </c>
    </row>
    <row r="173" s="13" customFormat="1">
      <c r="A173" s="13"/>
      <c r="B173" s="194"/>
      <c r="C173" s="13"/>
      <c r="D173" s="195" t="s">
        <v>247</v>
      </c>
      <c r="E173" s="13"/>
      <c r="F173" s="196" t="s">
        <v>283</v>
      </c>
      <c r="G173" s="13"/>
      <c r="H173" s="197">
        <v>195.5</v>
      </c>
      <c r="I173" s="198"/>
      <c r="J173" s="13"/>
      <c r="K173" s="13"/>
      <c r="L173" s="194"/>
      <c r="M173" s="199"/>
      <c r="N173" s="200"/>
      <c r="O173" s="200"/>
      <c r="P173" s="200"/>
      <c r="Q173" s="200"/>
      <c r="R173" s="200"/>
      <c r="S173" s="200"/>
      <c r="T173" s="20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02" t="s">
        <v>247</v>
      </c>
      <c r="AU173" s="202" t="s">
        <v>86</v>
      </c>
      <c r="AV173" s="13" t="s">
        <v>86</v>
      </c>
      <c r="AW173" s="13" t="s">
        <v>3</v>
      </c>
      <c r="AX173" s="13" t="s">
        <v>84</v>
      </c>
      <c r="AY173" s="202" t="s">
        <v>126</v>
      </c>
    </row>
    <row r="174" s="2" customFormat="1" ht="33" customHeight="1">
      <c r="A174" s="37"/>
      <c r="B174" s="170"/>
      <c r="C174" s="171" t="s">
        <v>284</v>
      </c>
      <c r="D174" s="171" t="s">
        <v>129</v>
      </c>
      <c r="E174" s="172" t="s">
        <v>285</v>
      </c>
      <c r="F174" s="173" t="s">
        <v>286</v>
      </c>
      <c r="G174" s="174" t="s">
        <v>239</v>
      </c>
      <c r="H174" s="175">
        <v>80</v>
      </c>
      <c r="I174" s="176"/>
      <c r="J174" s="177">
        <f>ROUND(I174*H174,2)</f>
        <v>0</v>
      </c>
      <c r="K174" s="173" t="s">
        <v>133</v>
      </c>
      <c r="L174" s="38"/>
      <c r="M174" s="178" t="s">
        <v>1</v>
      </c>
      <c r="N174" s="179" t="s">
        <v>41</v>
      </c>
      <c r="O174" s="76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2" t="s">
        <v>134</v>
      </c>
      <c r="AT174" s="182" t="s">
        <v>129</v>
      </c>
      <c r="AU174" s="182" t="s">
        <v>86</v>
      </c>
      <c r="AY174" s="18" t="s">
        <v>126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8" t="s">
        <v>84</v>
      </c>
      <c r="BK174" s="183">
        <f>ROUND(I174*H174,2)</f>
        <v>0</v>
      </c>
      <c r="BL174" s="18" t="s">
        <v>134</v>
      </c>
      <c r="BM174" s="182" t="s">
        <v>287</v>
      </c>
    </row>
    <row r="175" s="2" customFormat="1" ht="24.15" customHeight="1">
      <c r="A175" s="37"/>
      <c r="B175" s="170"/>
      <c r="C175" s="184" t="s">
        <v>288</v>
      </c>
      <c r="D175" s="184" t="s">
        <v>242</v>
      </c>
      <c r="E175" s="185" t="s">
        <v>289</v>
      </c>
      <c r="F175" s="186" t="s">
        <v>290</v>
      </c>
      <c r="G175" s="187" t="s">
        <v>239</v>
      </c>
      <c r="H175" s="188">
        <v>92</v>
      </c>
      <c r="I175" s="189"/>
      <c r="J175" s="190">
        <f>ROUND(I175*H175,2)</f>
        <v>0</v>
      </c>
      <c r="K175" s="186" t="s">
        <v>133</v>
      </c>
      <c r="L175" s="191"/>
      <c r="M175" s="192" t="s">
        <v>1</v>
      </c>
      <c r="N175" s="193" t="s">
        <v>41</v>
      </c>
      <c r="O175" s="76"/>
      <c r="P175" s="180">
        <f>O175*H175</f>
        <v>0</v>
      </c>
      <c r="Q175" s="180">
        <v>0.00017</v>
      </c>
      <c r="R175" s="180">
        <f>Q175*H175</f>
        <v>0.01564</v>
      </c>
      <c r="S175" s="180">
        <v>0</v>
      </c>
      <c r="T175" s="18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2" t="s">
        <v>245</v>
      </c>
      <c r="AT175" s="182" t="s">
        <v>242</v>
      </c>
      <c r="AU175" s="182" t="s">
        <v>86</v>
      </c>
      <c r="AY175" s="18" t="s">
        <v>126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8" t="s">
        <v>84</v>
      </c>
      <c r="BK175" s="183">
        <f>ROUND(I175*H175,2)</f>
        <v>0</v>
      </c>
      <c r="BL175" s="18" t="s">
        <v>134</v>
      </c>
      <c r="BM175" s="182" t="s">
        <v>291</v>
      </c>
    </row>
    <row r="176" s="13" customFormat="1">
      <c r="A176" s="13"/>
      <c r="B176" s="194"/>
      <c r="C176" s="13"/>
      <c r="D176" s="195" t="s">
        <v>247</v>
      </c>
      <c r="E176" s="13"/>
      <c r="F176" s="196" t="s">
        <v>292</v>
      </c>
      <c r="G176" s="13"/>
      <c r="H176" s="197">
        <v>92</v>
      </c>
      <c r="I176" s="198"/>
      <c r="J176" s="13"/>
      <c r="K176" s="13"/>
      <c r="L176" s="194"/>
      <c r="M176" s="199"/>
      <c r="N176" s="200"/>
      <c r="O176" s="200"/>
      <c r="P176" s="200"/>
      <c r="Q176" s="200"/>
      <c r="R176" s="200"/>
      <c r="S176" s="200"/>
      <c r="T176" s="20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02" t="s">
        <v>247</v>
      </c>
      <c r="AU176" s="202" t="s">
        <v>86</v>
      </c>
      <c r="AV176" s="13" t="s">
        <v>86</v>
      </c>
      <c r="AW176" s="13" t="s">
        <v>3</v>
      </c>
      <c r="AX176" s="13" t="s">
        <v>84</v>
      </c>
      <c r="AY176" s="202" t="s">
        <v>126</v>
      </c>
    </row>
    <row r="177" s="2" customFormat="1" ht="33" customHeight="1">
      <c r="A177" s="37"/>
      <c r="B177" s="170"/>
      <c r="C177" s="171" t="s">
        <v>293</v>
      </c>
      <c r="D177" s="171" t="s">
        <v>129</v>
      </c>
      <c r="E177" s="172" t="s">
        <v>294</v>
      </c>
      <c r="F177" s="173" t="s">
        <v>295</v>
      </c>
      <c r="G177" s="174" t="s">
        <v>239</v>
      </c>
      <c r="H177" s="175">
        <v>10</v>
      </c>
      <c r="I177" s="176"/>
      <c r="J177" s="177">
        <f>ROUND(I177*H177,2)</f>
        <v>0</v>
      </c>
      <c r="K177" s="173" t="s">
        <v>133</v>
      </c>
      <c r="L177" s="38"/>
      <c r="M177" s="178" t="s">
        <v>1</v>
      </c>
      <c r="N177" s="179" t="s">
        <v>41</v>
      </c>
      <c r="O177" s="76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2" t="s">
        <v>134</v>
      </c>
      <c r="AT177" s="182" t="s">
        <v>129</v>
      </c>
      <c r="AU177" s="182" t="s">
        <v>86</v>
      </c>
      <c r="AY177" s="18" t="s">
        <v>126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8" t="s">
        <v>84</v>
      </c>
      <c r="BK177" s="183">
        <f>ROUND(I177*H177,2)</f>
        <v>0</v>
      </c>
      <c r="BL177" s="18" t="s">
        <v>134</v>
      </c>
      <c r="BM177" s="182" t="s">
        <v>296</v>
      </c>
    </row>
    <row r="178" s="2" customFormat="1" ht="24.15" customHeight="1">
      <c r="A178" s="37"/>
      <c r="B178" s="170"/>
      <c r="C178" s="184" t="s">
        <v>297</v>
      </c>
      <c r="D178" s="184" t="s">
        <v>242</v>
      </c>
      <c r="E178" s="185" t="s">
        <v>298</v>
      </c>
      <c r="F178" s="186" t="s">
        <v>299</v>
      </c>
      <c r="G178" s="187" t="s">
        <v>239</v>
      </c>
      <c r="H178" s="188">
        <v>11.5</v>
      </c>
      <c r="I178" s="189"/>
      <c r="J178" s="190">
        <f>ROUND(I178*H178,2)</f>
        <v>0</v>
      </c>
      <c r="K178" s="186" t="s">
        <v>133</v>
      </c>
      <c r="L178" s="191"/>
      <c r="M178" s="192" t="s">
        <v>1</v>
      </c>
      <c r="N178" s="193" t="s">
        <v>41</v>
      </c>
      <c r="O178" s="76"/>
      <c r="P178" s="180">
        <f>O178*H178</f>
        <v>0</v>
      </c>
      <c r="Q178" s="180">
        <v>0.00016</v>
      </c>
      <c r="R178" s="180">
        <f>Q178*H178</f>
        <v>0.0018400000000000003</v>
      </c>
      <c r="S178" s="180">
        <v>0</v>
      </c>
      <c r="T178" s="18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2" t="s">
        <v>245</v>
      </c>
      <c r="AT178" s="182" t="s">
        <v>242</v>
      </c>
      <c r="AU178" s="182" t="s">
        <v>86</v>
      </c>
      <c r="AY178" s="18" t="s">
        <v>126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8" t="s">
        <v>84</v>
      </c>
      <c r="BK178" s="183">
        <f>ROUND(I178*H178,2)</f>
        <v>0</v>
      </c>
      <c r="BL178" s="18" t="s">
        <v>134</v>
      </c>
      <c r="BM178" s="182" t="s">
        <v>300</v>
      </c>
    </row>
    <row r="179" s="13" customFormat="1">
      <c r="A179" s="13"/>
      <c r="B179" s="194"/>
      <c r="C179" s="13"/>
      <c r="D179" s="195" t="s">
        <v>247</v>
      </c>
      <c r="E179" s="13"/>
      <c r="F179" s="196" t="s">
        <v>274</v>
      </c>
      <c r="G179" s="13"/>
      <c r="H179" s="197">
        <v>11.5</v>
      </c>
      <c r="I179" s="198"/>
      <c r="J179" s="13"/>
      <c r="K179" s="13"/>
      <c r="L179" s="194"/>
      <c r="M179" s="199"/>
      <c r="N179" s="200"/>
      <c r="O179" s="200"/>
      <c r="P179" s="200"/>
      <c r="Q179" s="200"/>
      <c r="R179" s="200"/>
      <c r="S179" s="200"/>
      <c r="T179" s="20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02" t="s">
        <v>247</v>
      </c>
      <c r="AU179" s="202" t="s">
        <v>86</v>
      </c>
      <c r="AV179" s="13" t="s">
        <v>86</v>
      </c>
      <c r="AW179" s="13" t="s">
        <v>3</v>
      </c>
      <c r="AX179" s="13" t="s">
        <v>84</v>
      </c>
      <c r="AY179" s="202" t="s">
        <v>126</v>
      </c>
    </row>
    <row r="180" s="2" customFormat="1" ht="24.15" customHeight="1">
      <c r="A180" s="37"/>
      <c r="B180" s="170"/>
      <c r="C180" s="171" t="s">
        <v>301</v>
      </c>
      <c r="D180" s="171" t="s">
        <v>129</v>
      </c>
      <c r="E180" s="172" t="s">
        <v>302</v>
      </c>
      <c r="F180" s="173" t="s">
        <v>303</v>
      </c>
      <c r="G180" s="174" t="s">
        <v>132</v>
      </c>
      <c r="H180" s="175">
        <v>8</v>
      </c>
      <c r="I180" s="176"/>
      <c r="J180" s="177">
        <f>ROUND(I180*H180,2)</f>
        <v>0</v>
      </c>
      <c r="K180" s="173" t="s">
        <v>133</v>
      </c>
      <c r="L180" s="38"/>
      <c r="M180" s="178" t="s">
        <v>1</v>
      </c>
      <c r="N180" s="179" t="s">
        <v>41</v>
      </c>
      <c r="O180" s="76"/>
      <c r="P180" s="180">
        <f>O180*H180</f>
        <v>0</v>
      </c>
      <c r="Q180" s="180">
        <v>0</v>
      </c>
      <c r="R180" s="180">
        <f>Q180*H180</f>
        <v>0</v>
      </c>
      <c r="S180" s="180">
        <v>0</v>
      </c>
      <c r="T180" s="18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2" t="s">
        <v>134</v>
      </c>
      <c r="AT180" s="182" t="s">
        <v>129</v>
      </c>
      <c r="AU180" s="182" t="s">
        <v>86</v>
      </c>
      <c r="AY180" s="18" t="s">
        <v>126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8" t="s">
        <v>84</v>
      </c>
      <c r="BK180" s="183">
        <f>ROUND(I180*H180,2)</f>
        <v>0</v>
      </c>
      <c r="BL180" s="18" t="s">
        <v>134</v>
      </c>
      <c r="BM180" s="182" t="s">
        <v>304</v>
      </c>
    </row>
    <row r="181" s="2" customFormat="1" ht="24.15" customHeight="1">
      <c r="A181" s="37"/>
      <c r="B181" s="170"/>
      <c r="C181" s="184" t="s">
        <v>305</v>
      </c>
      <c r="D181" s="184" t="s">
        <v>242</v>
      </c>
      <c r="E181" s="185" t="s">
        <v>306</v>
      </c>
      <c r="F181" s="186" t="s">
        <v>307</v>
      </c>
      <c r="G181" s="187" t="s">
        <v>132</v>
      </c>
      <c r="H181" s="188">
        <v>8</v>
      </c>
      <c r="I181" s="189"/>
      <c r="J181" s="190">
        <f>ROUND(I181*H181,2)</f>
        <v>0</v>
      </c>
      <c r="K181" s="186" t="s">
        <v>133</v>
      </c>
      <c r="L181" s="191"/>
      <c r="M181" s="192" t="s">
        <v>1</v>
      </c>
      <c r="N181" s="193" t="s">
        <v>41</v>
      </c>
      <c r="O181" s="76"/>
      <c r="P181" s="180">
        <f>O181*H181</f>
        <v>0</v>
      </c>
      <c r="Q181" s="180">
        <v>9E-05</v>
      </c>
      <c r="R181" s="180">
        <f>Q181*H181</f>
        <v>0.00072</v>
      </c>
      <c r="S181" s="180">
        <v>0</v>
      </c>
      <c r="T181" s="18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2" t="s">
        <v>245</v>
      </c>
      <c r="AT181" s="182" t="s">
        <v>242</v>
      </c>
      <c r="AU181" s="182" t="s">
        <v>86</v>
      </c>
      <c r="AY181" s="18" t="s">
        <v>126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8" t="s">
        <v>84</v>
      </c>
      <c r="BK181" s="183">
        <f>ROUND(I181*H181,2)</f>
        <v>0</v>
      </c>
      <c r="BL181" s="18" t="s">
        <v>134</v>
      </c>
      <c r="BM181" s="182" t="s">
        <v>308</v>
      </c>
    </row>
    <row r="182" s="2" customFormat="1" ht="24.15" customHeight="1">
      <c r="A182" s="37"/>
      <c r="B182" s="170"/>
      <c r="C182" s="171" t="s">
        <v>309</v>
      </c>
      <c r="D182" s="171" t="s">
        <v>129</v>
      </c>
      <c r="E182" s="172" t="s">
        <v>310</v>
      </c>
      <c r="F182" s="173" t="s">
        <v>311</v>
      </c>
      <c r="G182" s="174" t="s">
        <v>132</v>
      </c>
      <c r="H182" s="175">
        <v>2</v>
      </c>
      <c r="I182" s="176"/>
      <c r="J182" s="177">
        <f>ROUND(I182*H182,2)</f>
        <v>0</v>
      </c>
      <c r="K182" s="173" t="s">
        <v>133</v>
      </c>
      <c r="L182" s="38"/>
      <c r="M182" s="178" t="s">
        <v>1</v>
      </c>
      <c r="N182" s="179" t="s">
        <v>41</v>
      </c>
      <c r="O182" s="76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2" t="s">
        <v>134</v>
      </c>
      <c r="AT182" s="182" t="s">
        <v>129</v>
      </c>
      <c r="AU182" s="182" t="s">
        <v>86</v>
      </c>
      <c r="AY182" s="18" t="s">
        <v>126</v>
      </c>
      <c r="BE182" s="183">
        <f>IF(N182="základní",J182,0)</f>
        <v>0</v>
      </c>
      <c r="BF182" s="183">
        <f>IF(N182="snížená",J182,0)</f>
        <v>0</v>
      </c>
      <c r="BG182" s="183">
        <f>IF(N182="zákl. přenesená",J182,0)</f>
        <v>0</v>
      </c>
      <c r="BH182" s="183">
        <f>IF(N182="sníž. přenesená",J182,0)</f>
        <v>0</v>
      </c>
      <c r="BI182" s="183">
        <f>IF(N182="nulová",J182,0)</f>
        <v>0</v>
      </c>
      <c r="BJ182" s="18" t="s">
        <v>84</v>
      </c>
      <c r="BK182" s="183">
        <f>ROUND(I182*H182,2)</f>
        <v>0</v>
      </c>
      <c r="BL182" s="18" t="s">
        <v>134</v>
      </c>
      <c r="BM182" s="182" t="s">
        <v>312</v>
      </c>
    </row>
    <row r="183" s="2" customFormat="1" ht="24.15" customHeight="1">
      <c r="A183" s="37"/>
      <c r="B183" s="170"/>
      <c r="C183" s="184" t="s">
        <v>313</v>
      </c>
      <c r="D183" s="184" t="s">
        <v>242</v>
      </c>
      <c r="E183" s="185" t="s">
        <v>314</v>
      </c>
      <c r="F183" s="186" t="s">
        <v>315</v>
      </c>
      <c r="G183" s="187" t="s">
        <v>132</v>
      </c>
      <c r="H183" s="188">
        <v>2</v>
      </c>
      <c r="I183" s="189"/>
      <c r="J183" s="190">
        <f>ROUND(I183*H183,2)</f>
        <v>0</v>
      </c>
      <c r="K183" s="186" t="s">
        <v>133</v>
      </c>
      <c r="L183" s="191"/>
      <c r="M183" s="192" t="s">
        <v>1</v>
      </c>
      <c r="N183" s="193" t="s">
        <v>41</v>
      </c>
      <c r="O183" s="76"/>
      <c r="P183" s="180">
        <f>O183*H183</f>
        <v>0</v>
      </c>
      <c r="Q183" s="180">
        <v>0.00011</v>
      </c>
      <c r="R183" s="180">
        <f>Q183*H183</f>
        <v>0.00022</v>
      </c>
      <c r="S183" s="180">
        <v>0</v>
      </c>
      <c r="T183" s="18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2" t="s">
        <v>245</v>
      </c>
      <c r="AT183" s="182" t="s">
        <v>242</v>
      </c>
      <c r="AU183" s="182" t="s">
        <v>86</v>
      </c>
      <c r="AY183" s="18" t="s">
        <v>126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8" t="s">
        <v>84</v>
      </c>
      <c r="BK183" s="183">
        <f>ROUND(I183*H183,2)</f>
        <v>0</v>
      </c>
      <c r="BL183" s="18" t="s">
        <v>134</v>
      </c>
      <c r="BM183" s="182" t="s">
        <v>316</v>
      </c>
    </row>
    <row r="184" s="2" customFormat="1" ht="24.15" customHeight="1">
      <c r="A184" s="37"/>
      <c r="B184" s="170"/>
      <c r="C184" s="171" t="s">
        <v>317</v>
      </c>
      <c r="D184" s="171" t="s">
        <v>129</v>
      </c>
      <c r="E184" s="172" t="s">
        <v>318</v>
      </c>
      <c r="F184" s="173" t="s">
        <v>319</v>
      </c>
      <c r="G184" s="174" t="s">
        <v>132</v>
      </c>
      <c r="H184" s="175">
        <v>7</v>
      </c>
      <c r="I184" s="176"/>
      <c r="J184" s="177">
        <f>ROUND(I184*H184,2)</f>
        <v>0</v>
      </c>
      <c r="K184" s="173" t="s">
        <v>133</v>
      </c>
      <c r="L184" s="38"/>
      <c r="M184" s="178" t="s">
        <v>1</v>
      </c>
      <c r="N184" s="179" t="s">
        <v>41</v>
      </c>
      <c r="O184" s="76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2" t="s">
        <v>134</v>
      </c>
      <c r="AT184" s="182" t="s">
        <v>129</v>
      </c>
      <c r="AU184" s="182" t="s">
        <v>86</v>
      </c>
      <c r="AY184" s="18" t="s">
        <v>126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8" t="s">
        <v>84</v>
      </c>
      <c r="BK184" s="183">
        <f>ROUND(I184*H184,2)</f>
        <v>0</v>
      </c>
      <c r="BL184" s="18" t="s">
        <v>134</v>
      </c>
      <c r="BM184" s="182" t="s">
        <v>320</v>
      </c>
    </row>
    <row r="185" s="2" customFormat="1" ht="24.15" customHeight="1">
      <c r="A185" s="37"/>
      <c r="B185" s="170"/>
      <c r="C185" s="184" t="s">
        <v>321</v>
      </c>
      <c r="D185" s="184" t="s">
        <v>242</v>
      </c>
      <c r="E185" s="185" t="s">
        <v>322</v>
      </c>
      <c r="F185" s="186" t="s">
        <v>323</v>
      </c>
      <c r="G185" s="187" t="s">
        <v>132</v>
      </c>
      <c r="H185" s="188">
        <v>7</v>
      </c>
      <c r="I185" s="189"/>
      <c r="J185" s="190">
        <f>ROUND(I185*H185,2)</f>
        <v>0</v>
      </c>
      <c r="K185" s="186" t="s">
        <v>133</v>
      </c>
      <c r="L185" s="191"/>
      <c r="M185" s="192" t="s">
        <v>1</v>
      </c>
      <c r="N185" s="193" t="s">
        <v>41</v>
      </c>
      <c r="O185" s="76"/>
      <c r="P185" s="180">
        <f>O185*H185</f>
        <v>0</v>
      </c>
      <c r="Q185" s="180">
        <v>6E-05</v>
      </c>
      <c r="R185" s="180">
        <f>Q185*H185</f>
        <v>0.00042</v>
      </c>
      <c r="S185" s="180">
        <v>0</v>
      </c>
      <c r="T185" s="18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2" t="s">
        <v>245</v>
      </c>
      <c r="AT185" s="182" t="s">
        <v>242</v>
      </c>
      <c r="AU185" s="182" t="s">
        <v>86</v>
      </c>
      <c r="AY185" s="18" t="s">
        <v>126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8" t="s">
        <v>84</v>
      </c>
      <c r="BK185" s="183">
        <f>ROUND(I185*H185,2)</f>
        <v>0</v>
      </c>
      <c r="BL185" s="18" t="s">
        <v>134</v>
      </c>
      <c r="BM185" s="182" t="s">
        <v>324</v>
      </c>
    </row>
    <row r="186" s="2" customFormat="1" ht="16.5" customHeight="1">
      <c r="A186" s="37"/>
      <c r="B186" s="170"/>
      <c r="C186" s="184" t="s">
        <v>325</v>
      </c>
      <c r="D186" s="184" t="s">
        <v>242</v>
      </c>
      <c r="E186" s="185" t="s">
        <v>326</v>
      </c>
      <c r="F186" s="186" t="s">
        <v>327</v>
      </c>
      <c r="G186" s="187" t="s">
        <v>132</v>
      </c>
      <c r="H186" s="188">
        <v>7</v>
      </c>
      <c r="I186" s="189"/>
      <c r="J186" s="190">
        <f>ROUND(I186*H186,2)</f>
        <v>0</v>
      </c>
      <c r="K186" s="186" t="s">
        <v>133</v>
      </c>
      <c r="L186" s="191"/>
      <c r="M186" s="192" t="s">
        <v>1</v>
      </c>
      <c r="N186" s="193" t="s">
        <v>41</v>
      </c>
      <c r="O186" s="76"/>
      <c r="P186" s="180">
        <f>O186*H186</f>
        <v>0</v>
      </c>
      <c r="Q186" s="180">
        <v>1E-05</v>
      </c>
      <c r="R186" s="180">
        <f>Q186*H186</f>
        <v>7.0000000000000008E-05</v>
      </c>
      <c r="S186" s="180">
        <v>0</v>
      </c>
      <c r="T186" s="18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245</v>
      </c>
      <c r="AT186" s="182" t="s">
        <v>242</v>
      </c>
      <c r="AU186" s="182" t="s">
        <v>86</v>
      </c>
      <c r="AY186" s="18" t="s">
        <v>126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8" t="s">
        <v>84</v>
      </c>
      <c r="BK186" s="183">
        <f>ROUND(I186*H186,2)</f>
        <v>0</v>
      </c>
      <c r="BL186" s="18" t="s">
        <v>134</v>
      </c>
      <c r="BM186" s="182" t="s">
        <v>328</v>
      </c>
    </row>
    <row r="187" s="2" customFormat="1" ht="33" customHeight="1">
      <c r="A187" s="37"/>
      <c r="B187" s="170"/>
      <c r="C187" s="171" t="s">
        <v>329</v>
      </c>
      <c r="D187" s="171" t="s">
        <v>129</v>
      </c>
      <c r="E187" s="172" t="s">
        <v>330</v>
      </c>
      <c r="F187" s="173" t="s">
        <v>331</v>
      </c>
      <c r="G187" s="174" t="s">
        <v>132</v>
      </c>
      <c r="H187" s="175">
        <v>9</v>
      </c>
      <c r="I187" s="176"/>
      <c r="J187" s="177">
        <f>ROUND(I187*H187,2)</f>
        <v>0</v>
      </c>
      <c r="K187" s="173" t="s">
        <v>133</v>
      </c>
      <c r="L187" s="38"/>
      <c r="M187" s="178" t="s">
        <v>1</v>
      </c>
      <c r="N187" s="179" t="s">
        <v>41</v>
      </c>
      <c r="O187" s="76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2" t="s">
        <v>134</v>
      </c>
      <c r="AT187" s="182" t="s">
        <v>129</v>
      </c>
      <c r="AU187" s="182" t="s">
        <v>86</v>
      </c>
      <c r="AY187" s="18" t="s">
        <v>126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8" t="s">
        <v>84</v>
      </c>
      <c r="BK187" s="183">
        <f>ROUND(I187*H187,2)</f>
        <v>0</v>
      </c>
      <c r="BL187" s="18" t="s">
        <v>134</v>
      </c>
      <c r="BM187" s="182" t="s">
        <v>332</v>
      </c>
    </row>
    <row r="188" s="2" customFormat="1" ht="16.5" customHeight="1">
      <c r="A188" s="37"/>
      <c r="B188" s="170"/>
      <c r="C188" s="184" t="s">
        <v>333</v>
      </c>
      <c r="D188" s="184" t="s">
        <v>242</v>
      </c>
      <c r="E188" s="185" t="s">
        <v>334</v>
      </c>
      <c r="F188" s="186" t="s">
        <v>335</v>
      </c>
      <c r="G188" s="187" t="s">
        <v>132</v>
      </c>
      <c r="H188" s="188">
        <v>9</v>
      </c>
      <c r="I188" s="189"/>
      <c r="J188" s="190">
        <f>ROUND(I188*H188,2)</f>
        <v>0</v>
      </c>
      <c r="K188" s="186" t="s">
        <v>1</v>
      </c>
      <c r="L188" s="191"/>
      <c r="M188" s="192" t="s">
        <v>1</v>
      </c>
      <c r="N188" s="193" t="s">
        <v>41</v>
      </c>
      <c r="O188" s="76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2" t="s">
        <v>245</v>
      </c>
      <c r="AT188" s="182" t="s">
        <v>242</v>
      </c>
      <c r="AU188" s="182" t="s">
        <v>86</v>
      </c>
      <c r="AY188" s="18" t="s">
        <v>126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8" t="s">
        <v>84</v>
      </c>
      <c r="BK188" s="183">
        <f>ROUND(I188*H188,2)</f>
        <v>0</v>
      </c>
      <c r="BL188" s="18" t="s">
        <v>134</v>
      </c>
      <c r="BM188" s="182" t="s">
        <v>336</v>
      </c>
    </row>
    <row r="189" s="2" customFormat="1" ht="16.5" customHeight="1">
      <c r="A189" s="37"/>
      <c r="B189" s="170"/>
      <c r="C189" s="184" t="s">
        <v>337</v>
      </c>
      <c r="D189" s="184" t="s">
        <v>242</v>
      </c>
      <c r="E189" s="185" t="s">
        <v>338</v>
      </c>
      <c r="F189" s="186" t="s">
        <v>339</v>
      </c>
      <c r="G189" s="187" t="s">
        <v>132</v>
      </c>
      <c r="H189" s="188">
        <v>9</v>
      </c>
      <c r="I189" s="189"/>
      <c r="J189" s="190">
        <f>ROUND(I189*H189,2)</f>
        <v>0</v>
      </c>
      <c r="K189" s="186" t="s">
        <v>133</v>
      </c>
      <c r="L189" s="191"/>
      <c r="M189" s="192" t="s">
        <v>1</v>
      </c>
      <c r="N189" s="193" t="s">
        <v>41</v>
      </c>
      <c r="O189" s="76"/>
      <c r="P189" s="180">
        <f>O189*H189</f>
        <v>0</v>
      </c>
      <c r="Q189" s="180">
        <v>2E-05</v>
      </c>
      <c r="R189" s="180">
        <f>Q189*H189</f>
        <v>0.00018</v>
      </c>
      <c r="S189" s="180">
        <v>0</v>
      </c>
      <c r="T189" s="18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2" t="s">
        <v>245</v>
      </c>
      <c r="AT189" s="182" t="s">
        <v>242</v>
      </c>
      <c r="AU189" s="182" t="s">
        <v>86</v>
      </c>
      <c r="AY189" s="18" t="s">
        <v>126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8" t="s">
        <v>84</v>
      </c>
      <c r="BK189" s="183">
        <f>ROUND(I189*H189,2)</f>
        <v>0</v>
      </c>
      <c r="BL189" s="18" t="s">
        <v>134</v>
      </c>
      <c r="BM189" s="182" t="s">
        <v>340</v>
      </c>
    </row>
    <row r="190" s="2" customFormat="1" ht="24.15" customHeight="1">
      <c r="A190" s="37"/>
      <c r="B190" s="170"/>
      <c r="C190" s="171" t="s">
        <v>341</v>
      </c>
      <c r="D190" s="171" t="s">
        <v>129</v>
      </c>
      <c r="E190" s="172" t="s">
        <v>342</v>
      </c>
      <c r="F190" s="173" t="s">
        <v>343</v>
      </c>
      <c r="G190" s="174" t="s">
        <v>132</v>
      </c>
      <c r="H190" s="175">
        <v>2</v>
      </c>
      <c r="I190" s="176"/>
      <c r="J190" s="177">
        <f>ROUND(I190*H190,2)</f>
        <v>0</v>
      </c>
      <c r="K190" s="173" t="s">
        <v>133</v>
      </c>
      <c r="L190" s="38"/>
      <c r="M190" s="178" t="s">
        <v>1</v>
      </c>
      <c r="N190" s="179" t="s">
        <v>41</v>
      </c>
      <c r="O190" s="76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2" t="s">
        <v>134</v>
      </c>
      <c r="AT190" s="182" t="s">
        <v>129</v>
      </c>
      <c r="AU190" s="182" t="s">
        <v>86</v>
      </c>
      <c r="AY190" s="18" t="s">
        <v>126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8" t="s">
        <v>84</v>
      </c>
      <c r="BK190" s="183">
        <f>ROUND(I190*H190,2)</f>
        <v>0</v>
      </c>
      <c r="BL190" s="18" t="s">
        <v>134</v>
      </c>
      <c r="BM190" s="182" t="s">
        <v>344</v>
      </c>
    </row>
    <row r="191" s="2" customFormat="1" ht="24.15" customHeight="1">
      <c r="A191" s="37"/>
      <c r="B191" s="170"/>
      <c r="C191" s="184" t="s">
        <v>345</v>
      </c>
      <c r="D191" s="184" t="s">
        <v>242</v>
      </c>
      <c r="E191" s="185" t="s">
        <v>346</v>
      </c>
      <c r="F191" s="186" t="s">
        <v>347</v>
      </c>
      <c r="G191" s="187" t="s">
        <v>132</v>
      </c>
      <c r="H191" s="188">
        <v>2</v>
      </c>
      <c r="I191" s="189"/>
      <c r="J191" s="190">
        <f>ROUND(I191*H191,2)</f>
        <v>0</v>
      </c>
      <c r="K191" s="186" t="s">
        <v>133</v>
      </c>
      <c r="L191" s="191"/>
      <c r="M191" s="192" t="s">
        <v>1</v>
      </c>
      <c r="N191" s="193" t="s">
        <v>41</v>
      </c>
      <c r="O191" s="76"/>
      <c r="P191" s="180">
        <f>O191*H191</f>
        <v>0</v>
      </c>
      <c r="Q191" s="180">
        <v>0.0004</v>
      </c>
      <c r="R191" s="180">
        <f>Q191*H191</f>
        <v>0.0008</v>
      </c>
      <c r="S191" s="180">
        <v>0</v>
      </c>
      <c r="T191" s="18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2" t="s">
        <v>245</v>
      </c>
      <c r="AT191" s="182" t="s">
        <v>242</v>
      </c>
      <c r="AU191" s="182" t="s">
        <v>86</v>
      </c>
      <c r="AY191" s="18" t="s">
        <v>126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8" t="s">
        <v>84</v>
      </c>
      <c r="BK191" s="183">
        <f>ROUND(I191*H191,2)</f>
        <v>0</v>
      </c>
      <c r="BL191" s="18" t="s">
        <v>134</v>
      </c>
      <c r="BM191" s="182" t="s">
        <v>348</v>
      </c>
    </row>
    <row r="192" s="2" customFormat="1" ht="24.15" customHeight="1">
      <c r="A192" s="37"/>
      <c r="B192" s="170"/>
      <c r="C192" s="171" t="s">
        <v>349</v>
      </c>
      <c r="D192" s="171" t="s">
        <v>129</v>
      </c>
      <c r="E192" s="172" t="s">
        <v>350</v>
      </c>
      <c r="F192" s="173" t="s">
        <v>351</v>
      </c>
      <c r="G192" s="174" t="s">
        <v>132</v>
      </c>
      <c r="H192" s="175">
        <v>1</v>
      </c>
      <c r="I192" s="176"/>
      <c r="J192" s="177">
        <f>ROUND(I192*H192,2)</f>
        <v>0</v>
      </c>
      <c r="K192" s="173" t="s">
        <v>133</v>
      </c>
      <c r="L192" s="38"/>
      <c r="M192" s="178" t="s">
        <v>1</v>
      </c>
      <c r="N192" s="179" t="s">
        <v>41</v>
      </c>
      <c r="O192" s="76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2" t="s">
        <v>134</v>
      </c>
      <c r="AT192" s="182" t="s">
        <v>129</v>
      </c>
      <c r="AU192" s="182" t="s">
        <v>86</v>
      </c>
      <c r="AY192" s="18" t="s">
        <v>126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8" t="s">
        <v>84</v>
      </c>
      <c r="BK192" s="183">
        <f>ROUND(I192*H192,2)</f>
        <v>0</v>
      </c>
      <c r="BL192" s="18" t="s">
        <v>134</v>
      </c>
      <c r="BM192" s="182" t="s">
        <v>352</v>
      </c>
    </row>
    <row r="193" s="2" customFormat="1" ht="21.75" customHeight="1">
      <c r="A193" s="37"/>
      <c r="B193" s="170"/>
      <c r="C193" s="184" t="s">
        <v>353</v>
      </c>
      <c r="D193" s="184" t="s">
        <v>242</v>
      </c>
      <c r="E193" s="185" t="s">
        <v>354</v>
      </c>
      <c r="F193" s="186" t="s">
        <v>355</v>
      </c>
      <c r="G193" s="187" t="s">
        <v>132</v>
      </c>
      <c r="H193" s="188">
        <v>1</v>
      </c>
      <c r="I193" s="189"/>
      <c r="J193" s="190">
        <f>ROUND(I193*H193,2)</f>
        <v>0</v>
      </c>
      <c r="K193" s="186" t="s">
        <v>133</v>
      </c>
      <c r="L193" s="191"/>
      <c r="M193" s="192" t="s">
        <v>1</v>
      </c>
      <c r="N193" s="193" t="s">
        <v>41</v>
      </c>
      <c r="O193" s="76"/>
      <c r="P193" s="180">
        <f>O193*H193</f>
        <v>0</v>
      </c>
      <c r="Q193" s="180">
        <v>0.00081</v>
      </c>
      <c r="R193" s="180">
        <f>Q193*H193</f>
        <v>0.00081</v>
      </c>
      <c r="S193" s="180">
        <v>0</v>
      </c>
      <c r="T193" s="18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2" t="s">
        <v>245</v>
      </c>
      <c r="AT193" s="182" t="s">
        <v>242</v>
      </c>
      <c r="AU193" s="182" t="s">
        <v>86</v>
      </c>
      <c r="AY193" s="18" t="s">
        <v>126</v>
      </c>
      <c r="BE193" s="183">
        <f>IF(N193="základní",J193,0)</f>
        <v>0</v>
      </c>
      <c r="BF193" s="183">
        <f>IF(N193="snížená",J193,0)</f>
        <v>0</v>
      </c>
      <c r="BG193" s="183">
        <f>IF(N193="zákl. přenesená",J193,0)</f>
        <v>0</v>
      </c>
      <c r="BH193" s="183">
        <f>IF(N193="sníž. přenesená",J193,0)</f>
        <v>0</v>
      </c>
      <c r="BI193" s="183">
        <f>IF(N193="nulová",J193,0)</f>
        <v>0</v>
      </c>
      <c r="BJ193" s="18" t="s">
        <v>84</v>
      </c>
      <c r="BK193" s="183">
        <f>ROUND(I193*H193,2)</f>
        <v>0</v>
      </c>
      <c r="BL193" s="18" t="s">
        <v>134</v>
      </c>
      <c r="BM193" s="182" t="s">
        <v>356</v>
      </c>
    </row>
    <row r="194" s="2" customFormat="1" ht="24.15" customHeight="1">
      <c r="A194" s="37"/>
      <c r="B194" s="170"/>
      <c r="C194" s="171" t="s">
        <v>357</v>
      </c>
      <c r="D194" s="171" t="s">
        <v>129</v>
      </c>
      <c r="E194" s="172" t="s">
        <v>358</v>
      </c>
      <c r="F194" s="173" t="s">
        <v>359</v>
      </c>
      <c r="G194" s="174" t="s">
        <v>132</v>
      </c>
      <c r="H194" s="175">
        <v>1</v>
      </c>
      <c r="I194" s="176"/>
      <c r="J194" s="177">
        <f>ROUND(I194*H194,2)</f>
        <v>0</v>
      </c>
      <c r="K194" s="173" t="s">
        <v>133</v>
      </c>
      <c r="L194" s="38"/>
      <c r="M194" s="178" t="s">
        <v>1</v>
      </c>
      <c r="N194" s="179" t="s">
        <v>41</v>
      </c>
      <c r="O194" s="76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134</v>
      </c>
      <c r="AT194" s="182" t="s">
        <v>129</v>
      </c>
      <c r="AU194" s="182" t="s">
        <v>86</v>
      </c>
      <c r="AY194" s="18" t="s">
        <v>126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8" t="s">
        <v>84</v>
      </c>
      <c r="BK194" s="183">
        <f>ROUND(I194*H194,2)</f>
        <v>0</v>
      </c>
      <c r="BL194" s="18" t="s">
        <v>134</v>
      </c>
      <c r="BM194" s="182" t="s">
        <v>360</v>
      </c>
    </row>
    <row r="195" s="2" customFormat="1" ht="24.15" customHeight="1">
      <c r="A195" s="37"/>
      <c r="B195" s="170"/>
      <c r="C195" s="171" t="s">
        <v>361</v>
      </c>
      <c r="D195" s="171" t="s">
        <v>129</v>
      </c>
      <c r="E195" s="172" t="s">
        <v>362</v>
      </c>
      <c r="F195" s="173" t="s">
        <v>363</v>
      </c>
      <c r="G195" s="174" t="s">
        <v>132</v>
      </c>
      <c r="H195" s="175">
        <v>4</v>
      </c>
      <c r="I195" s="176"/>
      <c r="J195" s="177">
        <f>ROUND(I195*H195,2)</f>
        <v>0</v>
      </c>
      <c r="K195" s="173" t="s">
        <v>1</v>
      </c>
      <c r="L195" s="38"/>
      <c r="M195" s="178" t="s">
        <v>1</v>
      </c>
      <c r="N195" s="179" t="s">
        <v>41</v>
      </c>
      <c r="O195" s="76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2" t="s">
        <v>134</v>
      </c>
      <c r="AT195" s="182" t="s">
        <v>129</v>
      </c>
      <c r="AU195" s="182" t="s">
        <v>86</v>
      </c>
      <c r="AY195" s="18" t="s">
        <v>126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8" t="s">
        <v>84</v>
      </c>
      <c r="BK195" s="183">
        <f>ROUND(I195*H195,2)</f>
        <v>0</v>
      </c>
      <c r="BL195" s="18" t="s">
        <v>134</v>
      </c>
      <c r="BM195" s="182" t="s">
        <v>364</v>
      </c>
    </row>
    <row r="196" s="2" customFormat="1" ht="24.15" customHeight="1">
      <c r="A196" s="37"/>
      <c r="B196" s="170"/>
      <c r="C196" s="171" t="s">
        <v>365</v>
      </c>
      <c r="D196" s="171" t="s">
        <v>129</v>
      </c>
      <c r="E196" s="172" t="s">
        <v>366</v>
      </c>
      <c r="F196" s="173" t="s">
        <v>367</v>
      </c>
      <c r="G196" s="174" t="s">
        <v>132</v>
      </c>
      <c r="H196" s="175">
        <v>2</v>
      </c>
      <c r="I196" s="176"/>
      <c r="J196" s="177">
        <f>ROUND(I196*H196,2)</f>
        <v>0</v>
      </c>
      <c r="K196" s="173" t="s">
        <v>1</v>
      </c>
      <c r="L196" s="38"/>
      <c r="M196" s="178" t="s">
        <v>1</v>
      </c>
      <c r="N196" s="179" t="s">
        <v>41</v>
      </c>
      <c r="O196" s="76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2" t="s">
        <v>134</v>
      </c>
      <c r="AT196" s="182" t="s">
        <v>129</v>
      </c>
      <c r="AU196" s="182" t="s">
        <v>86</v>
      </c>
      <c r="AY196" s="18" t="s">
        <v>126</v>
      </c>
      <c r="BE196" s="183">
        <f>IF(N196="základní",J196,0)</f>
        <v>0</v>
      </c>
      <c r="BF196" s="183">
        <f>IF(N196="snížená",J196,0)</f>
        <v>0</v>
      </c>
      <c r="BG196" s="183">
        <f>IF(N196="zákl. přenesená",J196,0)</f>
        <v>0</v>
      </c>
      <c r="BH196" s="183">
        <f>IF(N196="sníž. přenesená",J196,0)</f>
        <v>0</v>
      </c>
      <c r="BI196" s="183">
        <f>IF(N196="nulová",J196,0)</f>
        <v>0</v>
      </c>
      <c r="BJ196" s="18" t="s">
        <v>84</v>
      </c>
      <c r="BK196" s="183">
        <f>ROUND(I196*H196,2)</f>
        <v>0</v>
      </c>
      <c r="BL196" s="18" t="s">
        <v>134</v>
      </c>
      <c r="BM196" s="182" t="s">
        <v>368</v>
      </c>
    </row>
    <row r="197" s="2" customFormat="1" ht="24.15" customHeight="1">
      <c r="A197" s="37"/>
      <c r="B197" s="170"/>
      <c r="C197" s="171" t="s">
        <v>369</v>
      </c>
      <c r="D197" s="171" t="s">
        <v>129</v>
      </c>
      <c r="E197" s="172" t="s">
        <v>370</v>
      </c>
      <c r="F197" s="173" t="s">
        <v>371</v>
      </c>
      <c r="G197" s="174" t="s">
        <v>132</v>
      </c>
      <c r="H197" s="175">
        <v>1</v>
      </c>
      <c r="I197" s="176"/>
      <c r="J197" s="177">
        <f>ROUND(I197*H197,2)</f>
        <v>0</v>
      </c>
      <c r="K197" s="173" t="s">
        <v>1</v>
      </c>
      <c r="L197" s="38"/>
      <c r="M197" s="178" t="s">
        <v>1</v>
      </c>
      <c r="N197" s="179" t="s">
        <v>41</v>
      </c>
      <c r="O197" s="76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2" t="s">
        <v>134</v>
      </c>
      <c r="AT197" s="182" t="s">
        <v>129</v>
      </c>
      <c r="AU197" s="182" t="s">
        <v>86</v>
      </c>
      <c r="AY197" s="18" t="s">
        <v>126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8" t="s">
        <v>84</v>
      </c>
      <c r="BK197" s="183">
        <f>ROUND(I197*H197,2)</f>
        <v>0</v>
      </c>
      <c r="BL197" s="18" t="s">
        <v>134</v>
      </c>
      <c r="BM197" s="182" t="s">
        <v>372</v>
      </c>
    </row>
    <row r="198" s="2" customFormat="1" ht="21.75" customHeight="1">
      <c r="A198" s="37"/>
      <c r="B198" s="170"/>
      <c r="C198" s="171" t="s">
        <v>373</v>
      </c>
      <c r="D198" s="171" t="s">
        <v>129</v>
      </c>
      <c r="E198" s="172" t="s">
        <v>374</v>
      </c>
      <c r="F198" s="173" t="s">
        <v>375</v>
      </c>
      <c r="G198" s="174" t="s">
        <v>132</v>
      </c>
      <c r="H198" s="175">
        <v>2</v>
      </c>
      <c r="I198" s="176"/>
      <c r="J198" s="177">
        <f>ROUND(I198*H198,2)</f>
        <v>0</v>
      </c>
      <c r="K198" s="173" t="s">
        <v>1</v>
      </c>
      <c r="L198" s="38"/>
      <c r="M198" s="178" t="s">
        <v>1</v>
      </c>
      <c r="N198" s="179" t="s">
        <v>41</v>
      </c>
      <c r="O198" s="76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2" t="s">
        <v>134</v>
      </c>
      <c r="AT198" s="182" t="s">
        <v>129</v>
      </c>
      <c r="AU198" s="182" t="s">
        <v>86</v>
      </c>
      <c r="AY198" s="18" t="s">
        <v>126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8" t="s">
        <v>84</v>
      </c>
      <c r="BK198" s="183">
        <f>ROUND(I198*H198,2)</f>
        <v>0</v>
      </c>
      <c r="BL198" s="18" t="s">
        <v>134</v>
      </c>
      <c r="BM198" s="182" t="s">
        <v>376</v>
      </c>
    </row>
    <row r="199" s="2" customFormat="1" ht="24.15" customHeight="1">
      <c r="A199" s="37"/>
      <c r="B199" s="170"/>
      <c r="C199" s="171" t="s">
        <v>377</v>
      </c>
      <c r="D199" s="171" t="s">
        <v>129</v>
      </c>
      <c r="E199" s="172" t="s">
        <v>378</v>
      </c>
      <c r="F199" s="173" t="s">
        <v>379</v>
      </c>
      <c r="G199" s="174" t="s">
        <v>132</v>
      </c>
      <c r="H199" s="175">
        <v>9</v>
      </c>
      <c r="I199" s="176"/>
      <c r="J199" s="177">
        <f>ROUND(I199*H199,2)</f>
        <v>0</v>
      </c>
      <c r="K199" s="173" t="s">
        <v>1</v>
      </c>
      <c r="L199" s="38"/>
      <c r="M199" s="178" t="s">
        <v>1</v>
      </c>
      <c r="N199" s="179" t="s">
        <v>41</v>
      </c>
      <c r="O199" s="76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2" t="s">
        <v>134</v>
      </c>
      <c r="AT199" s="182" t="s">
        <v>129</v>
      </c>
      <c r="AU199" s="182" t="s">
        <v>86</v>
      </c>
      <c r="AY199" s="18" t="s">
        <v>126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8" t="s">
        <v>84</v>
      </c>
      <c r="BK199" s="183">
        <f>ROUND(I199*H199,2)</f>
        <v>0</v>
      </c>
      <c r="BL199" s="18" t="s">
        <v>134</v>
      </c>
      <c r="BM199" s="182" t="s">
        <v>380</v>
      </c>
    </row>
    <row r="200" s="2" customFormat="1" ht="21.75" customHeight="1">
      <c r="A200" s="37"/>
      <c r="B200" s="170"/>
      <c r="C200" s="171" t="s">
        <v>381</v>
      </c>
      <c r="D200" s="171" t="s">
        <v>129</v>
      </c>
      <c r="E200" s="172" t="s">
        <v>382</v>
      </c>
      <c r="F200" s="173" t="s">
        <v>383</v>
      </c>
      <c r="G200" s="174" t="s">
        <v>132</v>
      </c>
      <c r="H200" s="175">
        <v>2</v>
      </c>
      <c r="I200" s="176"/>
      <c r="J200" s="177">
        <f>ROUND(I200*H200,2)</f>
        <v>0</v>
      </c>
      <c r="K200" s="173" t="s">
        <v>1</v>
      </c>
      <c r="L200" s="38"/>
      <c r="M200" s="178" t="s">
        <v>1</v>
      </c>
      <c r="N200" s="179" t="s">
        <v>41</v>
      </c>
      <c r="O200" s="76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2" t="s">
        <v>134</v>
      </c>
      <c r="AT200" s="182" t="s">
        <v>129</v>
      </c>
      <c r="AU200" s="182" t="s">
        <v>86</v>
      </c>
      <c r="AY200" s="18" t="s">
        <v>126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8" t="s">
        <v>84</v>
      </c>
      <c r="BK200" s="183">
        <f>ROUND(I200*H200,2)</f>
        <v>0</v>
      </c>
      <c r="BL200" s="18" t="s">
        <v>134</v>
      </c>
      <c r="BM200" s="182" t="s">
        <v>384</v>
      </c>
    </row>
    <row r="201" s="2" customFormat="1" ht="16.5" customHeight="1">
      <c r="A201" s="37"/>
      <c r="B201" s="170"/>
      <c r="C201" s="171" t="s">
        <v>385</v>
      </c>
      <c r="D201" s="171" t="s">
        <v>129</v>
      </c>
      <c r="E201" s="172" t="s">
        <v>386</v>
      </c>
      <c r="F201" s="173" t="s">
        <v>387</v>
      </c>
      <c r="G201" s="174" t="s">
        <v>132</v>
      </c>
      <c r="H201" s="175">
        <v>2</v>
      </c>
      <c r="I201" s="176"/>
      <c r="J201" s="177">
        <f>ROUND(I201*H201,2)</f>
        <v>0</v>
      </c>
      <c r="K201" s="173" t="s">
        <v>1</v>
      </c>
      <c r="L201" s="38"/>
      <c r="M201" s="178" t="s">
        <v>1</v>
      </c>
      <c r="N201" s="179" t="s">
        <v>41</v>
      </c>
      <c r="O201" s="76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2" t="s">
        <v>134</v>
      </c>
      <c r="AT201" s="182" t="s">
        <v>129</v>
      </c>
      <c r="AU201" s="182" t="s">
        <v>86</v>
      </c>
      <c r="AY201" s="18" t="s">
        <v>126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8" t="s">
        <v>84</v>
      </c>
      <c r="BK201" s="183">
        <f>ROUND(I201*H201,2)</f>
        <v>0</v>
      </c>
      <c r="BL201" s="18" t="s">
        <v>134</v>
      </c>
      <c r="BM201" s="182" t="s">
        <v>388</v>
      </c>
    </row>
    <row r="202" s="2" customFormat="1" ht="16.5" customHeight="1">
      <c r="A202" s="37"/>
      <c r="B202" s="170"/>
      <c r="C202" s="171" t="s">
        <v>389</v>
      </c>
      <c r="D202" s="171" t="s">
        <v>129</v>
      </c>
      <c r="E202" s="172" t="s">
        <v>390</v>
      </c>
      <c r="F202" s="173" t="s">
        <v>391</v>
      </c>
      <c r="G202" s="174" t="s">
        <v>132</v>
      </c>
      <c r="H202" s="175">
        <v>2</v>
      </c>
      <c r="I202" s="176"/>
      <c r="J202" s="177">
        <f>ROUND(I202*H202,2)</f>
        <v>0</v>
      </c>
      <c r="K202" s="173" t="s">
        <v>1</v>
      </c>
      <c r="L202" s="38"/>
      <c r="M202" s="178" t="s">
        <v>1</v>
      </c>
      <c r="N202" s="179" t="s">
        <v>41</v>
      </c>
      <c r="O202" s="76"/>
      <c r="P202" s="180">
        <f>O202*H202</f>
        <v>0</v>
      </c>
      <c r="Q202" s="180">
        <v>0</v>
      </c>
      <c r="R202" s="180">
        <f>Q202*H202</f>
        <v>0</v>
      </c>
      <c r="S202" s="180">
        <v>0</v>
      </c>
      <c r="T202" s="18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2" t="s">
        <v>134</v>
      </c>
      <c r="AT202" s="182" t="s">
        <v>129</v>
      </c>
      <c r="AU202" s="182" t="s">
        <v>86</v>
      </c>
      <c r="AY202" s="18" t="s">
        <v>126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8" t="s">
        <v>84</v>
      </c>
      <c r="BK202" s="183">
        <f>ROUND(I202*H202,2)</f>
        <v>0</v>
      </c>
      <c r="BL202" s="18" t="s">
        <v>134</v>
      </c>
      <c r="BM202" s="182" t="s">
        <v>392</v>
      </c>
    </row>
    <row r="203" s="2" customFormat="1" ht="44.25" customHeight="1">
      <c r="A203" s="37"/>
      <c r="B203" s="170"/>
      <c r="C203" s="171" t="s">
        <v>393</v>
      </c>
      <c r="D203" s="171" t="s">
        <v>129</v>
      </c>
      <c r="E203" s="172" t="s">
        <v>394</v>
      </c>
      <c r="F203" s="173" t="s">
        <v>395</v>
      </c>
      <c r="G203" s="174" t="s">
        <v>132</v>
      </c>
      <c r="H203" s="175">
        <v>2</v>
      </c>
      <c r="I203" s="176"/>
      <c r="J203" s="177">
        <f>ROUND(I203*H203,2)</f>
        <v>0</v>
      </c>
      <c r="K203" s="173" t="s">
        <v>1</v>
      </c>
      <c r="L203" s="38"/>
      <c r="M203" s="178" t="s">
        <v>1</v>
      </c>
      <c r="N203" s="179" t="s">
        <v>41</v>
      </c>
      <c r="O203" s="76"/>
      <c r="P203" s="180">
        <f>O203*H203</f>
        <v>0</v>
      </c>
      <c r="Q203" s="180">
        <v>0</v>
      </c>
      <c r="R203" s="180">
        <f>Q203*H203</f>
        <v>0</v>
      </c>
      <c r="S203" s="180">
        <v>0</v>
      </c>
      <c r="T203" s="18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2" t="s">
        <v>134</v>
      </c>
      <c r="AT203" s="182" t="s">
        <v>129</v>
      </c>
      <c r="AU203" s="182" t="s">
        <v>86</v>
      </c>
      <c r="AY203" s="18" t="s">
        <v>126</v>
      </c>
      <c r="BE203" s="183">
        <f>IF(N203="základní",J203,0)</f>
        <v>0</v>
      </c>
      <c r="BF203" s="183">
        <f>IF(N203="snížená",J203,0)</f>
        <v>0</v>
      </c>
      <c r="BG203" s="183">
        <f>IF(N203="zákl. přenesená",J203,0)</f>
        <v>0</v>
      </c>
      <c r="BH203" s="183">
        <f>IF(N203="sníž. přenesená",J203,0)</f>
        <v>0</v>
      </c>
      <c r="BI203" s="183">
        <f>IF(N203="nulová",J203,0)</f>
        <v>0</v>
      </c>
      <c r="BJ203" s="18" t="s">
        <v>84</v>
      </c>
      <c r="BK203" s="183">
        <f>ROUND(I203*H203,2)</f>
        <v>0</v>
      </c>
      <c r="BL203" s="18" t="s">
        <v>134</v>
      </c>
      <c r="BM203" s="182" t="s">
        <v>396</v>
      </c>
    </row>
    <row r="204" s="2" customFormat="1" ht="24.15" customHeight="1">
      <c r="A204" s="37"/>
      <c r="B204" s="170"/>
      <c r="C204" s="171" t="s">
        <v>397</v>
      </c>
      <c r="D204" s="171" t="s">
        <v>129</v>
      </c>
      <c r="E204" s="172" t="s">
        <v>398</v>
      </c>
      <c r="F204" s="173" t="s">
        <v>399</v>
      </c>
      <c r="G204" s="174" t="s">
        <v>142</v>
      </c>
      <c r="H204" s="175">
        <v>0.058000000000000008</v>
      </c>
      <c r="I204" s="176"/>
      <c r="J204" s="177">
        <f>ROUND(I204*H204,2)</f>
        <v>0</v>
      </c>
      <c r="K204" s="173" t="s">
        <v>133</v>
      </c>
      <c r="L204" s="38"/>
      <c r="M204" s="178" t="s">
        <v>1</v>
      </c>
      <c r="N204" s="179" t="s">
        <v>41</v>
      </c>
      <c r="O204" s="76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2" t="s">
        <v>134</v>
      </c>
      <c r="AT204" s="182" t="s">
        <v>129</v>
      </c>
      <c r="AU204" s="182" t="s">
        <v>86</v>
      </c>
      <c r="AY204" s="18" t="s">
        <v>126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8" t="s">
        <v>84</v>
      </c>
      <c r="BK204" s="183">
        <f>ROUND(I204*H204,2)</f>
        <v>0</v>
      </c>
      <c r="BL204" s="18" t="s">
        <v>134</v>
      </c>
      <c r="BM204" s="182" t="s">
        <v>400</v>
      </c>
    </row>
    <row r="205" s="12" customFormat="1" ht="22.8" customHeight="1">
      <c r="A205" s="12"/>
      <c r="B205" s="157"/>
      <c r="C205" s="12"/>
      <c r="D205" s="158" t="s">
        <v>75</v>
      </c>
      <c r="E205" s="168" t="s">
        <v>401</v>
      </c>
      <c r="F205" s="168" t="s">
        <v>402</v>
      </c>
      <c r="G205" s="12"/>
      <c r="H205" s="12"/>
      <c r="I205" s="160"/>
      <c r="J205" s="169">
        <f>BK205</f>
        <v>0</v>
      </c>
      <c r="K205" s="12"/>
      <c r="L205" s="157"/>
      <c r="M205" s="162"/>
      <c r="N205" s="163"/>
      <c r="O205" s="163"/>
      <c r="P205" s="164">
        <f>SUM(P206:P212)</f>
        <v>0</v>
      </c>
      <c r="Q205" s="163"/>
      <c r="R205" s="164">
        <f>SUM(R206:R212)</f>
        <v>0.045040000000000008</v>
      </c>
      <c r="S205" s="163"/>
      <c r="T205" s="165">
        <f>SUM(T206:T212)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8" t="s">
        <v>86</v>
      </c>
      <c r="AT205" s="166" t="s">
        <v>75</v>
      </c>
      <c r="AU205" s="166" t="s">
        <v>84</v>
      </c>
      <c r="AY205" s="158" t="s">
        <v>126</v>
      </c>
      <c r="BK205" s="167">
        <f>SUM(BK206:BK212)</f>
        <v>0</v>
      </c>
    </row>
    <row r="206" s="2" customFormat="1" ht="24.15" customHeight="1">
      <c r="A206" s="37"/>
      <c r="B206" s="170"/>
      <c r="C206" s="171" t="s">
        <v>403</v>
      </c>
      <c r="D206" s="171" t="s">
        <v>129</v>
      </c>
      <c r="E206" s="172" t="s">
        <v>404</v>
      </c>
      <c r="F206" s="173" t="s">
        <v>405</v>
      </c>
      <c r="G206" s="174" t="s">
        <v>132</v>
      </c>
      <c r="H206" s="175">
        <v>2</v>
      </c>
      <c r="I206" s="176"/>
      <c r="J206" s="177">
        <f>ROUND(I206*H206,2)</f>
        <v>0</v>
      </c>
      <c r="K206" s="173" t="s">
        <v>133</v>
      </c>
      <c r="L206" s="38"/>
      <c r="M206" s="178" t="s">
        <v>1</v>
      </c>
      <c r="N206" s="179" t="s">
        <v>41</v>
      </c>
      <c r="O206" s="76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2" t="s">
        <v>134</v>
      </c>
      <c r="AT206" s="182" t="s">
        <v>129</v>
      </c>
      <c r="AU206" s="182" t="s">
        <v>86</v>
      </c>
      <c r="AY206" s="18" t="s">
        <v>126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8" t="s">
        <v>84</v>
      </c>
      <c r="BK206" s="183">
        <f>ROUND(I206*H206,2)</f>
        <v>0</v>
      </c>
      <c r="BL206" s="18" t="s">
        <v>134</v>
      </c>
      <c r="BM206" s="182" t="s">
        <v>406</v>
      </c>
    </row>
    <row r="207" s="2" customFormat="1" ht="33" customHeight="1">
      <c r="A207" s="37"/>
      <c r="B207" s="170"/>
      <c r="C207" s="184" t="s">
        <v>407</v>
      </c>
      <c r="D207" s="184" t="s">
        <v>242</v>
      </c>
      <c r="E207" s="185" t="s">
        <v>408</v>
      </c>
      <c r="F207" s="186" t="s">
        <v>409</v>
      </c>
      <c r="G207" s="187" t="s">
        <v>132</v>
      </c>
      <c r="H207" s="188">
        <v>2</v>
      </c>
      <c r="I207" s="189"/>
      <c r="J207" s="190">
        <f>ROUND(I207*H207,2)</f>
        <v>0</v>
      </c>
      <c r="K207" s="186" t="s">
        <v>133</v>
      </c>
      <c r="L207" s="191"/>
      <c r="M207" s="192" t="s">
        <v>1</v>
      </c>
      <c r="N207" s="193" t="s">
        <v>41</v>
      </c>
      <c r="O207" s="76"/>
      <c r="P207" s="180">
        <f>O207*H207</f>
        <v>0</v>
      </c>
      <c r="Q207" s="180">
        <v>0.00057</v>
      </c>
      <c r="R207" s="180">
        <f>Q207*H207</f>
        <v>0.00114</v>
      </c>
      <c r="S207" s="180">
        <v>0</v>
      </c>
      <c r="T207" s="18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2" t="s">
        <v>245</v>
      </c>
      <c r="AT207" s="182" t="s">
        <v>242</v>
      </c>
      <c r="AU207" s="182" t="s">
        <v>86</v>
      </c>
      <c r="AY207" s="18" t="s">
        <v>126</v>
      </c>
      <c r="BE207" s="183">
        <f>IF(N207="základní",J207,0)</f>
        <v>0</v>
      </c>
      <c r="BF207" s="183">
        <f>IF(N207="snížená",J207,0)</f>
        <v>0</v>
      </c>
      <c r="BG207" s="183">
        <f>IF(N207="zákl. přenesená",J207,0)</f>
        <v>0</v>
      </c>
      <c r="BH207" s="183">
        <f>IF(N207="sníž. přenesená",J207,0)</f>
        <v>0</v>
      </c>
      <c r="BI207" s="183">
        <f>IF(N207="nulová",J207,0)</f>
        <v>0</v>
      </c>
      <c r="BJ207" s="18" t="s">
        <v>84</v>
      </c>
      <c r="BK207" s="183">
        <f>ROUND(I207*H207,2)</f>
        <v>0</v>
      </c>
      <c r="BL207" s="18" t="s">
        <v>134</v>
      </c>
      <c r="BM207" s="182" t="s">
        <v>410</v>
      </c>
    </row>
    <row r="208" s="2" customFormat="1" ht="37.8" customHeight="1">
      <c r="A208" s="37"/>
      <c r="B208" s="170"/>
      <c r="C208" s="171" t="s">
        <v>411</v>
      </c>
      <c r="D208" s="171" t="s">
        <v>129</v>
      </c>
      <c r="E208" s="172" t="s">
        <v>412</v>
      </c>
      <c r="F208" s="173" t="s">
        <v>413</v>
      </c>
      <c r="G208" s="174" t="s">
        <v>239</v>
      </c>
      <c r="H208" s="175">
        <v>10</v>
      </c>
      <c r="I208" s="176"/>
      <c r="J208" s="177">
        <f>ROUND(I208*H208,2)</f>
        <v>0</v>
      </c>
      <c r="K208" s="173" t="s">
        <v>133</v>
      </c>
      <c r="L208" s="38"/>
      <c r="M208" s="178" t="s">
        <v>1</v>
      </c>
      <c r="N208" s="179" t="s">
        <v>41</v>
      </c>
      <c r="O208" s="76"/>
      <c r="P208" s="180">
        <f>O208*H208</f>
        <v>0</v>
      </c>
      <c r="Q208" s="180">
        <v>0.0034499999999999996</v>
      </c>
      <c r="R208" s="180">
        <f>Q208*H208</f>
        <v>0.0345</v>
      </c>
      <c r="S208" s="180">
        <v>0</v>
      </c>
      <c r="T208" s="18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2" t="s">
        <v>134</v>
      </c>
      <c r="AT208" s="182" t="s">
        <v>129</v>
      </c>
      <c r="AU208" s="182" t="s">
        <v>86</v>
      </c>
      <c r="AY208" s="18" t="s">
        <v>126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8" t="s">
        <v>84</v>
      </c>
      <c r="BK208" s="183">
        <f>ROUND(I208*H208,2)</f>
        <v>0</v>
      </c>
      <c r="BL208" s="18" t="s">
        <v>134</v>
      </c>
      <c r="BM208" s="182" t="s">
        <v>414</v>
      </c>
    </row>
    <row r="209" s="2" customFormat="1" ht="33" customHeight="1">
      <c r="A209" s="37"/>
      <c r="B209" s="170"/>
      <c r="C209" s="171" t="s">
        <v>415</v>
      </c>
      <c r="D209" s="171" t="s">
        <v>129</v>
      </c>
      <c r="E209" s="172" t="s">
        <v>416</v>
      </c>
      <c r="F209" s="173" t="s">
        <v>417</v>
      </c>
      <c r="G209" s="174" t="s">
        <v>132</v>
      </c>
      <c r="H209" s="175">
        <v>4</v>
      </c>
      <c r="I209" s="176"/>
      <c r="J209" s="177">
        <f>ROUND(I209*H209,2)</f>
        <v>0</v>
      </c>
      <c r="K209" s="173" t="s">
        <v>133</v>
      </c>
      <c r="L209" s="38"/>
      <c r="M209" s="178" t="s">
        <v>1</v>
      </c>
      <c r="N209" s="179" t="s">
        <v>41</v>
      </c>
      <c r="O209" s="76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2" t="s">
        <v>134</v>
      </c>
      <c r="AT209" s="182" t="s">
        <v>129</v>
      </c>
      <c r="AU209" s="182" t="s">
        <v>86</v>
      </c>
      <c r="AY209" s="18" t="s">
        <v>126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8" t="s">
        <v>84</v>
      </c>
      <c r="BK209" s="183">
        <f>ROUND(I209*H209,2)</f>
        <v>0</v>
      </c>
      <c r="BL209" s="18" t="s">
        <v>134</v>
      </c>
      <c r="BM209" s="182" t="s">
        <v>418</v>
      </c>
    </row>
    <row r="210" s="2" customFormat="1" ht="16.5" customHeight="1">
      <c r="A210" s="37"/>
      <c r="B210" s="170"/>
      <c r="C210" s="184" t="s">
        <v>419</v>
      </c>
      <c r="D210" s="184" t="s">
        <v>242</v>
      </c>
      <c r="E210" s="185" t="s">
        <v>420</v>
      </c>
      <c r="F210" s="186" t="s">
        <v>421</v>
      </c>
      <c r="G210" s="187" t="s">
        <v>132</v>
      </c>
      <c r="H210" s="188">
        <v>4</v>
      </c>
      <c r="I210" s="189"/>
      <c r="J210" s="190">
        <f>ROUND(I210*H210,2)</f>
        <v>0</v>
      </c>
      <c r="K210" s="186" t="s">
        <v>133</v>
      </c>
      <c r="L210" s="191"/>
      <c r="M210" s="192" t="s">
        <v>1</v>
      </c>
      <c r="N210" s="193" t="s">
        <v>41</v>
      </c>
      <c r="O210" s="76"/>
      <c r="P210" s="180">
        <f>O210*H210</f>
        <v>0</v>
      </c>
      <c r="Q210" s="180">
        <v>0.00059999999999999992</v>
      </c>
      <c r="R210" s="180">
        <f>Q210*H210</f>
        <v>0.0024</v>
      </c>
      <c r="S210" s="180">
        <v>0</v>
      </c>
      <c r="T210" s="18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2" t="s">
        <v>245</v>
      </c>
      <c r="AT210" s="182" t="s">
        <v>242</v>
      </c>
      <c r="AU210" s="182" t="s">
        <v>86</v>
      </c>
      <c r="AY210" s="18" t="s">
        <v>126</v>
      </c>
      <c r="BE210" s="183">
        <f>IF(N210="základní",J210,0)</f>
        <v>0</v>
      </c>
      <c r="BF210" s="183">
        <f>IF(N210="snížená",J210,0)</f>
        <v>0</v>
      </c>
      <c r="BG210" s="183">
        <f>IF(N210="zákl. přenesená",J210,0)</f>
        <v>0</v>
      </c>
      <c r="BH210" s="183">
        <f>IF(N210="sníž. přenesená",J210,0)</f>
        <v>0</v>
      </c>
      <c r="BI210" s="183">
        <f>IF(N210="nulová",J210,0)</f>
        <v>0</v>
      </c>
      <c r="BJ210" s="18" t="s">
        <v>84</v>
      </c>
      <c r="BK210" s="183">
        <f>ROUND(I210*H210,2)</f>
        <v>0</v>
      </c>
      <c r="BL210" s="18" t="s">
        <v>134</v>
      </c>
      <c r="BM210" s="182" t="s">
        <v>422</v>
      </c>
    </row>
    <row r="211" s="2" customFormat="1" ht="33" customHeight="1">
      <c r="A211" s="37"/>
      <c r="B211" s="170"/>
      <c r="C211" s="171" t="s">
        <v>423</v>
      </c>
      <c r="D211" s="171" t="s">
        <v>129</v>
      </c>
      <c r="E211" s="172" t="s">
        <v>424</v>
      </c>
      <c r="F211" s="173" t="s">
        <v>425</v>
      </c>
      <c r="G211" s="174" t="s">
        <v>239</v>
      </c>
      <c r="H211" s="175">
        <v>10</v>
      </c>
      <c r="I211" s="176"/>
      <c r="J211" s="177">
        <f>ROUND(I211*H211,2)</f>
        <v>0</v>
      </c>
      <c r="K211" s="173" t="s">
        <v>133</v>
      </c>
      <c r="L211" s="38"/>
      <c r="M211" s="178" t="s">
        <v>1</v>
      </c>
      <c r="N211" s="179" t="s">
        <v>41</v>
      </c>
      <c r="O211" s="76"/>
      <c r="P211" s="180">
        <f>O211*H211</f>
        <v>0</v>
      </c>
      <c r="Q211" s="180">
        <v>0.0007</v>
      </c>
      <c r="R211" s="180">
        <f>Q211*H211</f>
        <v>0.007</v>
      </c>
      <c r="S211" s="180">
        <v>0</v>
      </c>
      <c r="T211" s="18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2" t="s">
        <v>134</v>
      </c>
      <c r="AT211" s="182" t="s">
        <v>129</v>
      </c>
      <c r="AU211" s="182" t="s">
        <v>86</v>
      </c>
      <c r="AY211" s="18" t="s">
        <v>126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8" t="s">
        <v>84</v>
      </c>
      <c r="BK211" s="183">
        <f>ROUND(I211*H211,2)</f>
        <v>0</v>
      </c>
      <c r="BL211" s="18" t="s">
        <v>134</v>
      </c>
      <c r="BM211" s="182" t="s">
        <v>426</v>
      </c>
    </row>
    <row r="212" s="2" customFormat="1" ht="24.15" customHeight="1">
      <c r="A212" s="37"/>
      <c r="B212" s="170"/>
      <c r="C212" s="171" t="s">
        <v>427</v>
      </c>
      <c r="D212" s="171" t="s">
        <v>129</v>
      </c>
      <c r="E212" s="172" t="s">
        <v>428</v>
      </c>
      <c r="F212" s="173" t="s">
        <v>429</v>
      </c>
      <c r="G212" s="174" t="s">
        <v>142</v>
      </c>
      <c r="H212" s="175">
        <v>0.045</v>
      </c>
      <c r="I212" s="176"/>
      <c r="J212" s="177">
        <f>ROUND(I212*H212,2)</f>
        <v>0</v>
      </c>
      <c r="K212" s="173" t="s">
        <v>133</v>
      </c>
      <c r="L212" s="38"/>
      <c r="M212" s="178" t="s">
        <v>1</v>
      </c>
      <c r="N212" s="179" t="s">
        <v>41</v>
      </c>
      <c r="O212" s="76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2" t="s">
        <v>134</v>
      </c>
      <c r="AT212" s="182" t="s">
        <v>129</v>
      </c>
      <c r="AU212" s="182" t="s">
        <v>86</v>
      </c>
      <c r="AY212" s="18" t="s">
        <v>126</v>
      </c>
      <c r="BE212" s="183">
        <f>IF(N212="základní",J212,0)</f>
        <v>0</v>
      </c>
      <c r="BF212" s="183">
        <f>IF(N212="snížená",J212,0)</f>
        <v>0</v>
      </c>
      <c r="BG212" s="183">
        <f>IF(N212="zákl. přenesená",J212,0)</f>
        <v>0</v>
      </c>
      <c r="BH212" s="183">
        <f>IF(N212="sníž. přenesená",J212,0)</f>
        <v>0</v>
      </c>
      <c r="BI212" s="183">
        <f>IF(N212="nulová",J212,0)</f>
        <v>0</v>
      </c>
      <c r="BJ212" s="18" t="s">
        <v>84</v>
      </c>
      <c r="BK212" s="183">
        <f>ROUND(I212*H212,2)</f>
        <v>0</v>
      </c>
      <c r="BL212" s="18" t="s">
        <v>134</v>
      </c>
      <c r="BM212" s="182" t="s">
        <v>430</v>
      </c>
    </row>
    <row r="213" s="12" customFormat="1" ht="22.8" customHeight="1">
      <c r="A213" s="12"/>
      <c r="B213" s="157"/>
      <c r="C213" s="12"/>
      <c r="D213" s="158" t="s">
        <v>75</v>
      </c>
      <c r="E213" s="168" t="s">
        <v>431</v>
      </c>
      <c r="F213" s="168" t="s">
        <v>432</v>
      </c>
      <c r="G213" s="12"/>
      <c r="H213" s="12"/>
      <c r="I213" s="160"/>
      <c r="J213" s="169">
        <f>BK213</f>
        <v>0</v>
      </c>
      <c r="K213" s="12"/>
      <c r="L213" s="157"/>
      <c r="M213" s="162"/>
      <c r="N213" s="163"/>
      <c r="O213" s="163"/>
      <c r="P213" s="164">
        <f>SUM(P214:P225)</f>
        <v>0</v>
      </c>
      <c r="Q213" s="163"/>
      <c r="R213" s="164">
        <f>SUM(R214:R225)</f>
        <v>0.773726</v>
      </c>
      <c r="S213" s="163"/>
      <c r="T213" s="165">
        <f>SUM(T214:T225)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58" t="s">
        <v>86</v>
      </c>
      <c r="AT213" s="166" t="s">
        <v>75</v>
      </c>
      <c r="AU213" s="166" t="s">
        <v>84</v>
      </c>
      <c r="AY213" s="158" t="s">
        <v>126</v>
      </c>
      <c r="BK213" s="167">
        <f>SUM(BK214:BK225)</f>
        <v>0</v>
      </c>
    </row>
    <row r="214" s="2" customFormat="1" ht="24.15" customHeight="1">
      <c r="A214" s="37"/>
      <c r="B214" s="170"/>
      <c r="C214" s="171" t="s">
        <v>433</v>
      </c>
      <c r="D214" s="171" t="s">
        <v>129</v>
      </c>
      <c r="E214" s="172" t="s">
        <v>434</v>
      </c>
      <c r="F214" s="173" t="s">
        <v>435</v>
      </c>
      <c r="G214" s="174" t="s">
        <v>436</v>
      </c>
      <c r="H214" s="175">
        <v>44</v>
      </c>
      <c r="I214" s="176"/>
      <c r="J214" s="177">
        <f>ROUND(I214*H214,2)</f>
        <v>0</v>
      </c>
      <c r="K214" s="173" t="s">
        <v>133</v>
      </c>
      <c r="L214" s="38"/>
      <c r="M214" s="178" t="s">
        <v>1</v>
      </c>
      <c r="N214" s="179" t="s">
        <v>41</v>
      </c>
      <c r="O214" s="76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2" t="s">
        <v>134</v>
      </c>
      <c r="AT214" s="182" t="s">
        <v>129</v>
      </c>
      <c r="AU214" s="182" t="s">
        <v>86</v>
      </c>
      <c r="AY214" s="18" t="s">
        <v>126</v>
      </c>
      <c r="BE214" s="183">
        <f>IF(N214="základní",J214,0)</f>
        <v>0</v>
      </c>
      <c r="BF214" s="183">
        <f>IF(N214="snížená",J214,0)</f>
        <v>0</v>
      </c>
      <c r="BG214" s="183">
        <f>IF(N214="zákl. přenesená",J214,0)</f>
        <v>0</v>
      </c>
      <c r="BH214" s="183">
        <f>IF(N214="sníž. přenesená",J214,0)</f>
        <v>0</v>
      </c>
      <c r="BI214" s="183">
        <f>IF(N214="nulová",J214,0)</f>
        <v>0</v>
      </c>
      <c r="BJ214" s="18" t="s">
        <v>84</v>
      </c>
      <c r="BK214" s="183">
        <f>ROUND(I214*H214,2)</f>
        <v>0</v>
      </c>
      <c r="BL214" s="18" t="s">
        <v>134</v>
      </c>
      <c r="BM214" s="182" t="s">
        <v>437</v>
      </c>
    </row>
    <row r="215" s="2" customFormat="1" ht="16.5" customHeight="1">
      <c r="A215" s="37"/>
      <c r="B215" s="170"/>
      <c r="C215" s="171" t="s">
        <v>438</v>
      </c>
      <c r="D215" s="171" t="s">
        <v>129</v>
      </c>
      <c r="E215" s="172" t="s">
        <v>439</v>
      </c>
      <c r="F215" s="173" t="s">
        <v>440</v>
      </c>
      <c r="G215" s="174" t="s">
        <v>436</v>
      </c>
      <c r="H215" s="175">
        <v>44</v>
      </c>
      <c r="I215" s="176"/>
      <c r="J215" s="177">
        <f>ROUND(I215*H215,2)</f>
        <v>0</v>
      </c>
      <c r="K215" s="173" t="s">
        <v>133</v>
      </c>
      <c r="L215" s="38"/>
      <c r="M215" s="178" t="s">
        <v>1</v>
      </c>
      <c r="N215" s="179" t="s">
        <v>41</v>
      </c>
      <c r="O215" s="76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2" t="s">
        <v>134</v>
      </c>
      <c r="AT215" s="182" t="s">
        <v>129</v>
      </c>
      <c r="AU215" s="182" t="s">
        <v>86</v>
      </c>
      <c r="AY215" s="18" t="s">
        <v>126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8" t="s">
        <v>84</v>
      </c>
      <c r="BK215" s="183">
        <f>ROUND(I215*H215,2)</f>
        <v>0</v>
      </c>
      <c r="BL215" s="18" t="s">
        <v>134</v>
      </c>
      <c r="BM215" s="182" t="s">
        <v>441</v>
      </c>
    </row>
    <row r="216" s="2" customFormat="1" ht="24.15" customHeight="1">
      <c r="A216" s="37"/>
      <c r="B216" s="170"/>
      <c r="C216" s="171" t="s">
        <v>442</v>
      </c>
      <c r="D216" s="171" t="s">
        <v>129</v>
      </c>
      <c r="E216" s="172" t="s">
        <v>443</v>
      </c>
      <c r="F216" s="173" t="s">
        <v>444</v>
      </c>
      <c r="G216" s="174" t="s">
        <v>436</v>
      </c>
      <c r="H216" s="175">
        <v>44</v>
      </c>
      <c r="I216" s="176"/>
      <c r="J216" s="177">
        <f>ROUND(I216*H216,2)</f>
        <v>0</v>
      </c>
      <c r="K216" s="173" t="s">
        <v>133</v>
      </c>
      <c r="L216" s="38"/>
      <c r="M216" s="178" t="s">
        <v>1</v>
      </c>
      <c r="N216" s="179" t="s">
        <v>41</v>
      </c>
      <c r="O216" s="76"/>
      <c r="P216" s="180">
        <f>O216*H216</f>
        <v>0</v>
      </c>
      <c r="Q216" s="180">
        <v>0.0002</v>
      </c>
      <c r="R216" s="180">
        <f>Q216*H216</f>
        <v>0.0088</v>
      </c>
      <c r="S216" s="180">
        <v>0</v>
      </c>
      <c r="T216" s="18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2" t="s">
        <v>134</v>
      </c>
      <c r="AT216" s="182" t="s">
        <v>129</v>
      </c>
      <c r="AU216" s="182" t="s">
        <v>86</v>
      </c>
      <c r="AY216" s="18" t="s">
        <v>126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8" t="s">
        <v>84</v>
      </c>
      <c r="BK216" s="183">
        <f>ROUND(I216*H216,2)</f>
        <v>0</v>
      </c>
      <c r="BL216" s="18" t="s">
        <v>134</v>
      </c>
      <c r="BM216" s="182" t="s">
        <v>445</v>
      </c>
    </row>
    <row r="217" s="2" customFormat="1" ht="33" customHeight="1">
      <c r="A217" s="37"/>
      <c r="B217" s="170"/>
      <c r="C217" s="171" t="s">
        <v>446</v>
      </c>
      <c r="D217" s="171" t="s">
        <v>129</v>
      </c>
      <c r="E217" s="172" t="s">
        <v>447</v>
      </c>
      <c r="F217" s="173" t="s">
        <v>448</v>
      </c>
      <c r="G217" s="174" t="s">
        <v>436</v>
      </c>
      <c r="H217" s="175">
        <v>44</v>
      </c>
      <c r="I217" s="176"/>
      <c r="J217" s="177">
        <f>ROUND(I217*H217,2)</f>
        <v>0</v>
      </c>
      <c r="K217" s="173" t="s">
        <v>133</v>
      </c>
      <c r="L217" s="38"/>
      <c r="M217" s="178" t="s">
        <v>1</v>
      </c>
      <c r="N217" s="179" t="s">
        <v>41</v>
      </c>
      <c r="O217" s="76"/>
      <c r="P217" s="180">
        <f>O217*H217</f>
        <v>0</v>
      </c>
      <c r="Q217" s="180">
        <v>0.012</v>
      </c>
      <c r="R217" s="180">
        <f>Q217*H217</f>
        <v>0.528</v>
      </c>
      <c r="S217" s="180">
        <v>0</v>
      </c>
      <c r="T217" s="18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2" t="s">
        <v>134</v>
      </c>
      <c r="AT217" s="182" t="s">
        <v>129</v>
      </c>
      <c r="AU217" s="182" t="s">
        <v>86</v>
      </c>
      <c r="AY217" s="18" t="s">
        <v>126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8" t="s">
        <v>84</v>
      </c>
      <c r="BK217" s="183">
        <f>ROUND(I217*H217,2)</f>
        <v>0</v>
      </c>
      <c r="BL217" s="18" t="s">
        <v>134</v>
      </c>
      <c r="BM217" s="182" t="s">
        <v>449</v>
      </c>
    </row>
    <row r="218" s="2" customFormat="1" ht="16.5" customHeight="1">
      <c r="A218" s="37"/>
      <c r="B218" s="170"/>
      <c r="C218" s="171" t="s">
        <v>450</v>
      </c>
      <c r="D218" s="171" t="s">
        <v>129</v>
      </c>
      <c r="E218" s="172" t="s">
        <v>451</v>
      </c>
      <c r="F218" s="173" t="s">
        <v>452</v>
      </c>
      <c r="G218" s="174" t="s">
        <v>436</v>
      </c>
      <c r="H218" s="175">
        <v>44</v>
      </c>
      <c r="I218" s="176"/>
      <c r="J218" s="177">
        <f>ROUND(I218*H218,2)</f>
        <v>0</v>
      </c>
      <c r="K218" s="173" t="s">
        <v>133</v>
      </c>
      <c r="L218" s="38"/>
      <c r="M218" s="178" t="s">
        <v>1</v>
      </c>
      <c r="N218" s="179" t="s">
        <v>41</v>
      </c>
      <c r="O218" s="76"/>
      <c r="P218" s="180">
        <f>O218*H218</f>
        <v>0</v>
      </c>
      <c r="Q218" s="180">
        <v>0.0007</v>
      </c>
      <c r="R218" s="180">
        <f>Q218*H218</f>
        <v>0.0308</v>
      </c>
      <c r="S218" s="180">
        <v>0</v>
      </c>
      <c r="T218" s="18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2" t="s">
        <v>134</v>
      </c>
      <c r="AT218" s="182" t="s">
        <v>129</v>
      </c>
      <c r="AU218" s="182" t="s">
        <v>86</v>
      </c>
      <c r="AY218" s="18" t="s">
        <v>126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8" t="s">
        <v>84</v>
      </c>
      <c r="BK218" s="183">
        <f>ROUND(I218*H218,2)</f>
        <v>0</v>
      </c>
      <c r="BL218" s="18" t="s">
        <v>134</v>
      </c>
      <c r="BM218" s="182" t="s">
        <v>453</v>
      </c>
    </row>
    <row r="219" s="2" customFormat="1" ht="24.15" customHeight="1">
      <c r="A219" s="37"/>
      <c r="B219" s="170"/>
      <c r="C219" s="184" t="s">
        <v>454</v>
      </c>
      <c r="D219" s="184" t="s">
        <v>242</v>
      </c>
      <c r="E219" s="185" t="s">
        <v>455</v>
      </c>
      <c r="F219" s="186" t="s">
        <v>456</v>
      </c>
      <c r="G219" s="187" t="s">
        <v>436</v>
      </c>
      <c r="H219" s="188">
        <v>48.4</v>
      </c>
      <c r="I219" s="189"/>
      <c r="J219" s="190">
        <f>ROUND(I219*H219,2)</f>
        <v>0</v>
      </c>
      <c r="K219" s="186" t="s">
        <v>1</v>
      </c>
      <c r="L219" s="191"/>
      <c r="M219" s="192" t="s">
        <v>1</v>
      </c>
      <c r="N219" s="193" t="s">
        <v>41</v>
      </c>
      <c r="O219" s="76"/>
      <c r="P219" s="180">
        <f>O219*H219</f>
        <v>0</v>
      </c>
      <c r="Q219" s="180">
        <v>0.0039</v>
      </c>
      <c r="R219" s="180">
        <f>Q219*H219</f>
        <v>0.18875999999999997</v>
      </c>
      <c r="S219" s="180">
        <v>0</v>
      </c>
      <c r="T219" s="18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2" t="s">
        <v>245</v>
      </c>
      <c r="AT219" s="182" t="s">
        <v>242</v>
      </c>
      <c r="AU219" s="182" t="s">
        <v>86</v>
      </c>
      <c r="AY219" s="18" t="s">
        <v>126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18" t="s">
        <v>84</v>
      </c>
      <c r="BK219" s="183">
        <f>ROUND(I219*H219,2)</f>
        <v>0</v>
      </c>
      <c r="BL219" s="18" t="s">
        <v>134</v>
      </c>
      <c r="BM219" s="182" t="s">
        <v>457</v>
      </c>
    </row>
    <row r="220" s="13" customFormat="1">
      <c r="A220" s="13"/>
      <c r="B220" s="194"/>
      <c r="C220" s="13"/>
      <c r="D220" s="195" t="s">
        <v>247</v>
      </c>
      <c r="E220" s="13"/>
      <c r="F220" s="196" t="s">
        <v>458</v>
      </c>
      <c r="G220" s="13"/>
      <c r="H220" s="197">
        <v>48.4</v>
      </c>
      <c r="I220" s="198"/>
      <c r="J220" s="13"/>
      <c r="K220" s="13"/>
      <c r="L220" s="194"/>
      <c r="M220" s="199"/>
      <c r="N220" s="200"/>
      <c r="O220" s="200"/>
      <c r="P220" s="200"/>
      <c r="Q220" s="200"/>
      <c r="R220" s="200"/>
      <c r="S220" s="200"/>
      <c r="T220" s="20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02" t="s">
        <v>247</v>
      </c>
      <c r="AU220" s="202" t="s">
        <v>86</v>
      </c>
      <c r="AV220" s="13" t="s">
        <v>86</v>
      </c>
      <c r="AW220" s="13" t="s">
        <v>3</v>
      </c>
      <c r="AX220" s="13" t="s">
        <v>84</v>
      </c>
      <c r="AY220" s="202" t="s">
        <v>126</v>
      </c>
    </row>
    <row r="221" s="2" customFormat="1" ht="16.5" customHeight="1">
      <c r="A221" s="37"/>
      <c r="B221" s="170"/>
      <c r="C221" s="171" t="s">
        <v>459</v>
      </c>
      <c r="D221" s="171" t="s">
        <v>129</v>
      </c>
      <c r="E221" s="172" t="s">
        <v>460</v>
      </c>
      <c r="F221" s="173" t="s">
        <v>461</v>
      </c>
      <c r="G221" s="174" t="s">
        <v>239</v>
      </c>
      <c r="H221" s="175">
        <v>38</v>
      </c>
      <c r="I221" s="176"/>
      <c r="J221" s="177">
        <f>ROUND(I221*H221,2)</f>
        <v>0</v>
      </c>
      <c r="K221" s="173" t="s">
        <v>133</v>
      </c>
      <c r="L221" s="38"/>
      <c r="M221" s="178" t="s">
        <v>1</v>
      </c>
      <c r="N221" s="179" t="s">
        <v>41</v>
      </c>
      <c r="O221" s="76"/>
      <c r="P221" s="180">
        <f>O221*H221</f>
        <v>0</v>
      </c>
      <c r="Q221" s="180">
        <v>1E-05</v>
      </c>
      <c r="R221" s="180">
        <f>Q221*H221</f>
        <v>0.00038</v>
      </c>
      <c r="S221" s="180">
        <v>0</v>
      </c>
      <c r="T221" s="18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2" t="s">
        <v>134</v>
      </c>
      <c r="AT221" s="182" t="s">
        <v>129</v>
      </c>
      <c r="AU221" s="182" t="s">
        <v>86</v>
      </c>
      <c r="AY221" s="18" t="s">
        <v>126</v>
      </c>
      <c r="BE221" s="183">
        <f>IF(N221="základní",J221,0)</f>
        <v>0</v>
      </c>
      <c r="BF221" s="183">
        <f>IF(N221="snížená",J221,0)</f>
        <v>0</v>
      </c>
      <c r="BG221" s="183">
        <f>IF(N221="zákl. přenesená",J221,0)</f>
        <v>0</v>
      </c>
      <c r="BH221" s="183">
        <f>IF(N221="sníž. přenesená",J221,0)</f>
        <v>0</v>
      </c>
      <c r="BI221" s="183">
        <f>IF(N221="nulová",J221,0)</f>
        <v>0</v>
      </c>
      <c r="BJ221" s="18" t="s">
        <v>84</v>
      </c>
      <c r="BK221" s="183">
        <f>ROUND(I221*H221,2)</f>
        <v>0</v>
      </c>
      <c r="BL221" s="18" t="s">
        <v>134</v>
      </c>
      <c r="BM221" s="182" t="s">
        <v>462</v>
      </c>
    </row>
    <row r="222" s="2" customFormat="1" ht="16.5" customHeight="1">
      <c r="A222" s="37"/>
      <c r="B222" s="170"/>
      <c r="C222" s="184" t="s">
        <v>463</v>
      </c>
      <c r="D222" s="184" t="s">
        <v>242</v>
      </c>
      <c r="E222" s="185" t="s">
        <v>464</v>
      </c>
      <c r="F222" s="186" t="s">
        <v>465</v>
      </c>
      <c r="G222" s="187" t="s">
        <v>239</v>
      </c>
      <c r="H222" s="188">
        <v>38.76</v>
      </c>
      <c r="I222" s="189"/>
      <c r="J222" s="190">
        <f>ROUND(I222*H222,2)</f>
        <v>0</v>
      </c>
      <c r="K222" s="186" t="s">
        <v>133</v>
      </c>
      <c r="L222" s="191"/>
      <c r="M222" s="192" t="s">
        <v>1</v>
      </c>
      <c r="N222" s="193" t="s">
        <v>41</v>
      </c>
      <c r="O222" s="76"/>
      <c r="P222" s="180">
        <f>O222*H222</f>
        <v>0</v>
      </c>
      <c r="Q222" s="180">
        <v>0.00035</v>
      </c>
      <c r="R222" s="180">
        <f>Q222*H222</f>
        <v>0.013566</v>
      </c>
      <c r="S222" s="180">
        <v>0</v>
      </c>
      <c r="T222" s="18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2" t="s">
        <v>245</v>
      </c>
      <c r="AT222" s="182" t="s">
        <v>242</v>
      </c>
      <c r="AU222" s="182" t="s">
        <v>86</v>
      </c>
      <c r="AY222" s="18" t="s">
        <v>126</v>
      </c>
      <c r="BE222" s="183">
        <f>IF(N222="základní",J222,0)</f>
        <v>0</v>
      </c>
      <c r="BF222" s="183">
        <f>IF(N222="snížená",J222,0)</f>
        <v>0</v>
      </c>
      <c r="BG222" s="183">
        <f>IF(N222="zákl. přenesená",J222,0)</f>
        <v>0</v>
      </c>
      <c r="BH222" s="183">
        <f>IF(N222="sníž. přenesená",J222,0)</f>
        <v>0</v>
      </c>
      <c r="BI222" s="183">
        <f>IF(N222="nulová",J222,0)</f>
        <v>0</v>
      </c>
      <c r="BJ222" s="18" t="s">
        <v>84</v>
      </c>
      <c r="BK222" s="183">
        <f>ROUND(I222*H222,2)</f>
        <v>0</v>
      </c>
      <c r="BL222" s="18" t="s">
        <v>134</v>
      </c>
      <c r="BM222" s="182" t="s">
        <v>466</v>
      </c>
    </row>
    <row r="223" s="13" customFormat="1">
      <c r="A223" s="13"/>
      <c r="B223" s="194"/>
      <c r="C223" s="13"/>
      <c r="D223" s="195" t="s">
        <v>247</v>
      </c>
      <c r="E223" s="13"/>
      <c r="F223" s="196" t="s">
        <v>467</v>
      </c>
      <c r="G223" s="13"/>
      <c r="H223" s="197">
        <v>38.76</v>
      </c>
      <c r="I223" s="198"/>
      <c r="J223" s="13"/>
      <c r="K223" s="13"/>
      <c r="L223" s="194"/>
      <c r="M223" s="199"/>
      <c r="N223" s="200"/>
      <c r="O223" s="200"/>
      <c r="P223" s="200"/>
      <c r="Q223" s="200"/>
      <c r="R223" s="200"/>
      <c r="S223" s="200"/>
      <c r="T223" s="20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02" t="s">
        <v>247</v>
      </c>
      <c r="AU223" s="202" t="s">
        <v>86</v>
      </c>
      <c r="AV223" s="13" t="s">
        <v>86</v>
      </c>
      <c r="AW223" s="13" t="s">
        <v>3</v>
      </c>
      <c r="AX223" s="13" t="s">
        <v>84</v>
      </c>
      <c r="AY223" s="202" t="s">
        <v>126</v>
      </c>
    </row>
    <row r="224" s="2" customFormat="1" ht="16.5" customHeight="1">
      <c r="A224" s="37"/>
      <c r="B224" s="170"/>
      <c r="C224" s="171" t="s">
        <v>468</v>
      </c>
      <c r="D224" s="171" t="s">
        <v>129</v>
      </c>
      <c r="E224" s="172" t="s">
        <v>469</v>
      </c>
      <c r="F224" s="173" t="s">
        <v>470</v>
      </c>
      <c r="G224" s="174" t="s">
        <v>239</v>
      </c>
      <c r="H224" s="175">
        <v>38</v>
      </c>
      <c r="I224" s="176"/>
      <c r="J224" s="177">
        <f>ROUND(I224*H224,2)</f>
        <v>0</v>
      </c>
      <c r="K224" s="173" t="s">
        <v>133</v>
      </c>
      <c r="L224" s="38"/>
      <c r="M224" s="178" t="s">
        <v>1</v>
      </c>
      <c r="N224" s="179" t="s">
        <v>41</v>
      </c>
      <c r="O224" s="76"/>
      <c r="P224" s="180">
        <f>O224*H224</f>
        <v>0</v>
      </c>
      <c r="Q224" s="180">
        <v>9E-05</v>
      </c>
      <c r="R224" s="180">
        <f>Q224*H224</f>
        <v>0.0034200000000000004</v>
      </c>
      <c r="S224" s="180">
        <v>0</v>
      </c>
      <c r="T224" s="18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2" t="s">
        <v>134</v>
      </c>
      <c r="AT224" s="182" t="s">
        <v>129</v>
      </c>
      <c r="AU224" s="182" t="s">
        <v>86</v>
      </c>
      <c r="AY224" s="18" t="s">
        <v>126</v>
      </c>
      <c r="BE224" s="183">
        <f>IF(N224="základní",J224,0)</f>
        <v>0</v>
      </c>
      <c r="BF224" s="183">
        <f>IF(N224="snížená",J224,0)</f>
        <v>0</v>
      </c>
      <c r="BG224" s="183">
        <f>IF(N224="zákl. přenesená",J224,0)</f>
        <v>0</v>
      </c>
      <c r="BH224" s="183">
        <f>IF(N224="sníž. přenesená",J224,0)</f>
        <v>0</v>
      </c>
      <c r="BI224" s="183">
        <f>IF(N224="nulová",J224,0)</f>
        <v>0</v>
      </c>
      <c r="BJ224" s="18" t="s">
        <v>84</v>
      </c>
      <c r="BK224" s="183">
        <f>ROUND(I224*H224,2)</f>
        <v>0</v>
      </c>
      <c r="BL224" s="18" t="s">
        <v>134</v>
      </c>
      <c r="BM224" s="182" t="s">
        <v>471</v>
      </c>
    </row>
    <row r="225" s="2" customFormat="1" ht="33" customHeight="1">
      <c r="A225" s="37"/>
      <c r="B225" s="170"/>
      <c r="C225" s="171" t="s">
        <v>472</v>
      </c>
      <c r="D225" s="171" t="s">
        <v>129</v>
      </c>
      <c r="E225" s="172" t="s">
        <v>473</v>
      </c>
      <c r="F225" s="173" t="s">
        <v>474</v>
      </c>
      <c r="G225" s="174" t="s">
        <v>142</v>
      </c>
      <c r="H225" s="175">
        <v>0.774</v>
      </c>
      <c r="I225" s="176"/>
      <c r="J225" s="177">
        <f>ROUND(I225*H225,2)</f>
        <v>0</v>
      </c>
      <c r="K225" s="173" t="s">
        <v>133</v>
      </c>
      <c r="L225" s="38"/>
      <c r="M225" s="178" t="s">
        <v>1</v>
      </c>
      <c r="N225" s="179" t="s">
        <v>41</v>
      </c>
      <c r="O225" s="76"/>
      <c r="P225" s="180">
        <f>O225*H225</f>
        <v>0</v>
      </c>
      <c r="Q225" s="180">
        <v>0</v>
      </c>
      <c r="R225" s="180">
        <f>Q225*H225</f>
        <v>0</v>
      </c>
      <c r="S225" s="180">
        <v>0</v>
      </c>
      <c r="T225" s="18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2" t="s">
        <v>134</v>
      </c>
      <c r="AT225" s="182" t="s">
        <v>129</v>
      </c>
      <c r="AU225" s="182" t="s">
        <v>86</v>
      </c>
      <c r="AY225" s="18" t="s">
        <v>126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8" t="s">
        <v>84</v>
      </c>
      <c r="BK225" s="183">
        <f>ROUND(I225*H225,2)</f>
        <v>0</v>
      </c>
      <c r="BL225" s="18" t="s">
        <v>134</v>
      </c>
      <c r="BM225" s="182" t="s">
        <v>475</v>
      </c>
    </row>
    <row r="226" s="12" customFormat="1" ht="25.92" customHeight="1">
      <c r="A226" s="12"/>
      <c r="B226" s="157"/>
      <c r="C226" s="12"/>
      <c r="D226" s="158" t="s">
        <v>75</v>
      </c>
      <c r="E226" s="159" t="s">
        <v>476</v>
      </c>
      <c r="F226" s="159" t="s">
        <v>477</v>
      </c>
      <c r="G226" s="12"/>
      <c r="H226" s="12"/>
      <c r="I226" s="160"/>
      <c r="J226" s="161">
        <f>BK226</f>
        <v>0</v>
      </c>
      <c r="K226" s="12"/>
      <c r="L226" s="157"/>
      <c r="M226" s="162"/>
      <c r="N226" s="163"/>
      <c r="O226" s="163"/>
      <c r="P226" s="164">
        <f>SUM(P227:P230)</f>
        <v>0</v>
      </c>
      <c r="Q226" s="163"/>
      <c r="R226" s="164">
        <f>SUM(R227:R230)</f>
        <v>0</v>
      </c>
      <c r="S226" s="163"/>
      <c r="T226" s="165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58" t="s">
        <v>146</v>
      </c>
      <c r="AT226" s="166" t="s">
        <v>75</v>
      </c>
      <c r="AU226" s="166" t="s">
        <v>76</v>
      </c>
      <c r="AY226" s="158" t="s">
        <v>126</v>
      </c>
      <c r="BK226" s="167">
        <f>SUM(BK227:BK230)</f>
        <v>0</v>
      </c>
    </row>
    <row r="227" s="2" customFormat="1" ht="16.5" customHeight="1">
      <c r="A227" s="37"/>
      <c r="B227" s="170"/>
      <c r="C227" s="171" t="s">
        <v>478</v>
      </c>
      <c r="D227" s="171" t="s">
        <v>129</v>
      </c>
      <c r="E227" s="172" t="s">
        <v>479</v>
      </c>
      <c r="F227" s="173" t="s">
        <v>480</v>
      </c>
      <c r="G227" s="174" t="s">
        <v>481</v>
      </c>
      <c r="H227" s="175">
        <v>6</v>
      </c>
      <c r="I227" s="176"/>
      <c r="J227" s="177">
        <f>ROUND(I227*H227,2)</f>
        <v>0</v>
      </c>
      <c r="K227" s="173" t="s">
        <v>133</v>
      </c>
      <c r="L227" s="38"/>
      <c r="M227" s="178" t="s">
        <v>1</v>
      </c>
      <c r="N227" s="179" t="s">
        <v>41</v>
      </c>
      <c r="O227" s="76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2" t="s">
        <v>482</v>
      </c>
      <c r="AT227" s="182" t="s">
        <v>129</v>
      </c>
      <c r="AU227" s="182" t="s">
        <v>84</v>
      </c>
      <c r="AY227" s="18" t="s">
        <v>126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8" t="s">
        <v>84</v>
      </c>
      <c r="BK227" s="183">
        <f>ROUND(I227*H227,2)</f>
        <v>0</v>
      </c>
      <c r="BL227" s="18" t="s">
        <v>482</v>
      </c>
      <c r="BM227" s="182" t="s">
        <v>483</v>
      </c>
    </row>
    <row r="228" s="14" customFormat="1">
      <c r="A228" s="14"/>
      <c r="B228" s="203"/>
      <c r="C228" s="14"/>
      <c r="D228" s="195" t="s">
        <v>247</v>
      </c>
      <c r="E228" s="204" t="s">
        <v>1</v>
      </c>
      <c r="F228" s="205" t="s">
        <v>484</v>
      </c>
      <c r="G228" s="14"/>
      <c r="H228" s="204" t="s">
        <v>1</v>
      </c>
      <c r="I228" s="206"/>
      <c r="J228" s="14"/>
      <c r="K228" s="14"/>
      <c r="L228" s="203"/>
      <c r="M228" s="207"/>
      <c r="N228" s="208"/>
      <c r="O228" s="208"/>
      <c r="P228" s="208"/>
      <c r="Q228" s="208"/>
      <c r="R228" s="208"/>
      <c r="S228" s="208"/>
      <c r="T228" s="20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4" t="s">
        <v>247</v>
      </c>
      <c r="AU228" s="204" t="s">
        <v>84</v>
      </c>
      <c r="AV228" s="14" t="s">
        <v>84</v>
      </c>
      <c r="AW228" s="14" t="s">
        <v>32</v>
      </c>
      <c r="AX228" s="14" t="s">
        <v>76</v>
      </c>
      <c r="AY228" s="204" t="s">
        <v>126</v>
      </c>
    </row>
    <row r="229" s="13" customFormat="1">
      <c r="A229" s="13"/>
      <c r="B229" s="194"/>
      <c r="C229" s="13"/>
      <c r="D229" s="195" t="s">
        <v>247</v>
      </c>
      <c r="E229" s="202" t="s">
        <v>1</v>
      </c>
      <c r="F229" s="196" t="s">
        <v>155</v>
      </c>
      <c r="G229" s="13"/>
      <c r="H229" s="197">
        <v>6</v>
      </c>
      <c r="I229" s="198"/>
      <c r="J229" s="13"/>
      <c r="K229" s="13"/>
      <c r="L229" s="194"/>
      <c r="M229" s="199"/>
      <c r="N229" s="200"/>
      <c r="O229" s="200"/>
      <c r="P229" s="200"/>
      <c r="Q229" s="200"/>
      <c r="R229" s="200"/>
      <c r="S229" s="200"/>
      <c r="T229" s="20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02" t="s">
        <v>247</v>
      </c>
      <c r="AU229" s="202" t="s">
        <v>84</v>
      </c>
      <c r="AV229" s="13" t="s">
        <v>86</v>
      </c>
      <c r="AW229" s="13" t="s">
        <v>32</v>
      </c>
      <c r="AX229" s="13" t="s">
        <v>76</v>
      </c>
      <c r="AY229" s="202" t="s">
        <v>126</v>
      </c>
    </row>
    <row r="230" s="15" customFormat="1">
      <c r="A230" s="15"/>
      <c r="B230" s="210"/>
      <c r="C230" s="15"/>
      <c r="D230" s="195" t="s">
        <v>247</v>
      </c>
      <c r="E230" s="211" t="s">
        <v>1</v>
      </c>
      <c r="F230" s="212" t="s">
        <v>485</v>
      </c>
      <c r="G230" s="15"/>
      <c r="H230" s="213">
        <v>6</v>
      </c>
      <c r="I230" s="214"/>
      <c r="J230" s="15"/>
      <c r="K230" s="15"/>
      <c r="L230" s="210"/>
      <c r="M230" s="215"/>
      <c r="N230" s="216"/>
      <c r="O230" s="216"/>
      <c r="P230" s="216"/>
      <c r="Q230" s="216"/>
      <c r="R230" s="216"/>
      <c r="S230" s="216"/>
      <c r="T230" s="21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11" t="s">
        <v>247</v>
      </c>
      <c r="AU230" s="211" t="s">
        <v>84</v>
      </c>
      <c r="AV230" s="15" t="s">
        <v>146</v>
      </c>
      <c r="AW230" s="15" t="s">
        <v>32</v>
      </c>
      <c r="AX230" s="15" t="s">
        <v>84</v>
      </c>
      <c r="AY230" s="211" t="s">
        <v>126</v>
      </c>
    </row>
    <row r="231" s="12" customFormat="1" ht="25.92" customHeight="1">
      <c r="A231" s="12"/>
      <c r="B231" s="157"/>
      <c r="C231" s="12"/>
      <c r="D231" s="158" t="s">
        <v>75</v>
      </c>
      <c r="E231" s="159" t="s">
        <v>486</v>
      </c>
      <c r="F231" s="159" t="s">
        <v>487</v>
      </c>
      <c r="G231" s="12"/>
      <c r="H231" s="12"/>
      <c r="I231" s="160"/>
      <c r="J231" s="161">
        <f>BK231</f>
        <v>0</v>
      </c>
      <c r="K231" s="12"/>
      <c r="L231" s="157"/>
      <c r="M231" s="162"/>
      <c r="N231" s="163"/>
      <c r="O231" s="163"/>
      <c r="P231" s="164">
        <f>P232+P234+P236</f>
        <v>0</v>
      </c>
      <c r="Q231" s="163"/>
      <c r="R231" s="164">
        <f>R232+R234+R236</f>
        <v>0</v>
      </c>
      <c r="S231" s="163"/>
      <c r="T231" s="165">
        <f>T232+T234+T236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58" t="s">
        <v>151</v>
      </c>
      <c r="AT231" s="166" t="s">
        <v>75</v>
      </c>
      <c r="AU231" s="166" t="s">
        <v>76</v>
      </c>
      <c r="AY231" s="158" t="s">
        <v>126</v>
      </c>
      <c r="BK231" s="167">
        <f>BK232+BK234+BK236</f>
        <v>0</v>
      </c>
    </row>
    <row r="232" s="12" customFormat="1" ht="22.8" customHeight="1">
      <c r="A232" s="12"/>
      <c r="B232" s="157"/>
      <c r="C232" s="12"/>
      <c r="D232" s="158" t="s">
        <v>75</v>
      </c>
      <c r="E232" s="168" t="s">
        <v>488</v>
      </c>
      <c r="F232" s="168" t="s">
        <v>489</v>
      </c>
      <c r="G232" s="12"/>
      <c r="H232" s="12"/>
      <c r="I232" s="160"/>
      <c r="J232" s="169">
        <f>BK232</f>
        <v>0</v>
      </c>
      <c r="K232" s="12"/>
      <c r="L232" s="157"/>
      <c r="M232" s="162"/>
      <c r="N232" s="163"/>
      <c r="O232" s="163"/>
      <c r="P232" s="164">
        <f>P233</f>
        <v>0</v>
      </c>
      <c r="Q232" s="163"/>
      <c r="R232" s="164">
        <f>R233</f>
        <v>0</v>
      </c>
      <c r="S232" s="163"/>
      <c r="T232" s="165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8" t="s">
        <v>151</v>
      </c>
      <c r="AT232" s="166" t="s">
        <v>75</v>
      </c>
      <c r="AU232" s="166" t="s">
        <v>84</v>
      </c>
      <c r="AY232" s="158" t="s">
        <v>126</v>
      </c>
      <c r="BK232" s="167">
        <f>BK233</f>
        <v>0</v>
      </c>
    </row>
    <row r="233" s="2" customFormat="1" ht="16.5" customHeight="1">
      <c r="A233" s="37"/>
      <c r="B233" s="170"/>
      <c r="C233" s="171" t="s">
        <v>490</v>
      </c>
      <c r="D233" s="171" t="s">
        <v>129</v>
      </c>
      <c r="E233" s="172" t="s">
        <v>491</v>
      </c>
      <c r="F233" s="173" t="s">
        <v>489</v>
      </c>
      <c r="G233" s="174" t="s">
        <v>492</v>
      </c>
      <c r="H233" s="175">
        <v>1</v>
      </c>
      <c r="I233" s="176"/>
      <c r="J233" s="177">
        <f>ROUND(I233*H233,2)</f>
        <v>0</v>
      </c>
      <c r="K233" s="173" t="s">
        <v>133</v>
      </c>
      <c r="L233" s="38"/>
      <c r="M233" s="178" t="s">
        <v>1</v>
      </c>
      <c r="N233" s="179" t="s">
        <v>41</v>
      </c>
      <c r="O233" s="76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493</v>
      </c>
      <c r="AT233" s="182" t="s">
        <v>129</v>
      </c>
      <c r="AU233" s="182" t="s">
        <v>86</v>
      </c>
      <c r="AY233" s="18" t="s">
        <v>126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8" t="s">
        <v>84</v>
      </c>
      <c r="BK233" s="183">
        <f>ROUND(I233*H233,2)</f>
        <v>0</v>
      </c>
      <c r="BL233" s="18" t="s">
        <v>493</v>
      </c>
      <c r="BM233" s="182" t="s">
        <v>494</v>
      </c>
    </row>
    <row r="234" s="12" customFormat="1" ht="22.8" customHeight="1">
      <c r="A234" s="12"/>
      <c r="B234" s="157"/>
      <c r="C234" s="12"/>
      <c r="D234" s="158" t="s">
        <v>75</v>
      </c>
      <c r="E234" s="168" t="s">
        <v>495</v>
      </c>
      <c r="F234" s="168" t="s">
        <v>496</v>
      </c>
      <c r="G234" s="12"/>
      <c r="H234" s="12"/>
      <c r="I234" s="160"/>
      <c r="J234" s="169">
        <f>BK234</f>
        <v>0</v>
      </c>
      <c r="K234" s="12"/>
      <c r="L234" s="157"/>
      <c r="M234" s="162"/>
      <c r="N234" s="163"/>
      <c r="O234" s="163"/>
      <c r="P234" s="164">
        <f>P235</f>
        <v>0</v>
      </c>
      <c r="Q234" s="163"/>
      <c r="R234" s="164">
        <f>R235</f>
        <v>0</v>
      </c>
      <c r="S234" s="163"/>
      <c r="T234" s="165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58" t="s">
        <v>151</v>
      </c>
      <c r="AT234" s="166" t="s">
        <v>75</v>
      </c>
      <c r="AU234" s="166" t="s">
        <v>84</v>
      </c>
      <c r="AY234" s="158" t="s">
        <v>126</v>
      </c>
      <c r="BK234" s="167">
        <f>BK235</f>
        <v>0</v>
      </c>
    </row>
    <row r="235" s="2" customFormat="1" ht="16.5" customHeight="1">
      <c r="A235" s="37"/>
      <c r="B235" s="170"/>
      <c r="C235" s="171" t="s">
        <v>497</v>
      </c>
      <c r="D235" s="171" t="s">
        <v>129</v>
      </c>
      <c r="E235" s="172" t="s">
        <v>498</v>
      </c>
      <c r="F235" s="173" t="s">
        <v>496</v>
      </c>
      <c r="G235" s="174" t="s">
        <v>492</v>
      </c>
      <c r="H235" s="175">
        <v>1</v>
      </c>
      <c r="I235" s="176"/>
      <c r="J235" s="177">
        <f>ROUND(I235*H235,2)</f>
        <v>0</v>
      </c>
      <c r="K235" s="173" t="s">
        <v>133</v>
      </c>
      <c r="L235" s="38"/>
      <c r="M235" s="178" t="s">
        <v>1</v>
      </c>
      <c r="N235" s="179" t="s">
        <v>41</v>
      </c>
      <c r="O235" s="76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2" t="s">
        <v>493</v>
      </c>
      <c r="AT235" s="182" t="s">
        <v>129</v>
      </c>
      <c r="AU235" s="182" t="s">
        <v>86</v>
      </c>
      <c r="AY235" s="18" t="s">
        <v>126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8" t="s">
        <v>84</v>
      </c>
      <c r="BK235" s="183">
        <f>ROUND(I235*H235,2)</f>
        <v>0</v>
      </c>
      <c r="BL235" s="18" t="s">
        <v>493</v>
      </c>
      <c r="BM235" s="182" t="s">
        <v>499</v>
      </c>
    </row>
    <row r="236" s="12" customFormat="1" ht="22.8" customHeight="1">
      <c r="A236" s="12"/>
      <c r="B236" s="157"/>
      <c r="C236" s="12"/>
      <c r="D236" s="158" t="s">
        <v>75</v>
      </c>
      <c r="E236" s="168" t="s">
        <v>500</v>
      </c>
      <c r="F236" s="168" t="s">
        <v>501</v>
      </c>
      <c r="G236" s="12"/>
      <c r="H236" s="12"/>
      <c r="I236" s="160"/>
      <c r="J236" s="169">
        <f>BK236</f>
        <v>0</v>
      </c>
      <c r="K236" s="12"/>
      <c r="L236" s="157"/>
      <c r="M236" s="162"/>
      <c r="N236" s="163"/>
      <c r="O236" s="163"/>
      <c r="P236" s="164">
        <f>P237</f>
        <v>0</v>
      </c>
      <c r="Q236" s="163"/>
      <c r="R236" s="164">
        <f>R237</f>
        <v>0</v>
      </c>
      <c r="S236" s="163"/>
      <c r="T236" s="165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8" t="s">
        <v>151</v>
      </c>
      <c r="AT236" s="166" t="s">
        <v>75</v>
      </c>
      <c r="AU236" s="166" t="s">
        <v>84</v>
      </c>
      <c r="AY236" s="158" t="s">
        <v>126</v>
      </c>
      <c r="BK236" s="167">
        <f>BK237</f>
        <v>0</v>
      </c>
    </row>
    <row r="237" s="2" customFormat="1" ht="16.5" customHeight="1">
      <c r="A237" s="37"/>
      <c r="B237" s="170"/>
      <c r="C237" s="171" t="s">
        <v>502</v>
      </c>
      <c r="D237" s="171" t="s">
        <v>129</v>
      </c>
      <c r="E237" s="172" t="s">
        <v>503</v>
      </c>
      <c r="F237" s="173" t="s">
        <v>501</v>
      </c>
      <c r="G237" s="174" t="s">
        <v>492</v>
      </c>
      <c r="H237" s="175">
        <v>1</v>
      </c>
      <c r="I237" s="176"/>
      <c r="J237" s="177">
        <f>ROUND(I237*H237,2)</f>
        <v>0</v>
      </c>
      <c r="K237" s="173" t="s">
        <v>133</v>
      </c>
      <c r="L237" s="38"/>
      <c r="M237" s="218" t="s">
        <v>1</v>
      </c>
      <c r="N237" s="219" t="s">
        <v>41</v>
      </c>
      <c r="O237" s="220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2" t="s">
        <v>493</v>
      </c>
      <c r="AT237" s="182" t="s">
        <v>129</v>
      </c>
      <c r="AU237" s="182" t="s">
        <v>86</v>
      </c>
      <c r="AY237" s="18" t="s">
        <v>126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8" t="s">
        <v>84</v>
      </c>
      <c r="BK237" s="183">
        <f>ROUND(I237*H237,2)</f>
        <v>0</v>
      </c>
      <c r="BL237" s="18" t="s">
        <v>493</v>
      </c>
      <c r="BM237" s="182" t="s">
        <v>504</v>
      </c>
    </row>
    <row r="238" s="2" customFormat="1" ht="6.96" customHeight="1">
      <c r="A238" s="37"/>
      <c r="B238" s="59"/>
      <c r="C238" s="60"/>
      <c r="D238" s="60"/>
      <c r="E238" s="60"/>
      <c r="F238" s="60"/>
      <c r="G238" s="60"/>
      <c r="H238" s="60"/>
      <c r="I238" s="60"/>
      <c r="J238" s="60"/>
      <c r="K238" s="60"/>
      <c r="L238" s="38"/>
      <c r="M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</row>
  </sheetData>
  <autoFilter ref="C127:K23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90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Úpravy ubytovacích buněk pro osoby se zdravotním postižením kolej Kajetánka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91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93</v>
      </c>
      <c r="G12" s="37"/>
      <c r="H12" s="37"/>
      <c r="I12" s="31" t="s">
        <v>22</v>
      </c>
      <c r="J12" s="68" t="str">
        <f>'Rekapitulace stavby'!AN8</f>
        <v>20. 4. 2025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ROUND(J138,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ROUND((SUM(BE138:BE315)),  2)</f>
        <v>0</v>
      </c>
      <c r="G33" s="37"/>
      <c r="H33" s="37"/>
      <c r="I33" s="127">
        <v>0.21</v>
      </c>
      <c r="J33" s="126">
        <f>ROUND(((SUM(BE138:BE315))*I33),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ROUND((SUM(BF138:BF315)),  2)</f>
        <v>0</v>
      </c>
      <c r="G34" s="37"/>
      <c r="H34" s="37"/>
      <c r="I34" s="127">
        <v>0.12</v>
      </c>
      <c r="J34" s="126">
        <f>ROUND(((SUM(BF138:BF315))*I34),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ROUND((SUM(BG138:BG315)),  2)</f>
        <v>0</v>
      </c>
      <c r="G35" s="37"/>
      <c r="H35" s="37"/>
      <c r="I35" s="127">
        <v>0.21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ROUND((SUM(BH138:BH315)),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ROUND((SUM(BI138:BI315)),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Úpravy ubytovacích buněk pro osoby se zdravotním postižením kolej Kajetánka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02 - Neinvestiční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Kolej 17.listopadu</v>
      </c>
      <c r="G89" s="37"/>
      <c r="H89" s="37"/>
      <c r="I89" s="31" t="s">
        <v>22</v>
      </c>
      <c r="J89" s="68" t="str">
        <f>IF(J12="","",J12)</f>
        <v>20. 4. 2025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UK KaM</v>
      </c>
      <c r="G91" s="37"/>
      <c r="H91" s="37"/>
      <c r="I91" s="31" t="s">
        <v>30</v>
      </c>
      <c r="J91" s="35" t="str">
        <f>E21</f>
        <v>Ing Arch Pavlovský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Jan Petr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95</v>
      </c>
      <c r="D94" s="128"/>
      <c r="E94" s="128"/>
      <c r="F94" s="128"/>
      <c r="G94" s="128"/>
      <c r="H94" s="128"/>
      <c r="I94" s="128"/>
      <c r="J94" s="137" t="s">
        <v>96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97</v>
      </c>
      <c r="D96" s="37"/>
      <c r="E96" s="37"/>
      <c r="F96" s="37"/>
      <c r="G96" s="37"/>
      <c r="H96" s="37"/>
      <c r="I96" s="37"/>
      <c r="J96" s="95">
        <f>J138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98</v>
      </c>
    </row>
    <row r="97" s="9" customFormat="1" ht="24.96" customHeight="1">
      <c r="A97" s="9"/>
      <c r="B97" s="139"/>
      <c r="C97" s="9"/>
      <c r="D97" s="140" t="s">
        <v>506</v>
      </c>
      <c r="E97" s="141"/>
      <c r="F97" s="141"/>
      <c r="G97" s="141"/>
      <c r="H97" s="141"/>
      <c r="I97" s="141"/>
      <c r="J97" s="142">
        <f>J139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507</v>
      </c>
      <c r="E98" s="145"/>
      <c r="F98" s="145"/>
      <c r="G98" s="145"/>
      <c r="H98" s="145"/>
      <c r="I98" s="145"/>
      <c r="J98" s="146">
        <f>J140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508</v>
      </c>
      <c r="E99" s="145"/>
      <c r="F99" s="145"/>
      <c r="G99" s="145"/>
      <c r="H99" s="145"/>
      <c r="I99" s="145"/>
      <c r="J99" s="146">
        <f>J154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509</v>
      </c>
      <c r="E100" s="145"/>
      <c r="F100" s="145"/>
      <c r="G100" s="145"/>
      <c r="H100" s="145"/>
      <c r="I100" s="145"/>
      <c r="J100" s="146">
        <f>J170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510</v>
      </c>
      <c r="E101" s="145"/>
      <c r="F101" s="145"/>
      <c r="G101" s="145"/>
      <c r="H101" s="145"/>
      <c r="I101" s="145"/>
      <c r="J101" s="146">
        <f>J176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9"/>
      <c r="C102" s="9"/>
      <c r="D102" s="140" t="s">
        <v>99</v>
      </c>
      <c r="E102" s="141"/>
      <c r="F102" s="141"/>
      <c r="G102" s="141"/>
      <c r="H102" s="141"/>
      <c r="I102" s="141"/>
      <c r="J102" s="142">
        <f>J178</f>
        <v>0</v>
      </c>
      <c r="K102" s="9"/>
      <c r="L102" s="13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3"/>
      <c r="C103" s="10"/>
      <c r="D103" s="144" t="s">
        <v>511</v>
      </c>
      <c r="E103" s="145"/>
      <c r="F103" s="145"/>
      <c r="G103" s="145"/>
      <c r="H103" s="145"/>
      <c r="I103" s="145"/>
      <c r="J103" s="146">
        <f>J179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512</v>
      </c>
      <c r="E104" s="145"/>
      <c r="F104" s="145"/>
      <c r="G104" s="145"/>
      <c r="H104" s="145"/>
      <c r="I104" s="145"/>
      <c r="J104" s="146">
        <f>J182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100</v>
      </c>
      <c r="E105" s="145"/>
      <c r="F105" s="145"/>
      <c r="G105" s="145"/>
      <c r="H105" s="145"/>
      <c r="I105" s="145"/>
      <c r="J105" s="146">
        <f>J187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513</v>
      </c>
      <c r="E106" s="145"/>
      <c r="F106" s="145"/>
      <c r="G106" s="145"/>
      <c r="H106" s="145"/>
      <c r="I106" s="145"/>
      <c r="J106" s="146">
        <f>J195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101</v>
      </c>
      <c r="E107" s="145"/>
      <c r="F107" s="145"/>
      <c r="G107" s="145"/>
      <c r="H107" s="145"/>
      <c r="I107" s="145"/>
      <c r="J107" s="146">
        <f>J207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514</v>
      </c>
      <c r="E108" s="145"/>
      <c r="F108" s="145"/>
      <c r="G108" s="145"/>
      <c r="H108" s="145"/>
      <c r="I108" s="145"/>
      <c r="J108" s="146">
        <f>J214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515</v>
      </c>
      <c r="E109" s="145"/>
      <c r="F109" s="145"/>
      <c r="G109" s="145"/>
      <c r="H109" s="145"/>
      <c r="I109" s="145"/>
      <c r="J109" s="146">
        <f>J237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516</v>
      </c>
      <c r="E110" s="145"/>
      <c r="F110" s="145"/>
      <c r="G110" s="145"/>
      <c r="H110" s="145"/>
      <c r="I110" s="145"/>
      <c r="J110" s="146">
        <f>J254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105</v>
      </c>
      <c r="E111" s="145"/>
      <c r="F111" s="145"/>
      <c r="G111" s="145"/>
      <c r="H111" s="145"/>
      <c r="I111" s="145"/>
      <c r="J111" s="146">
        <f>J266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517</v>
      </c>
      <c r="E112" s="145"/>
      <c r="F112" s="145"/>
      <c r="G112" s="145"/>
      <c r="H112" s="145"/>
      <c r="I112" s="145"/>
      <c r="J112" s="146">
        <f>J274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518</v>
      </c>
      <c r="E113" s="145"/>
      <c r="F113" s="145"/>
      <c r="G113" s="145"/>
      <c r="H113" s="145"/>
      <c r="I113" s="145"/>
      <c r="J113" s="146">
        <f>J288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3"/>
      <c r="C114" s="10"/>
      <c r="D114" s="144" t="s">
        <v>519</v>
      </c>
      <c r="E114" s="145"/>
      <c r="F114" s="145"/>
      <c r="G114" s="145"/>
      <c r="H114" s="145"/>
      <c r="I114" s="145"/>
      <c r="J114" s="146">
        <f>J303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39"/>
      <c r="C115" s="9"/>
      <c r="D115" s="140" t="s">
        <v>107</v>
      </c>
      <c r="E115" s="141"/>
      <c r="F115" s="141"/>
      <c r="G115" s="141"/>
      <c r="H115" s="141"/>
      <c r="I115" s="141"/>
      <c r="J115" s="142">
        <f>J309</f>
        <v>0</v>
      </c>
      <c r="K115" s="9"/>
      <c r="L115" s="13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43"/>
      <c r="C116" s="10"/>
      <c r="D116" s="144" t="s">
        <v>108</v>
      </c>
      <c r="E116" s="145"/>
      <c r="F116" s="145"/>
      <c r="G116" s="145"/>
      <c r="H116" s="145"/>
      <c r="I116" s="145"/>
      <c r="J116" s="146">
        <f>J310</f>
        <v>0</v>
      </c>
      <c r="K116" s="10"/>
      <c r="L116" s="14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3"/>
      <c r="C117" s="10"/>
      <c r="D117" s="144" t="s">
        <v>109</v>
      </c>
      <c r="E117" s="145"/>
      <c r="F117" s="145"/>
      <c r="G117" s="145"/>
      <c r="H117" s="145"/>
      <c r="I117" s="145"/>
      <c r="J117" s="146">
        <f>J312</f>
        <v>0</v>
      </c>
      <c r="K117" s="10"/>
      <c r="L117" s="14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3"/>
      <c r="C118" s="10"/>
      <c r="D118" s="144" t="s">
        <v>110</v>
      </c>
      <c r="E118" s="145"/>
      <c r="F118" s="145"/>
      <c r="G118" s="145"/>
      <c r="H118" s="145"/>
      <c r="I118" s="145"/>
      <c r="J118" s="146">
        <f>J314</f>
        <v>0</v>
      </c>
      <c r="K118" s="10"/>
      <c r="L118" s="14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59"/>
      <c r="C120" s="60"/>
      <c r="D120" s="60"/>
      <c r="E120" s="60"/>
      <c r="F120" s="60"/>
      <c r="G120" s="60"/>
      <c r="H120" s="60"/>
      <c r="I120" s="60"/>
      <c r="J120" s="60"/>
      <c r="K120" s="60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4" s="2" customFormat="1" ht="6.96" customHeight="1">
      <c r="A124" s="37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4.96" customHeight="1">
      <c r="A125" s="37"/>
      <c r="B125" s="38"/>
      <c r="C125" s="22" t="s">
        <v>111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16</v>
      </c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26.25" customHeight="1">
      <c r="A128" s="37"/>
      <c r="B128" s="38"/>
      <c r="C128" s="37"/>
      <c r="D128" s="37"/>
      <c r="E128" s="120" t="str">
        <f>E7</f>
        <v>Úpravy ubytovacích buněk pro osoby se zdravotním postižením kolej Kajetánka</v>
      </c>
      <c r="F128" s="31"/>
      <c r="G128" s="31"/>
      <c r="H128" s="31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31" t="s">
        <v>91</v>
      </c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6.5" customHeight="1">
      <c r="A130" s="37"/>
      <c r="B130" s="38"/>
      <c r="C130" s="37"/>
      <c r="D130" s="37"/>
      <c r="E130" s="66" t="str">
        <f>E9</f>
        <v>02 - Neinvestiční náklady</v>
      </c>
      <c r="F130" s="37"/>
      <c r="G130" s="37"/>
      <c r="H130" s="37"/>
      <c r="I130" s="37"/>
      <c r="J130" s="37"/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31" t="s">
        <v>20</v>
      </c>
      <c r="D132" s="37"/>
      <c r="E132" s="37"/>
      <c r="F132" s="26" t="str">
        <f>F12</f>
        <v>Kolej 17.listopadu</v>
      </c>
      <c r="G132" s="37"/>
      <c r="H132" s="37"/>
      <c r="I132" s="31" t="s">
        <v>22</v>
      </c>
      <c r="J132" s="68" t="str">
        <f>IF(J12="","",J12)</f>
        <v>20. 4. 2025</v>
      </c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7"/>
      <c r="D133" s="37"/>
      <c r="E133" s="37"/>
      <c r="F133" s="37"/>
      <c r="G133" s="37"/>
      <c r="H133" s="37"/>
      <c r="I133" s="37"/>
      <c r="J133" s="37"/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24</v>
      </c>
      <c r="D134" s="37"/>
      <c r="E134" s="37"/>
      <c r="F134" s="26" t="str">
        <f>E15</f>
        <v>UK KaM</v>
      </c>
      <c r="G134" s="37"/>
      <c r="H134" s="37"/>
      <c r="I134" s="31" t="s">
        <v>30</v>
      </c>
      <c r="J134" s="35" t="str">
        <f>E21</f>
        <v>Ing Arch Pavlovský</v>
      </c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5.15" customHeight="1">
      <c r="A135" s="37"/>
      <c r="B135" s="38"/>
      <c r="C135" s="31" t="s">
        <v>28</v>
      </c>
      <c r="D135" s="37"/>
      <c r="E135" s="37"/>
      <c r="F135" s="26" t="str">
        <f>IF(E18="","",E18)</f>
        <v>Vyplň údaj</v>
      </c>
      <c r="G135" s="37"/>
      <c r="H135" s="37"/>
      <c r="I135" s="31" t="s">
        <v>33</v>
      </c>
      <c r="J135" s="35" t="str">
        <f>E24</f>
        <v>Jan Petr</v>
      </c>
      <c r="K135" s="37"/>
      <c r="L135" s="5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0.32" customHeight="1">
      <c r="A136" s="37"/>
      <c r="B136" s="38"/>
      <c r="C136" s="37"/>
      <c r="D136" s="37"/>
      <c r="E136" s="37"/>
      <c r="F136" s="37"/>
      <c r="G136" s="37"/>
      <c r="H136" s="37"/>
      <c r="I136" s="37"/>
      <c r="J136" s="37"/>
      <c r="K136" s="37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11" customFormat="1" ht="29.28" customHeight="1">
      <c r="A137" s="147"/>
      <c r="B137" s="148"/>
      <c r="C137" s="149" t="s">
        <v>112</v>
      </c>
      <c r="D137" s="150" t="s">
        <v>61</v>
      </c>
      <c r="E137" s="150" t="s">
        <v>57</v>
      </c>
      <c r="F137" s="150" t="s">
        <v>58</v>
      </c>
      <c r="G137" s="150" t="s">
        <v>113</v>
      </c>
      <c r="H137" s="150" t="s">
        <v>114</v>
      </c>
      <c r="I137" s="150" t="s">
        <v>115</v>
      </c>
      <c r="J137" s="150" t="s">
        <v>96</v>
      </c>
      <c r="K137" s="151" t="s">
        <v>116</v>
      </c>
      <c r="L137" s="152"/>
      <c r="M137" s="85" t="s">
        <v>1</v>
      </c>
      <c r="N137" s="86" t="s">
        <v>40</v>
      </c>
      <c r="O137" s="86" t="s">
        <v>117</v>
      </c>
      <c r="P137" s="86" t="s">
        <v>118</v>
      </c>
      <c r="Q137" s="86" t="s">
        <v>119</v>
      </c>
      <c r="R137" s="86" t="s">
        <v>120</v>
      </c>
      <c r="S137" s="86" t="s">
        <v>121</v>
      </c>
      <c r="T137" s="87" t="s">
        <v>122</v>
      </c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</row>
    <row r="138" s="2" customFormat="1" ht="22.8" customHeight="1">
      <c r="A138" s="37"/>
      <c r="B138" s="38"/>
      <c r="C138" s="92" t="s">
        <v>123</v>
      </c>
      <c r="D138" s="37"/>
      <c r="E138" s="37"/>
      <c r="F138" s="37"/>
      <c r="G138" s="37"/>
      <c r="H138" s="37"/>
      <c r="I138" s="37"/>
      <c r="J138" s="153">
        <f>BK138</f>
        <v>0</v>
      </c>
      <c r="K138" s="37"/>
      <c r="L138" s="38"/>
      <c r="M138" s="88"/>
      <c r="N138" s="72"/>
      <c r="O138" s="89"/>
      <c r="P138" s="154">
        <f>P139+P178+P309</f>
        <v>0</v>
      </c>
      <c r="Q138" s="89"/>
      <c r="R138" s="154">
        <f>R139+R178+R309</f>
        <v>6.23340572</v>
      </c>
      <c r="S138" s="89"/>
      <c r="T138" s="155">
        <f>T139+T178+T309</f>
        <v>10.340864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75</v>
      </c>
      <c r="AU138" s="18" t="s">
        <v>98</v>
      </c>
      <c r="BK138" s="156">
        <f>BK139+BK178+BK309</f>
        <v>0</v>
      </c>
    </row>
    <row r="139" s="12" customFormat="1" ht="25.92" customHeight="1">
      <c r="A139" s="12"/>
      <c r="B139" s="157"/>
      <c r="C139" s="12"/>
      <c r="D139" s="158" t="s">
        <v>75</v>
      </c>
      <c r="E139" s="159" t="s">
        <v>520</v>
      </c>
      <c r="F139" s="159" t="s">
        <v>521</v>
      </c>
      <c r="G139" s="12"/>
      <c r="H139" s="12"/>
      <c r="I139" s="160"/>
      <c r="J139" s="161">
        <f>BK139</f>
        <v>0</v>
      </c>
      <c r="K139" s="12"/>
      <c r="L139" s="157"/>
      <c r="M139" s="162"/>
      <c r="N139" s="163"/>
      <c r="O139" s="163"/>
      <c r="P139" s="164">
        <f>P140+P154+P170+P176</f>
        <v>0</v>
      </c>
      <c r="Q139" s="163"/>
      <c r="R139" s="164">
        <f>R140+R154+R170+R176</f>
        <v>3.82704</v>
      </c>
      <c r="S139" s="163"/>
      <c r="T139" s="165">
        <f>T140+T154+T170+T176</f>
        <v>5.640104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8" t="s">
        <v>84</v>
      </c>
      <c r="AT139" s="166" t="s">
        <v>75</v>
      </c>
      <c r="AU139" s="166" t="s">
        <v>76</v>
      </c>
      <c r="AY139" s="158" t="s">
        <v>126</v>
      </c>
      <c r="BK139" s="167">
        <f>BK140+BK154+BK170+BK176</f>
        <v>0</v>
      </c>
    </row>
    <row r="140" s="12" customFormat="1" ht="22.8" customHeight="1">
      <c r="A140" s="12"/>
      <c r="B140" s="157"/>
      <c r="C140" s="12"/>
      <c r="D140" s="158" t="s">
        <v>75</v>
      </c>
      <c r="E140" s="168" t="s">
        <v>155</v>
      </c>
      <c r="F140" s="168" t="s">
        <v>522</v>
      </c>
      <c r="G140" s="12"/>
      <c r="H140" s="12"/>
      <c r="I140" s="160"/>
      <c r="J140" s="169">
        <f>BK140</f>
        <v>0</v>
      </c>
      <c r="K140" s="12"/>
      <c r="L140" s="157"/>
      <c r="M140" s="162"/>
      <c r="N140" s="163"/>
      <c r="O140" s="163"/>
      <c r="P140" s="164">
        <f>SUM(P141:P153)</f>
        <v>0</v>
      </c>
      <c r="Q140" s="163"/>
      <c r="R140" s="164">
        <f>SUM(R141:R153)</f>
        <v>3.82196</v>
      </c>
      <c r="S140" s="163"/>
      <c r="T140" s="165">
        <f>SUM(T141:T153)</f>
        <v>0.003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8" t="s">
        <v>84</v>
      </c>
      <c r="AT140" s="166" t="s">
        <v>75</v>
      </c>
      <c r="AU140" s="166" t="s">
        <v>84</v>
      </c>
      <c r="AY140" s="158" t="s">
        <v>126</v>
      </c>
      <c r="BK140" s="167">
        <f>SUM(BK141:BK153)</f>
        <v>0</v>
      </c>
    </row>
    <row r="141" s="2" customFormat="1" ht="24.15" customHeight="1">
      <c r="A141" s="37"/>
      <c r="B141" s="170"/>
      <c r="C141" s="171" t="s">
        <v>84</v>
      </c>
      <c r="D141" s="171" t="s">
        <v>129</v>
      </c>
      <c r="E141" s="172" t="s">
        <v>523</v>
      </c>
      <c r="F141" s="173" t="s">
        <v>524</v>
      </c>
      <c r="G141" s="174" t="s">
        <v>436</v>
      </c>
      <c r="H141" s="175">
        <v>175</v>
      </c>
      <c r="I141" s="176"/>
      <c r="J141" s="177">
        <f>ROUND(I141*H141,2)</f>
        <v>0</v>
      </c>
      <c r="K141" s="173" t="s">
        <v>133</v>
      </c>
      <c r="L141" s="38"/>
      <c r="M141" s="178" t="s">
        <v>1</v>
      </c>
      <c r="N141" s="179" t="s">
        <v>41</v>
      </c>
      <c r="O141" s="76"/>
      <c r="P141" s="180">
        <f>O141*H141</f>
        <v>0</v>
      </c>
      <c r="Q141" s="180">
        <v>0.00025999999999999996</v>
      </c>
      <c r="R141" s="180">
        <f>Q141*H141</f>
        <v>0.0455</v>
      </c>
      <c r="S141" s="180">
        <v>0</v>
      </c>
      <c r="T141" s="18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2" t="s">
        <v>146</v>
      </c>
      <c r="AT141" s="182" t="s">
        <v>129</v>
      </c>
      <c r="AU141" s="182" t="s">
        <v>86</v>
      </c>
      <c r="AY141" s="18" t="s">
        <v>126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8" t="s">
        <v>84</v>
      </c>
      <c r="BK141" s="183">
        <f>ROUND(I141*H141,2)</f>
        <v>0</v>
      </c>
      <c r="BL141" s="18" t="s">
        <v>146</v>
      </c>
      <c r="BM141" s="182" t="s">
        <v>525</v>
      </c>
    </row>
    <row r="142" s="13" customFormat="1">
      <c r="A142" s="13"/>
      <c r="B142" s="194"/>
      <c r="C142" s="13"/>
      <c r="D142" s="195" t="s">
        <v>247</v>
      </c>
      <c r="E142" s="202" t="s">
        <v>1</v>
      </c>
      <c r="F142" s="196" t="s">
        <v>526</v>
      </c>
      <c r="G142" s="13"/>
      <c r="H142" s="197">
        <v>175</v>
      </c>
      <c r="I142" s="198"/>
      <c r="J142" s="13"/>
      <c r="K142" s="13"/>
      <c r="L142" s="194"/>
      <c r="M142" s="199"/>
      <c r="N142" s="200"/>
      <c r="O142" s="200"/>
      <c r="P142" s="200"/>
      <c r="Q142" s="200"/>
      <c r="R142" s="200"/>
      <c r="S142" s="200"/>
      <c r="T142" s="20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2" t="s">
        <v>247</v>
      </c>
      <c r="AU142" s="202" t="s">
        <v>86</v>
      </c>
      <c r="AV142" s="13" t="s">
        <v>86</v>
      </c>
      <c r="AW142" s="13" t="s">
        <v>32</v>
      </c>
      <c r="AX142" s="13" t="s">
        <v>76</v>
      </c>
      <c r="AY142" s="202" t="s">
        <v>126</v>
      </c>
    </row>
    <row r="143" s="15" customFormat="1">
      <c r="A143" s="15"/>
      <c r="B143" s="210"/>
      <c r="C143" s="15"/>
      <c r="D143" s="195" t="s">
        <v>247</v>
      </c>
      <c r="E143" s="211" t="s">
        <v>1</v>
      </c>
      <c r="F143" s="212" t="s">
        <v>485</v>
      </c>
      <c r="G143" s="15"/>
      <c r="H143" s="213">
        <v>175</v>
      </c>
      <c r="I143" s="214"/>
      <c r="J143" s="15"/>
      <c r="K143" s="15"/>
      <c r="L143" s="210"/>
      <c r="M143" s="215"/>
      <c r="N143" s="216"/>
      <c r="O143" s="216"/>
      <c r="P143" s="216"/>
      <c r="Q143" s="216"/>
      <c r="R143" s="216"/>
      <c r="S143" s="216"/>
      <c r="T143" s="21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1" t="s">
        <v>247</v>
      </c>
      <c r="AU143" s="211" t="s">
        <v>86</v>
      </c>
      <c r="AV143" s="15" t="s">
        <v>146</v>
      </c>
      <c r="AW143" s="15" t="s">
        <v>32</v>
      </c>
      <c r="AX143" s="15" t="s">
        <v>84</v>
      </c>
      <c r="AY143" s="211" t="s">
        <v>126</v>
      </c>
    </row>
    <row r="144" s="2" customFormat="1" ht="21.75" customHeight="1">
      <c r="A144" s="37"/>
      <c r="B144" s="170"/>
      <c r="C144" s="171" t="s">
        <v>86</v>
      </c>
      <c r="D144" s="171" t="s">
        <v>129</v>
      </c>
      <c r="E144" s="172" t="s">
        <v>527</v>
      </c>
      <c r="F144" s="173" t="s">
        <v>528</v>
      </c>
      <c r="G144" s="174" t="s">
        <v>436</v>
      </c>
      <c r="H144" s="175">
        <v>175</v>
      </c>
      <c r="I144" s="176"/>
      <c r="J144" s="177">
        <f>ROUND(I144*H144,2)</f>
        <v>0</v>
      </c>
      <c r="K144" s="173" t="s">
        <v>133</v>
      </c>
      <c r="L144" s="38"/>
      <c r="M144" s="178" t="s">
        <v>1</v>
      </c>
      <c r="N144" s="179" t="s">
        <v>41</v>
      </c>
      <c r="O144" s="76"/>
      <c r="P144" s="180">
        <f>O144*H144</f>
        <v>0</v>
      </c>
      <c r="Q144" s="180">
        <v>0.00438</v>
      </c>
      <c r="R144" s="180">
        <f>Q144*H144</f>
        <v>0.76650000000000016</v>
      </c>
      <c r="S144" s="180">
        <v>0</v>
      </c>
      <c r="T144" s="18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2" t="s">
        <v>146</v>
      </c>
      <c r="AT144" s="182" t="s">
        <v>129</v>
      </c>
      <c r="AU144" s="182" t="s">
        <v>86</v>
      </c>
      <c r="AY144" s="18" t="s">
        <v>126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8" t="s">
        <v>84</v>
      </c>
      <c r="BK144" s="183">
        <f>ROUND(I144*H144,2)</f>
        <v>0</v>
      </c>
      <c r="BL144" s="18" t="s">
        <v>146</v>
      </c>
      <c r="BM144" s="182" t="s">
        <v>529</v>
      </c>
    </row>
    <row r="145" s="2" customFormat="1" ht="21.75" customHeight="1">
      <c r="A145" s="37"/>
      <c r="B145" s="170"/>
      <c r="C145" s="171" t="s">
        <v>139</v>
      </c>
      <c r="D145" s="171" t="s">
        <v>129</v>
      </c>
      <c r="E145" s="172" t="s">
        <v>530</v>
      </c>
      <c r="F145" s="173" t="s">
        <v>531</v>
      </c>
      <c r="G145" s="174" t="s">
        <v>436</v>
      </c>
      <c r="H145" s="175">
        <v>175</v>
      </c>
      <c r="I145" s="176"/>
      <c r="J145" s="177">
        <f>ROUND(I145*H145,2)</f>
        <v>0</v>
      </c>
      <c r="K145" s="173" t="s">
        <v>133</v>
      </c>
      <c r="L145" s="38"/>
      <c r="M145" s="178" t="s">
        <v>1</v>
      </c>
      <c r="N145" s="179" t="s">
        <v>41</v>
      </c>
      <c r="O145" s="76"/>
      <c r="P145" s="180">
        <f>O145*H145</f>
        <v>0</v>
      </c>
      <c r="Q145" s="180">
        <v>0.004</v>
      </c>
      <c r="R145" s="180">
        <f>Q145*H145</f>
        <v>0.70000000000000008</v>
      </c>
      <c r="S145" s="180">
        <v>0</v>
      </c>
      <c r="T145" s="18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2" t="s">
        <v>146</v>
      </c>
      <c r="AT145" s="182" t="s">
        <v>129</v>
      </c>
      <c r="AU145" s="182" t="s">
        <v>86</v>
      </c>
      <c r="AY145" s="18" t="s">
        <v>126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8" t="s">
        <v>84</v>
      </c>
      <c r="BK145" s="183">
        <f>ROUND(I145*H145,2)</f>
        <v>0</v>
      </c>
      <c r="BL145" s="18" t="s">
        <v>146</v>
      </c>
      <c r="BM145" s="182" t="s">
        <v>532</v>
      </c>
    </row>
    <row r="146" s="2" customFormat="1" ht="24.15" customHeight="1">
      <c r="A146" s="37"/>
      <c r="B146" s="170"/>
      <c r="C146" s="171" t="s">
        <v>146</v>
      </c>
      <c r="D146" s="171" t="s">
        <v>129</v>
      </c>
      <c r="E146" s="172" t="s">
        <v>533</v>
      </c>
      <c r="F146" s="173" t="s">
        <v>534</v>
      </c>
      <c r="G146" s="174" t="s">
        <v>436</v>
      </c>
      <c r="H146" s="175">
        <v>65</v>
      </c>
      <c r="I146" s="176"/>
      <c r="J146" s="177">
        <f>ROUND(I146*H146,2)</f>
        <v>0</v>
      </c>
      <c r="K146" s="173" t="s">
        <v>133</v>
      </c>
      <c r="L146" s="38"/>
      <c r="M146" s="178" t="s">
        <v>1</v>
      </c>
      <c r="N146" s="179" t="s">
        <v>41</v>
      </c>
      <c r="O146" s="76"/>
      <c r="P146" s="180">
        <f>O146*H146</f>
        <v>0</v>
      </c>
      <c r="Q146" s="180">
        <v>0.00025999999999999996</v>
      </c>
      <c r="R146" s="180">
        <f>Q146*H146</f>
        <v>0.0169</v>
      </c>
      <c r="S146" s="180">
        <v>0</v>
      </c>
      <c r="T146" s="18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2" t="s">
        <v>146</v>
      </c>
      <c r="AT146" s="182" t="s">
        <v>129</v>
      </c>
      <c r="AU146" s="182" t="s">
        <v>86</v>
      </c>
      <c r="AY146" s="18" t="s">
        <v>126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8" t="s">
        <v>84</v>
      </c>
      <c r="BK146" s="183">
        <f>ROUND(I146*H146,2)</f>
        <v>0</v>
      </c>
      <c r="BL146" s="18" t="s">
        <v>146</v>
      </c>
      <c r="BM146" s="182" t="s">
        <v>535</v>
      </c>
    </row>
    <row r="147" s="2" customFormat="1" ht="21.75" customHeight="1">
      <c r="A147" s="37"/>
      <c r="B147" s="170"/>
      <c r="C147" s="171" t="s">
        <v>151</v>
      </c>
      <c r="D147" s="171" t="s">
        <v>129</v>
      </c>
      <c r="E147" s="172" t="s">
        <v>536</v>
      </c>
      <c r="F147" s="173" t="s">
        <v>537</v>
      </c>
      <c r="G147" s="174" t="s">
        <v>436</v>
      </c>
      <c r="H147" s="175">
        <v>12</v>
      </c>
      <c r="I147" s="176"/>
      <c r="J147" s="177">
        <f>ROUND(I147*H147,2)</f>
        <v>0</v>
      </c>
      <c r="K147" s="173" t="s">
        <v>133</v>
      </c>
      <c r="L147" s="38"/>
      <c r="M147" s="178" t="s">
        <v>1</v>
      </c>
      <c r="N147" s="179" t="s">
        <v>41</v>
      </c>
      <c r="O147" s="76"/>
      <c r="P147" s="180">
        <f>O147*H147</f>
        <v>0</v>
      </c>
      <c r="Q147" s="180">
        <v>0.00438</v>
      </c>
      <c r="R147" s="180">
        <f>Q147*H147</f>
        <v>0.05256</v>
      </c>
      <c r="S147" s="180">
        <v>0</v>
      </c>
      <c r="T147" s="18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2" t="s">
        <v>146</v>
      </c>
      <c r="AT147" s="182" t="s">
        <v>129</v>
      </c>
      <c r="AU147" s="182" t="s">
        <v>86</v>
      </c>
      <c r="AY147" s="18" t="s">
        <v>126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8" t="s">
        <v>84</v>
      </c>
      <c r="BK147" s="183">
        <f>ROUND(I147*H147,2)</f>
        <v>0</v>
      </c>
      <c r="BL147" s="18" t="s">
        <v>146</v>
      </c>
      <c r="BM147" s="182" t="s">
        <v>538</v>
      </c>
    </row>
    <row r="148" s="14" customFormat="1">
      <c r="A148" s="14"/>
      <c r="B148" s="203"/>
      <c r="C148" s="14"/>
      <c r="D148" s="195" t="s">
        <v>247</v>
      </c>
      <c r="E148" s="204" t="s">
        <v>1</v>
      </c>
      <c r="F148" s="205" t="s">
        <v>539</v>
      </c>
      <c r="G148" s="14"/>
      <c r="H148" s="204" t="s">
        <v>1</v>
      </c>
      <c r="I148" s="206"/>
      <c r="J148" s="14"/>
      <c r="K148" s="14"/>
      <c r="L148" s="203"/>
      <c r="M148" s="207"/>
      <c r="N148" s="208"/>
      <c r="O148" s="208"/>
      <c r="P148" s="208"/>
      <c r="Q148" s="208"/>
      <c r="R148" s="208"/>
      <c r="S148" s="208"/>
      <c r="T148" s="20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4" t="s">
        <v>247</v>
      </c>
      <c r="AU148" s="204" t="s">
        <v>86</v>
      </c>
      <c r="AV148" s="14" t="s">
        <v>84</v>
      </c>
      <c r="AW148" s="14" t="s">
        <v>32</v>
      </c>
      <c r="AX148" s="14" t="s">
        <v>76</v>
      </c>
      <c r="AY148" s="204" t="s">
        <v>126</v>
      </c>
    </row>
    <row r="149" s="13" customFormat="1">
      <c r="A149" s="13"/>
      <c r="B149" s="194"/>
      <c r="C149" s="13"/>
      <c r="D149" s="195" t="s">
        <v>247</v>
      </c>
      <c r="E149" s="202" t="s">
        <v>1</v>
      </c>
      <c r="F149" s="196" t="s">
        <v>8</v>
      </c>
      <c r="G149" s="13"/>
      <c r="H149" s="197">
        <v>12</v>
      </c>
      <c r="I149" s="198"/>
      <c r="J149" s="13"/>
      <c r="K149" s="13"/>
      <c r="L149" s="194"/>
      <c r="M149" s="199"/>
      <c r="N149" s="200"/>
      <c r="O149" s="200"/>
      <c r="P149" s="200"/>
      <c r="Q149" s="200"/>
      <c r="R149" s="200"/>
      <c r="S149" s="200"/>
      <c r="T149" s="20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02" t="s">
        <v>247</v>
      </c>
      <c r="AU149" s="202" t="s">
        <v>86</v>
      </c>
      <c r="AV149" s="13" t="s">
        <v>86</v>
      </c>
      <c r="AW149" s="13" t="s">
        <v>32</v>
      </c>
      <c r="AX149" s="13" t="s">
        <v>76</v>
      </c>
      <c r="AY149" s="202" t="s">
        <v>126</v>
      </c>
    </row>
    <row r="150" s="15" customFormat="1">
      <c r="A150" s="15"/>
      <c r="B150" s="210"/>
      <c r="C150" s="15"/>
      <c r="D150" s="195" t="s">
        <v>247</v>
      </c>
      <c r="E150" s="211" t="s">
        <v>1</v>
      </c>
      <c r="F150" s="212" t="s">
        <v>485</v>
      </c>
      <c r="G150" s="15"/>
      <c r="H150" s="213">
        <v>12</v>
      </c>
      <c r="I150" s="214"/>
      <c r="J150" s="15"/>
      <c r="K150" s="15"/>
      <c r="L150" s="210"/>
      <c r="M150" s="215"/>
      <c r="N150" s="216"/>
      <c r="O150" s="216"/>
      <c r="P150" s="216"/>
      <c r="Q150" s="216"/>
      <c r="R150" s="216"/>
      <c r="S150" s="216"/>
      <c r="T150" s="21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1" t="s">
        <v>247</v>
      </c>
      <c r="AU150" s="211" t="s">
        <v>86</v>
      </c>
      <c r="AV150" s="15" t="s">
        <v>146</v>
      </c>
      <c r="AW150" s="15" t="s">
        <v>32</v>
      </c>
      <c r="AX150" s="15" t="s">
        <v>84</v>
      </c>
      <c r="AY150" s="211" t="s">
        <v>126</v>
      </c>
    </row>
    <row r="151" s="2" customFormat="1" ht="37.8" customHeight="1">
      <c r="A151" s="37"/>
      <c r="B151" s="170"/>
      <c r="C151" s="171" t="s">
        <v>155</v>
      </c>
      <c r="D151" s="171" t="s">
        <v>129</v>
      </c>
      <c r="E151" s="172" t="s">
        <v>540</v>
      </c>
      <c r="F151" s="173" t="s">
        <v>541</v>
      </c>
      <c r="G151" s="174" t="s">
        <v>436</v>
      </c>
      <c r="H151" s="175">
        <v>65</v>
      </c>
      <c r="I151" s="176"/>
      <c r="J151" s="177">
        <f>ROUND(I151*H151,2)</f>
        <v>0</v>
      </c>
      <c r="K151" s="173" t="s">
        <v>133</v>
      </c>
      <c r="L151" s="38"/>
      <c r="M151" s="178" t="s">
        <v>1</v>
      </c>
      <c r="N151" s="179" t="s">
        <v>41</v>
      </c>
      <c r="O151" s="76"/>
      <c r="P151" s="180">
        <f>O151*H151</f>
        <v>0</v>
      </c>
      <c r="Q151" s="180">
        <v>0.031300000000000004</v>
      </c>
      <c r="R151" s="180">
        <f>Q151*H151</f>
        <v>2.0345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146</v>
      </c>
      <c r="AT151" s="182" t="s">
        <v>129</v>
      </c>
      <c r="AU151" s="182" t="s">
        <v>86</v>
      </c>
      <c r="AY151" s="18" t="s">
        <v>126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84</v>
      </c>
      <c r="BK151" s="183">
        <f>ROUND(I151*H151,2)</f>
        <v>0</v>
      </c>
      <c r="BL151" s="18" t="s">
        <v>146</v>
      </c>
      <c r="BM151" s="182" t="s">
        <v>542</v>
      </c>
    </row>
    <row r="152" s="2" customFormat="1" ht="24.15" customHeight="1">
      <c r="A152" s="37"/>
      <c r="B152" s="170"/>
      <c r="C152" s="171" t="s">
        <v>159</v>
      </c>
      <c r="D152" s="171" t="s">
        <v>129</v>
      </c>
      <c r="E152" s="172" t="s">
        <v>543</v>
      </c>
      <c r="F152" s="173" t="s">
        <v>544</v>
      </c>
      <c r="G152" s="174" t="s">
        <v>436</v>
      </c>
      <c r="H152" s="175">
        <v>300</v>
      </c>
      <c r="I152" s="176"/>
      <c r="J152" s="177">
        <f>ROUND(I152*H152,2)</f>
        <v>0</v>
      </c>
      <c r="K152" s="173" t="s">
        <v>133</v>
      </c>
      <c r="L152" s="38"/>
      <c r="M152" s="178" t="s">
        <v>1</v>
      </c>
      <c r="N152" s="179" t="s">
        <v>41</v>
      </c>
      <c r="O152" s="76"/>
      <c r="P152" s="180">
        <f>O152*H152</f>
        <v>0</v>
      </c>
      <c r="Q152" s="180">
        <v>2E-05</v>
      </c>
      <c r="R152" s="180">
        <f>Q152*H152</f>
        <v>0.006</v>
      </c>
      <c r="S152" s="180">
        <v>1E-05</v>
      </c>
      <c r="T152" s="181">
        <f>S152*H152</f>
        <v>0.003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2" t="s">
        <v>146</v>
      </c>
      <c r="AT152" s="182" t="s">
        <v>129</v>
      </c>
      <c r="AU152" s="182" t="s">
        <v>86</v>
      </c>
      <c r="AY152" s="18" t="s">
        <v>126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8" t="s">
        <v>84</v>
      </c>
      <c r="BK152" s="183">
        <f>ROUND(I152*H152,2)</f>
        <v>0</v>
      </c>
      <c r="BL152" s="18" t="s">
        <v>146</v>
      </c>
      <c r="BM152" s="182" t="s">
        <v>545</v>
      </c>
    </row>
    <row r="153" s="2" customFormat="1" ht="24.15" customHeight="1">
      <c r="A153" s="37"/>
      <c r="B153" s="170"/>
      <c r="C153" s="171" t="s">
        <v>163</v>
      </c>
      <c r="D153" s="171" t="s">
        <v>129</v>
      </c>
      <c r="E153" s="172" t="s">
        <v>546</v>
      </c>
      <c r="F153" s="173" t="s">
        <v>547</v>
      </c>
      <c r="G153" s="174" t="s">
        <v>436</v>
      </c>
      <c r="H153" s="175">
        <v>5</v>
      </c>
      <c r="I153" s="176"/>
      <c r="J153" s="177">
        <f>ROUND(I153*H153,2)</f>
        <v>0</v>
      </c>
      <c r="K153" s="173" t="s">
        <v>133</v>
      </c>
      <c r="L153" s="38"/>
      <c r="M153" s="178" t="s">
        <v>1</v>
      </c>
      <c r="N153" s="179" t="s">
        <v>41</v>
      </c>
      <c r="O153" s="76"/>
      <c r="P153" s="180">
        <f>O153*H153</f>
        <v>0</v>
      </c>
      <c r="Q153" s="180">
        <v>0.04</v>
      </c>
      <c r="R153" s="180">
        <f>Q153*H153</f>
        <v>0.2</v>
      </c>
      <c r="S153" s="180">
        <v>0</v>
      </c>
      <c r="T153" s="18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2" t="s">
        <v>146</v>
      </c>
      <c r="AT153" s="182" t="s">
        <v>129</v>
      </c>
      <c r="AU153" s="182" t="s">
        <v>86</v>
      </c>
      <c r="AY153" s="18" t="s">
        <v>126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8" t="s">
        <v>84</v>
      </c>
      <c r="BK153" s="183">
        <f>ROUND(I153*H153,2)</f>
        <v>0</v>
      </c>
      <c r="BL153" s="18" t="s">
        <v>146</v>
      </c>
      <c r="BM153" s="182" t="s">
        <v>548</v>
      </c>
    </row>
    <row r="154" s="12" customFormat="1" ht="22.8" customHeight="1">
      <c r="A154" s="12"/>
      <c r="B154" s="157"/>
      <c r="C154" s="12"/>
      <c r="D154" s="158" t="s">
        <v>75</v>
      </c>
      <c r="E154" s="168" t="s">
        <v>167</v>
      </c>
      <c r="F154" s="168" t="s">
        <v>549</v>
      </c>
      <c r="G154" s="12"/>
      <c r="H154" s="12"/>
      <c r="I154" s="160"/>
      <c r="J154" s="169">
        <f>BK154</f>
        <v>0</v>
      </c>
      <c r="K154" s="12"/>
      <c r="L154" s="157"/>
      <c r="M154" s="162"/>
      <c r="N154" s="163"/>
      <c r="O154" s="163"/>
      <c r="P154" s="164">
        <f>SUM(P155:P169)</f>
        <v>0</v>
      </c>
      <c r="Q154" s="163"/>
      <c r="R154" s="164">
        <f>SUM(R155:R169)</f>
        <v>0.0050799999999999992</v>
      </c>
      <c r="S154" s="163"/>
      <c r="T154" s="165">
        <f>SUM(T155:T169)</f>
        <v>5.637104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8" t="s">
        <v>84</v>
      </c>
      <c r="AT154" s="166" t="s">
        <v>75</v>
      </c>
      <c r="AU154" s="166" t="s">
        <v>84</v>
      </c>
      <c r="AY154" s="158" t="s">
        <v>126</v>
      </c>
      <c r="BK154" s="167">
        <f>SUM(BK155:BK169)</f>
        <v>0</v>
      </c>
    </row>
    <row r="155" s="2" customFormat="1" ht="21.75" customHeight="1">
      <c r="A155" s="37"/>
      <c r="B155" s="170"/>
      <c r="C155" s="171" t="s">
        <v>167</v>
      </c>
      <c r="D155" s="171" t="s">
        <v>129</v>
      </c>
      <c r="E155" s="172" t="s">
        <v>550</v>
      </c>
      <c r="F155" s="173" t="s">
        <v>551</v>
      </c>
      <c r="G155" s="174" t="s">
        <v>149</v>
      </c>
      <c r="H155" s="175">
        <v>1</v>
      </c>
      <c r="I155" s="176"/>
      <c r="J155" s="177">
        <f>ROUND(I155*H155,2)</f>
        <v>0</v>
      </c>
      <c r="K155" s="173" t="s">
        <v>1</v>
      </c>
      <c r="L155" s="38"/>
      <c r="M155" s="178" t="s">
        <v>1</v>
      </c>
      <c r="N155" s="179" t="s">
        <v>41</v>
      </c>
      <c r="O155" s="76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2" t="s">
        <v>146</v>
      </c>
      <c r="AT155" s="182" t="s">
        <v>129</v>
      </c>
      <c r="AU155" s="182" t="s">
        <v>86</v>
      </c>
      <c r="AY155" s="18" t="s">
        <v>126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8" t="s">
        <v>84</v>
      </c>
      <c r="BK155" s="183">
        <f>ROUND(I155*H155,2)</f>
        <v>0</v>
      </c>
      <c r="BL155" s="18" t="s">
        <v>146</v>
      </c>
      <c r="BM155" s="182" t="s">
        <v>552</v>
      </c>
    </row>
    <row r="156" s="2" customFormat="1" ht="24.15" customHeight="1">
      <c r="A156" s="37"/>
      <c r="B156" s="170"/>
      <c r="C156" s="171" t="s">
        <v>171</v>
      </c>
      <c r="D156" s="171" t="s">
        <v>129</v>
      </c>
      <c r="E156" s="172" t="s">
        <v>553</v>
      </c>
      <c r="F156" s="173" t="s">
        <v>554</v>
      </c>
      <c r="G156" s="174" t="s">
        <v>149</v>
      </c>
      <c r="H156" s="175">
        <v>2</v>
      </c>
      <c r="I156" s="176"/>
      <c r="J156" s="177">
        <f>ROUND(I156*H156,2)</f>
        <v>0</v>
      </c>
      <c r="K156" s="173" t="s">
        <v>1</v>
      </c>
      <c r="L156" s="38"/>
      <c r="M156" s="178" t="s">
        <v>1</v>
      </c>
      <c r="N156" s="179" t="s">
        <v>41</v>
      </c>
      <c r="O156" s="76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2" t="s">
        <v>146</v>
      </c>
      <c r="AT156" s="182" t="s">
        <v>129</v>
      </c>
      <c r="AU156" s="182" t="s">
        <v>86</v>
      </c>
      <c r="AY156" s="18" t="s">
        <v>126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8" t="s">
        <v>84</v>
      </c>
      <c r="BK156" s="183">
        <f>ROUND(I156*H156,2)</f>
        <v>0</v>
      </c>
      <c r="BL156" s="18" t="s">
        <v>146</v>
      </c>
      <c r="BM156" s="182" t="s">
        <v>555</v>
      </c>
    </row>
    <row r="157" s="2" customFormat="1" ht="24.15" customHeight="1">
      <c r="A157" s="37"/>
      <c r="B157" s="170"/>
      <c r="C157" s="171" t="s">
        <v>175</v>
      </c>
      <c r="D157" s="171" t="s">
        <v>129</v>
      </c>
      <c r="E157" s="172" t="s">
        <v>556</v>
      </c>
      <c r="F157" s="173" t="s">
        <v>557</v>
      </c>
      <c r="G157" s="174" t="s">
        <v>149</v>
      </c>
      <c r="H157" s="175">
        <v>1</v>
      </c>
      <c r="I157" s="176"/>
      <c r="J157" s="177">
        <f>ROUND(I157*H157,2)</f>
        <v>0</v>
      </c>
      <c r="K157" s="173" t="s">
        <v>1</v>
      </c>
      <c r="L157" s="38"/>
      <c r="M157" s="178" t="s">
        <v>1</v>
      </c>
      <c r="N157" s="179" t="s">
        <v>41</v>
      </c>
      <c r="O157" s="76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2" t="s">
        <v>146</v>
      </c>
      <c r="AT157" s="182" t="s">
        <v>129</v>
      </c>
      <c r="AU157" s="182" t="s">
        <v>86</v>
      </c>
      <c r="AY157" s="18" t="s">
        <v>126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8" t="s">
        <v>84</v>
      </c>
      <c r="BK157" s="183">
        <f>ROUND(I157*H157,2)</f>
        <v>0</v>
      </c>
      <c r="BL157" s="18" t="s">
        <v>146</v>
      </c>
      <c r="BM157" s="182" t="s">
        <v>558</v>
      </c>
    </row>
    <row r="158" s="2" customFormat="1" ht="33" customHeight="1">
      <c r="A158" s="37"/>
      <c r="B158" s="170"/>
      <c r="C158" s="171" t="s">
        <v>8</v>
      </c>
      <c r="D158" s="171" t="s">
        <v>129</v>
      </c>
      <c r="E158" s="172" t="s">
        <v>559</v>
      </c>
      <c r="F158" s="173" t="s">
        <v>560</v>
      </c>
      <c r="G158" s="174" t="s">
        <v>436</v>
      </c>
      <c r="H158" s="175">
        <v>5</v>
      </c>
      <c r="I158" s="176"/>
      <c r="J158" s="177">
        <f>ROUND(I158*H158,2)</f>
        <v>0</v>
      </c>
      <c r="K158" s="173" t="s">
        <v>133</v>
      </c>
      <c r="L158" s="38"/>
      <c r="M158" s="178" t="s">
        <v>1</v>
      </c>
      <c r="N158" s="179" t="s">
        <v>41</v>
      </c>
      <c r="O158" s="76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2" t="s">
        <v>146</v>
      </c>
      <c r="AT158" s="182" t="s">
        <v>129</v>
      </c>
      <c r="AU158" s="182" t="s">
        <v>86</v>
      </c>
      <c r="AY158" s="18" t="s">
        <v>126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8" t="s">
        <v>84</v>
      </c>
      <c r="BK158" s="183">
        <f>ROUND(I158*H158,2)</f>
        <v>0</v>
      </c>
      <c r="BL158" s="18" t="s">
        <v>146</v>
      </c>
      <c r="BM158" s="182" t="s">
        <v>561</v>
      </c>
    </row>
    <row r="159" s="2" customFormat="1" ht="24.15" customHeight="1">
      <c r="A159" s="37"/>
      <c r="B159" s="170"/>
      <c r="C159" s="171" t="s">
        <v>182</v>
      </c>
      <c r="D159" s="171" t="s">
        <v>129</v>
      </c>
      <c r="E159" s="172" t="s">
        <v>562</v>
      </c>
      <c r="F159" s="173" t="s">
        <v>563</v>
      </c>
      <c r="G159" s="174" t="s">
        <v>436</v>
      </c>
      <c r="H159" s="175">
        <v>5</v>
      </c>
      <c r="I159" s="176"/>
      <c r="J159" s="177">
        <f>ROUND(I159*H159,2)</f>
        <v>0</v>
      </c>
      <c r="K159" s="173" t="s">
        <v>133</v>
      </c>
      <c r="L159" s="38"/>
      <c r="M159" s="178" t="s">
        <v>1</v>
      </c>
      <c r="N159" s="179" t="s">
        <v>41</v>
      </c>
      <c r="O159" s="76"/>
      <c r="P159" s="180">
        <f>O159*H159</f>
        <v>0</v>
      </c>
      <c r="Q159" s="180">
        <v>4E-05</v>
      </c>
      <c r="R159" s="180">
        <f>Q159*H159</f>
        <v>0.0002</v>
      </c>
      <c r="S159" s="180">
        <v>0</v>
      </c>
      <c r="T159" s="18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2" t="s">
        <v>146</v>
      </c>
      <c r="AT159" s="182" t="s">
        <v>129</v>
      </c>
      <c r="AU159" s="182" t="s">
        <v>86</v>
      </c>
      <c r="AY159" s="18" t="s">
        <v>126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8" t="s">
        <v>84</v>
      </c>
      <c r="BK159" s="183">
        <f>ROUND(I159*H159,2)</f>
        <v>0</v>
      </c>
      <c r="BL159" s="18" t="s">
        <v>146</v>
      </c>
      <c r="BM159" s="182" t="s">
        <v>564</v>
      </c>
    </row>
    <row r="160" s="2" customFormat="1" ht="24.15" customHeight="1">
      <c r="A160" s="37"/>
      <c r="B160" s="170"/>
      <c r="C160" s="171" t="s">
        <v>186</v>
      </c>
      <c r="D160" s="171" t="s">
        <v>129</v>
      </c>
      <c r="E160" s="172" t="s">
        <v>565</v>
      </c>
      <c r="F160" s="173" t="s">
        <v>566</v>
      </c>
      <c r="G160" s="174" t="s">
        <v>436</v>
      </c>
      <c r="H160" s="175">
        <v>17</v>
      </c>
      <c r="I160" s="176"/>
      <c r="J160" s="177">
        <f>ROUND(I160*H160,2)</f>
        <v>0</v>
      </c>
      <c r="K160" s="173" t="s">
        <v>133</v>
      </c>
      <c r="L160" s="38"/>
      <c r="M160" s="178" t="s">
        <v>1</v>
      </c>
      <c r="N160" s="179" t="s">
        <v>41</v>
      </c>
      <c r="O160" s="76"/>
      <c r="P160" s="180">
        <f>O160*H160</f>
        <v>0</v>
      </c>
      <c r="Q160" s="180">
        <v>0</v>
      </c>
      <c r="R160" s="180">
        <f>Q160*H160</f>
        <v>0</v>
      </c>
      <c r="S160" s="180">
        <v>0.208</v>
      </c>
      <c r="T160" s="181">
        <f>S160*H160</f>
        <v>3.536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2" t="s">
        <v>146</v>
      </c>
      <c r="AT160" s="182" t="s">
        <v>129</v>
      </c>
      <c r="AU160" s="182" t="s">
        <v>86</v>
      </c>
      <c r="AY160" s="18" t="s">
        <v>126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8" t="s">
        <v>84</v>
      </c>
      <c r="BK160" s="183">
        <f>ROUND(I160*H160,2)</f>
        <v>0</v>
      </c>
      <c r="BL160" s="18" t="s">
        <v>146</v>
      </c>
      <c r="BM160" s="182" t="s">
        <v>567</v>
      </c>
    </row>
    <row r="161" s="2" customFormat="1" ht="24.15" customHeight="1">
      <c r="A161" s="37"/>
      <c r="B161" s="170"/>
      <c r="C161" s="171" t="s">
        <v>190</v>
      </c>
      <c r="D161" s="171" t="s">
        <v>129</v>
      </c>
      <c r="E161" s="172" t="s">
        <v>568</v>
      </c>
      <c r="F161" s="173" t="s">
        <v>569</v>
      </c>
      <c r="G161" s="174" t="s">
        <v>436</v>
      </c>
      <c r="H161" s="175">
        <v>6</v>
      </c>
      <c r="I161" s="176"/>
      <c r="J161" s="177">
        <f>ROUND(I161*H161,2)</f>
        <v>0</v>
      </c>
      <c r="K161" s="173" t="s">
        <v>133</v>
      </c>
      <c r="L161" s="38"/>
      <c r="M161" s="178" t="s">
        <v>1</v>
      </c>
      <c r="N161" s="179" t="s">
        <v>41</v>
      </c>
      <c r="O161" s="76"/>
      <c r="P161" s="180">
        <f>O161*H161</f>
        <v>0</v>
      </c>
      <c r="Q161" s="180">
        <v>0</v>
      </c>
      <c r="R161" s="180">
        <f>Q161*H161</f>
        <v>0</v>
      </c>
      <c r="S161" s="180">
        <v>0.035000000000000004</v>
      </c>
      <c r="T161" s="181">
        <f>S161*H161</f>
        <v>0.21000000000000003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2" t="s">
        <v>146</v>
      </c>
      <c r="AT161" s="182" t="s">
        <v>129</v>
      </c>
      <c r="AU161" s="182" t="s">
        <v>86</v>
      </c>
      <c r="AY161" s="18" t="s">
        <v>126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8" t="s">
        <v>84</v>
      </c>
      <c r="BK161" s="183">
        <f>ROUND(I161*H161,2)</f>
        <v>0</v>
      </c>
      <c r="BL161" s="18" t="s">
        <v>146</v>
      </c>
      <c r="BM161" s="182" t="s">
        <v>570</v>
      </c>
    </row>
    <row r="162" s="2" customFormat="1" ht="21.75" customHeight="1">
      <c r="A162" s="37"/>
      <c r="B162" s="170"/>
      <c r="C162" s="171" t="s">
        <v>134</v>
      </c>
      <c r="D162" s="171" t="s">
        <v>129</v>
      </c>
      <c r="E162" s="172" t="s">
        <v>571</v>
      </c>
      <c r="F162" s="173" t="s">
        <v>572</v>
      </c>
      <c r="G162" s="174" t="s">
        <v>436</v>
      </c>
      <c r="H162" s="175">
        <v>6.304</v>
      </c>
      <c r="I162" s="176"/>
      <c r="J162" s="177">
        <f>ROUND(I162*H162,2)</f>
        <v>0</v>
      </c>
      <c r="K162" s="173" t="s">
        <v>133</v>
      </c>
      <c r="L162" s="38"/>
      <c r="M162" s="178" t="s">
        <v>1</v>
      </c>
      <c r="N162" s="179" t="s">
        <v>41</v>
      </c>
      <c r="O162" s="76"/>
      <c r="P162" s="180">
        <f>O162*H162</f>
        <v>0</v>
      </c>
      <c r="Q162" s="180">
        <v>0</v>
      </c>
      <c r="R162" s="180">
        <f>Q162*H162</f>
        <v>0</v>
      </c>
      <c r="S162" s="180">
        <v>0.076</v>
      </c>
      <c r="T162" s="181">
        <f>S162*H162</f>
        <v>0.47910400000000008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2" t="s">
        <v>146</v>
      </c>
      <c r="AT162" s="182" t="s">
        <v>129</v>
      </c>
      <c r="AU162" s="182" t="s">
        <v>86</v>
      </c>
      <c r="AY162" s="18" t="s">
        <v>126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8" t="s">
        <v>84</v>
      </c>
      <c r="BK162" s="183">
        <f>ROUND(I162*H162,2)</f>
        <v>0</v>
      </c>
      <c r="BL162" s="18" t="s">
        <v>146</v>
      </c>
      <c r="BM162" s="182" t="s">
        <v>573</v>
      </c>
    </row>
    <row r="163" s="13" customFormat="1">
      <c r="A163" s="13"/>
      <c r="B163" s="194"/>
      <c r="C163" s="13"/>
      <c r="D163" s="195" t="s">
        <v>247</v>
      </c>
      <c r="E163" s="202" t="s">
        <v>1</v>
      </c>
      <c r="F163" s="196" t="s">
        <v>574</v>
      </c>
      <c r="G163" s="13"/>
      <c r="H163" s="197">
        <v>6.304</v>
      </c>
      <c r="I163" s="198"/>
      <c r="J163" s="13"/>
      <c r="K163" s="13"/>
      <c r="L163" s="194"/>
      <c r="M163" s="199"/>
      <c r="N163" s="200"/>
      <c r="O163" s="200"/>
      <c r="P163" s="200"/>
      <c r="Q163" s="200"/>
      <c r="R163" s="200"/>
      <c r="S163" s="200"/>
      <c r="T163" s="20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02" t="s">
        <v>247</v>
      </c>
      <c r="AU163" s="202" t="s">
        <v>86</v>
      </c>
      <c r="AV163" s="13" t="s">
        <v>86</v>
      </c>
      <c r="AW163" s="13" t="s">
        <v>32</v>
      </c>
      <c r="AX163" s="13" t="s">
        <v>76</v>
      </c>
      <c r="AY163" s="202" t="s">
        <v>126</v>
      </c>
    </row>
    <row r="164" s="15" customFormat="1">
      <c r="A164" s="15"/>
      <c r="B164" s="210"/>
      <c r="C164" s="15"/>
      <c r="D164" s="195" t="s">
        <v>247</v>
      </c>
      <c r="E164" s="211" t="s">
        <v>1</v>
      </c>
      <c r="F164" s="212" t="s">
        <v>485</v>
      </c>
      <c r="G164" s="15"/>
      <c r="H164" s="213">
        <v>6.304</v>
      </c>
      <c r="I164" s="214"/>
      <c r="J164" s="15"/>
      <c r="K164" s="15"/>
      <c r="L164" s="210"/>
      <c r="M164" s="215"/>
      <c r="N164" s="216"/>
      <c r="O164" s="216"/>
      <c r="P164" s="216"/>
      <c r="Q164" s="216"/>
      <c r="R164" s="216"/>
      <c r="S164" s="216"/>
      <c r="T164" s="21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1" t="s">
        <v>247</v>
      </c>
      <c r="AU164" s="211" t="s">
        <v>86</v>
      </c>
      <c r="AV164" s="15" t="s">
        <v>146</v>
      </c>
      <c r="AW164" s="15" t="s">
        <v>32</v>
      </c>
      <c r="AX164" s="15" t="s">
        <v>84</v>
      </c>
      <c r="AY164" s="211" t="s">
        <v>126</v>
      </c>
    </row>
    <row r="165" s="2" customFormat="1" ht="24.15" customHeight="1">
      <c r="A165" s="37"/>
      <c r="B165" s="170"/>
      <c r="C165" s="171" t="s">
        <v>197</v>
      </c>
      <c r="D165" s="171" t="s">
        <v>129</v>
      </c>
      <c r="E165" s="172" t="s">
        <v>575</v>
      </c>
      <c r="F165" s="173" t="s">
        <v>576</v>
      </c>
      <c r="G165" s="174" t="s">
        <v>239</v>
      </c>
      <c r="H165" s="175">
        <v>2</v>
      </c>
      <c r="I165" s="176"/>
      <c r="J165" s="177">
        <f>ROUND(I165*H165,2)</f>
        <v>0</v>
      </c>
      <c r="K165" s="173" t="s">
        <v>133</v>
      </c>
      <c r="L165" s="38"/>
      <c r="M165" s="178" t="s">
        <v>1</v>
      </c>
      <c r="N165" s="179" t="s">
        <v>41</v>
      </c>
      <c r="O165" s="76"/>
      <c r="P165" s="180">
        <f>O165*H165</f>
        <v>0</v>
      </c>
      <c r="Q165" s="180">
        <v>0.00244</v>
      </c>
      <c r="R165" s="180">
        <f>Q165*H165</f>
        <v>0.00488</v>
      </c>
      <c r="S165" s="180">
        <v>0.056000000000000008</v>
      </c>
      <c r="T165" s="181">
        <f>S165*H165</f>
        <v>0.11200000000000002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2" t="s">
        <v>146</v>
      </c>
      <c r="AT165" s="182" t="s">
        <v>129</v>
      </c>
      <c r="AU165" s="182" t="s">
        <v>86</v>
      </c>
      <c r="AY165" s="18" t="s">
        <v>126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8" t="s">
        <v>84</v>
      </c>
      <c r="BK165" s="183">
        <f>ROUND(I165*H165,2)</f>
        <v>0</v>
      </c>
      <c r="BL165" s="18" t="s">
        <v>146</v>
      </c>
      <c r="BM165" s="182" t="s">
        <v>577</v>
      </c>
    </row>
    <row r="166" s="14" customFormat="1">
      <c r="A166" s="14"/>
      <c r="B166" s="203"/>
      <c r="C166" s="14"/>
      <c r="D166" s="195" t="s">
        <v>247</v>
      </c>
      <c r="E166" s="204" t="s">
        <v>1</v>
      </c>
      <c r="F166" s="205" t="s">
        <v>578</v>
      </c>
      <c r="G166" s="14"/>
      <c r="H166" s="204" t="s">
        <v>1</v>
      </c>
      <c r="I166" s="206"/>
      <c r="J166" s="14"/>
      <c r="K166" s="14"/>
      <c r="L166" s="203"/>
      <c r="M166" s="207"/>
      <c r="N166" s="208"/>
      <c r="O166" s="208"/>
      <c r="P166" s="208"/>
      <c r="Q166" s="208"/>
      <c r="R166" s="208"/>
      <c r="S166" s="208"/>
      <c r="T166" s="20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4" t="s">
        <v>247</v>
      </c>
      <c r="AU166" s="204" t="s">
        <v>86</v>
      </c>
      <c r="AV166" s="14" t="s">
        <v>84</v>
      </c>
      <c r="AW166" s="14" t="s">
        <v>32</v>
      </c>
      <c r="AX166" s="14" t="s">
        <v>76</v>
      </c>
      <c r="AY166" s="204" t="s">
        <v>126</v>
      </c>
    </row>
    <row r="167" s="13" customFormat="1">
      <c r="A167" s="13"/>
      <c r="B167" s="194"/>
      <c r="C167" s="13"/>
      <c r="D167" s="195" t="s">
        <v>247</v>
      </c>
      <c r="E167" s="202" t="s">
        <v>1</v>
      </c>
      <c r="F167" s="196" t="s">
        <v>86</v>
      </c>
      <c r="G167" s="13"/>
      <c r="H167" s="197">
        <v>2</v>
      </c>
      <c r="I167" s="198"/>
      <c r="J167" s="13"/>
      <c r="K167" s="13"/>
      <c r="L167" s="194"/>
      <c r="M167" s="199"/>
      <c r="N167" s="200"/>
      <c r="O167" s="200"/>
      <c r="P167" s="200"/>
      <c r="Q167" s="200"/>
      <c r="R167" s="200"/>
      <c r="S167" s="200"/>
      <c r="T167" s="20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02" t="s">
        <v>247</v>
      </c>
      <c r="AU167" s="202" t="s">
        <v>86</v>
      </c>
      <c r="AV167" s="13" t="s">
        <v>86</v>
      </c>
      <c r="AW167" s="13" t="s">
        <v>32</v>
      </c>
      <c r="AX167" s="13" t="s">
        <v>76</v>
      </c>
      <c r="AY167" s="202" t="s">
        <v>126</v>
      </c>
    </row>
    <row r="168" s="15" customFormat="1">
      <c r="A168" s="15"/>
      <c r="B168" s="210"/>
      <c r="C168" s="15"/>
      <c r="D168" s="195" t="s">
        <v>247</v>
      </c>
      <c r="E168" s="211" t="s">
        <v>1</v>
      </c>
      <c r="F168" s="212" t="s">
        <v>485</v>
      </c>
      <c r="G168" s="15"/>
      <c r="H168" s="213">
        <v>2</v>
      </c>
      <c r="I168" s="214"/>
      <c r="J168" s="15"/>
      <c r="K168" s="15"/>
      <c r="L168" s="210"/>
      <c r="M168" s="215"/>
      <c r="N168" s="216"/>
      <c r="O168" s="216"/>
      <c r="P168" s="216"/>
      <c r="Q168" s="216"/>
      <c r="R168" s="216"/>
      <c r="S168" s="216"/>
      <c r="T168" s="21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1" t="s">
        <v>247</v>
      </c>
      <c r="AU168" s="211" t="s">
        <v>86</v>
      </c>
      <c r="AV168" s="15" t="s">
        <v>146</v>
      </c>
      <c r="AW168" s="15" t="s">
        <v>32</v>
      </c>
      <c r="AX168" s="15" t="s">
        <v>84</v>
      </c>
      <c r="AY168" s="211" t="s">
        <v>126</v>
      </c>
    </row>
    <row r="169" s="2" customFormat="1" ht="37.8" customHeight="1">
      <c r="A169" s="37"/>
      <c r="B169" s="170"/>
      <c r="C169" s="171" t="s">
        <v>201</v>
      </c>
      <c r="D169" s="171" t="s">
        <v>129</v>
      </c>
      <c r="E169" s="172" t="s">
        <v>579</v>
      </c>
      <c r="F169" s="173" t="s">
        <v>580</v>
      </c>
      <c r="G169" s="174" t="s">
        <v>436</v>
      </c>
      <c r="H169" s="175">
        <v>65</v>
      </c>
      <c r="I169" s="176"/>
      <c r="J169" s="177">
        <f>ROUND(I169*H169,2)</f>
        <v>0</v>
      </c>
      <c r="K169" s="173" t="s">
        <v>133</v>
      </c>
      <c r="L169" s="38"/>
      <c r="M169" s="178" t="s">
        <v>1</v>
      </c>
      <c r="N169" s="179" t="s">
        <v>41</v>
      </c>
      <c r="O169" s="76"/>
      <c r="P169" s="180">
        <f>O169*H169</f>
        <v>0</v>
      </c>
      <c r="Q169" s="180">
        <v>0</v>
      </c>
      <c r="R169" s="180">
        <f>Q169*H169</f>
        <v>0</v>
      </c>
      <c r="S169" s="180">
        <v>0.02</v>
      </c>
      <c r="T169" s="181">
        <f>S169*H169</f>
        <v>1.3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2" t="s">
        <v>146</v>
      </c>
      <c r="AT169" s="182" t="s">
        <v>129</v>
      </c>
      <c r="AU169" s="182" t="s">
        <v>86</v>
      </c>
      <c r="AY169" s="18" t="s">
        <v>126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8" t="s">
        <v>84</v>
      </c>
      <c r="BK169" s="183">
        <f>ROUND(I169*H169,2)</f>
        <v>0</v>
      </c>
      <c r="BL169" s="18" t="s">
        <v>146</v>
      </c>
      <c r="BM169" s="182" t="s">
        <v>581</v>
      </c>
    </row>
    <row r="170" s="12" customFormat="1" ht="22.8" customHeight="1">
      <c r="A170" s="12"/>
      <c r="B170" s="157"/>
      <c r="C170" s="12"/>
      <c r="D170" s="158" t="s">
        <v>75</v>
      </c>
      <c r="E170" s="168" t="s">
        <v>582</v>
      </c>
      <c r="F170" s="168" t="s">
        <v>583</v>
      </c>
      <c r="G170" s="12"/>
      <c r="H170" s="12"/>
      <c r="I170" s="160"/>
      <c r="J170" s="169">
        <f>BK170</f>
        <v>0</v>
      </c>
      <c r="K170" s="12"/>
      <c r="L170" s="157"/>
      <c r="M170" s="162"/>
      <c r="N170" s="163"/>
      <c r="O170" s="163"/>
      <c r="P170" s="164">
        <f>SUM(P171:P175)</f>
        <v>0</v>
      </c>
      <c r="Q170" s="163"/>
      <c r="R170" s="164">
        <f>SUM(R171:R175)</f>
        <v>0</v>
      </c>
      <c r="S170" s="163"/>
      <c r="T170" s="165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8" t="s">
        <v>84</v>
      </c>
      <c r="AT170" s="166" t="s">
        <v>75</v>
      </c>
      <c r="AU170" s="166" t="s">
        <v>84</v>
      </c>
      <c r="AY170" s="158" t="s">
        <v>126</v>
      </c>
      <c r="BK170" s="167">
        <f>SUM(BK171:BK175)</f>
        <v>0</v>
      </c>
    </row>
    <row r="171" s="2" customFormat="1" ht="24.15" customHeight="1">
      <c r="A171" s="37"/>
      <c r="B171" s="170"/>
      <c r="C171" s="171" t="s">
        <v>205</v>
      </c>
      <c r="D171" s="171" t="s">
        <v>129</v>
      </c>
      <c r="E171" s="172" t="s">
        <v>584</v>
      </c>
      <c r="F171" s="173" t="s">
        <v>585</v>
      </c>
      <c r="G171" s="174" t="s">
        <v>142</v>
      </c>
      <c r="H171" s="175">
        <v>10.341</v>
      </c>
      <c r="I171" s="176"/>
      <c r="J171" s="177">
        <f>ROUND(I171*H171,2)</f>
        <v>0</v>
      </c>
      <c r="K171" s="173" t="s">
        <v>133</v>
      </c>
      <c r="L171" s="38"/>
      <c r="M171" s="178" t="s">
        <v>1</v>
      </c>
      <c r="N171" s="179" t="s">
        <v>41</v>
      </c>
      <c r="O171" s="76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146</v>
      </c>
      <c r="AT171" s="182" t="s">
        <v>129</v>
      </c>
      <c r="AU171" s="182" t="s">
        <v>86</v>
      </c>
      <c r="AY171" s="18" t="s">
        <v>126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8" t="s">
        <v>84</v>
      </c>
      <c r="BK171" s="183">
        <f>ROUND(I171*H171,2)</f>
        <v>0</v>
      </c>
      <c r="BL171" s="18" t="s">
        <v>146</v>
      </c>
      <c r="BM171" s="182" t="s">
        <v>586</v>
      </c>
    </row>
    <row r="172" s="2" customFormat="1" ht="24.15" customHeight="1">
      <c r="A172" s="37"/>
      <c r="B172" s="170"/>
      <c r="C172" s="171" t="s">
        <v>209</v>
      </c>
      <c r="D172" s="171" t="s">
        <v>129</v>
      </c>
      <c r="E172" s="172" t="s">
        <v>587</v>
      </c>
      <c r="F172" s="173" t="s">
        <v>588</v>
      </c>
      <c r="G172" s="174" t="s">
        <v>142</v>
      </c>
      <c r="H172" s="175">
        <v>310.23</v>
      </c>
      <c r="I172" s="176"/>
      <c r="J172" s="177">
        <f>ROUND(I172*H172,2)</f>
        <v>0</v>
      </c>
      <c r="K172" s="173" t="s">
        <v>133</v>
      </c>
      <c r="L172" s="38"/>
      <c r="M172" s="178" t="s">
        <v>1</v>
      </c>
      <c r="N172" s="179" t="s">
        <v>41</v>
      </c>
      <c r="O172" s="76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2" t="s">
        <v>146</v>
      </c>
      <c r="AT172" s="182" t="s">
        <v>129</v>
      </c>
      <c r="AU172" s="182" t="s">
        <v>86</v>
      </c>
      <c r="AY172" s="18" t="s">
        <v>126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18" t="s">
        <v>84</v>
      </c>
      <c r="BK172" s="183">
        <f>ROUND(I172*H172,2)</f>
        <v>0</v>
      </c>
      <c r="BL172" s="18" t="s">
        <v>146</v>
      </c>
      <c r="BM172" s="182" t="s">
        <v>589</v>
      </c>
    </row>
    <row r="173" s="13" customFormat="1">
      <c r="A173" s="13"/>
      <c r="B173" s="194"/>
      <c r="C173" s="13"/>
      <c r="D173" s="195" t="s">
        <v>247</v>
      </c>
      <c r="E173" s="13"/>
      <c r="F173" s="196" t="s">
        <v>590</v>
      </c>
      <c r="G173" s="13"/>
      <c r="H173" s="197">
        <v>310.23</v>
      </c>
      <c r="I173" s="198"/>
      <c r="J173" s="13"/>
      <c r="K173" s="13"/>
      <c r="L173" s="194"/>
      <c r="M173" s="199"/>
      <c r="N173" s="200"/>
      <c r="O173" s="200"/>
      <c r="P173" s="200"/>
      <c r="Q173" s="200"/>
      <c r="R173" s="200"/>
      <c r="S173" s="200"/>
      <c r="T173" s="20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02" t="s">
        <v>247</v>
      </c>
      <c r="AU173" s="202" t="s">
        <v>86</v>
      </c>
      <c r="AV173" s="13" t="s">
        <v>86</v>
      </c>
      <c r="AW173" s="13" t="s">
        <v>3</v>
      </c>
      <c r="AX173" s="13" t="s">
        <v>84</v>
      </c>
      <c r="AY173" s="202" t="s">
        <v>126</v>
      </c>
    </row>
    <row r="174" s="2" customFormat="1" ht="33" customHeight="1">
      <c r="A174" s="37"/>
      <c r="B174" s="170"/>
      <c r="C174" s="171" t="s">
        <v>7</v>
      </c>
      <c r="D174" s="171" t="s">
        <v>129</v>
      </c>
      <c r="E174" s="172" t="s">
        <v>591</v>
      </c>
      <c r="F174" s="173" t="s">
        <v>592</v>
      </c>
      <c r="G174" s="174" t="s">
        <v>142</v>
      </c>
      <c r="H174" s="175">
        <v>10.341</v>
      </c>
      <c r="I174" s="176"/>
      <c r="J174" s="177">
        <f>ROUND(I174*H174,2)</f>
        <v>0</v>
      </c>
      <c r="K174" s="173" t="s">
        <v>133</v>
      </c>
      <c r="L174" s="38"/>
      <c r="M174" s="178" t="s">
        <v>1</v>
      </c>
      <c r="N174" s="179" t="s">
        <v>41</v>
      </c>
      <c r="O174" s="76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2" t="s">
        <v>146</v>
      </c>
      <c r="AT174" s="182" t="s">
        <v>129</v>
      </c>
      <c r="AU174" s="182" t="s">
        <v>86</v>
      </c>
      <c r="AY174" s="18" t="s">
        <v>126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8" t="s">
        <v>84</v>
      </c>
      <c r="BK174" s="183">
        <f>ROUND(I174*H174,2)</f>
        <v>0</v>
      </c>
      <c r="BL174" s="18" t="s">
        <v>146</v>
      </c>
      <c r="BM174" s="182" t="s">
        <v>593</v>
      </c>
    </row>
    <row r="175" s="2" customFormat="1" ht="33" customHeight="1">
      <c r="A175" s="37"/>
      <c r="B175" s="170"/>
      <c r="C175" s="171" t="s">
        <v>218</v>
      </c>
      <c r="D175" s="171" t="s">
        <v>129</v>
      </c>
      <c r="E175" s="172" t="s">
        <v>594</v>
      </c>
      <c r="F175" s="173" t="s">
        <v>595</v>
      </c>
      <c r="G175" s="174" t="s">
        <v>142</v>
      </c>
      <c r="H175" s="175">
        <v>10.341</v>
      </c>
      <c r="I175" s="176"/>
      <c r="J175" s="177">
        <f>ROUND(I175*H175,2)</f>
        <v>0</v>
      </c>
      <c r="K175" s="173" t="s">
        <v>133</v>
      </c>
      <c r="L175" s="38"/>
      <c r="M175" s="178" t="s">
        <v>1</v>
      </c>
      <c r="N175" s="179" t="s">
        <v>41</v>
      </c>
      <c r="O175" s="76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2" t="s">
        <v>146</v>
      </c>
      <c r="AT175" s="182" t="s">
        <v>129</v>
      </c>
      <c r="AU175" s="182" t="s">
        <v>86</v>
      </c>
      <c r="AY175" s="18" t="s">
        <v>126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8" t="s">
        <v>84</v>
      </c>
      <c r="BK175" s="183">
        <f>ROUND(I175*H175,2)</f>
        <v>0</v>
      </c>
      <c r="BL175" s="18" t="s">
        <v>146</v>
      </c>
      <c r="BM175" s="182" t="s">
        <v>596</v>
      </c>
    </row>
    <row r="176" s="12" customFormat="1" ht="22.8" customHeight="1">
      <c r="A176" s="12"/>
      <c r="B176" s="157"/>
      <c r="C176" s="12"/>
      <c r="D176" s="158" t="s">
        <v>75</v>
      </c>
      <c r="E176" s="168" t="s">
        <v>597</v>
      </c>
      <c r="F176" s="168" t="s">
        <v>598</v>
      </c>
      <c r="G176" s="12"/>
      <c r="H176" s="12"/>
      <c r="I176" s="160"/>
      <c r="J176" s="169">
        <f>BK176</f>
        <v>0</v>
      </c>
      <c r="K176" s="12"/>
      <c r="L176" s="157"/>
      <c r="M176" s="162"/>
      <c r="N176" s="163"/>
      <c r="O176" s="163"/>
      <c r="P176" s="164">
        <f>P177</f>
        <v>0</v>
      </c>
      <c r="Q176" s="163"/>
      <c r="R176" s="164">
        <f>R177</f>
        <v>0</v>
      </c>
      <c r="S176" s="163"/>
      <c r="T176" s="165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8" t="s">
        <v>84</v>
      </c>
      <c r="AT176" s="166" t="s">
        <v>75</v>
      </c>
      <c r="AU176" s="166" t="s">
        <v>84</v>
      </c>
      <c r="AY176" s="158" t="s">
        <v>126</v>
      </c>
      <c r="BK176" s="167">
        <f>BK177</f>
        <v>0</v>
      </c>
    </row>
    <row r="177" s="2" customFormat="1" ht="24.15" customHeight="1">
      <c r="A177" s="37"/>
      <c r="B177" s="170"/>
      <c r="C177" s="171" t="s">
        <v>222</v>
      </c>
      <c r="D177" s="171" t="s">
        <v>129</v>
      </c>
      <c r="E177" s="172" t="s">
        <v>599</v>
      </c>
      <c r="F177" s="173" t="s">
        <v>600</v>
      </c>
      <c r="G177" s="174" t="s">
        <v>142</v>
      </c>
      <c r="H177" s="175">
        <v>3.827</v>
      </c>
      <c r="I177" s="176"/>
      <c r="J177" s="177">
        <f>ROUND(I177*H177,2)</f>
        <v>0</v>
      </c>
      <c r="K177" s="173" t="s">
        <v>133</v>
      </c>
      <c r="L177" s="38"/>
      <c r="M177" s="178" t="s">
        <v>1</v>
      </c>
      <c r="N177" s="179" t="s">
        <v>41</v>
      </c>
      <c r="O177" s="76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2" t="s">
        <v>146</v>
      </c>
      <c r="AT177" s="182" t="s">
        <v>129</v>
      </c>
      <c r="AU177" s="182" t="s">
        <v>86</v>
      </c>
      <c r="AY177" s="18" t="s">
        <v>126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8" t="s">
        <v>84</v>
      </c>
      <c r="BK177" s="183">
        <f>ROUND(I177*H177,2)</f>
        <v>0</v>
      </c>
      <c r="BL177" s="18" t="s">
        <v>146</v>
      </c>
      <c r="BM177" s="182" t="s">
        <v>601</v>
      </c>
    </row>
    <row r="178" s="12" customFormat="1" ht="25.92" customHeight="1">
      <c r="A178" s="12"/>
      <c r="B178" s="157"/>
      <c r="C178" s="12"/>
      <c r="D178" s="158" t="s">
        <v>75</v>
      </c>
      <c r="E178" s="159" t="s">
        <v>124</v>
      </c>
      <c r="F178" s="159" t="s">
        <v>125</v>
      </c>
      <c r="G178" s="12"/>
      <c r="H178" s="12"/>
      <c r="I178" s="160"/>
      <c r="J178" s="161">
        <f>BK178</f>
        <v>0</v>
      </c>
      <c r="K178" s="12"/>
      <c r="L178" s="157"/>
      <c r="M178" s="162"/>
      <c r="N178" s="163"/>
      <c r="O178" s="163"/>
      <c r="P178" s="164">
        <f>P179+P182+P187+P195+P207+P214+P237+P254+P266+P274+P288+P303</f>
        <v>0</v>
      </c>
      <c r="Q178" s="163"/>
      <c r="R178" s="164">
        <f>R179+R182+R187+R195+R207+R214+R237+R254+R266+R274+R288+R303</f>
        <v>2.40636572</v>
      </c>
      <c r="S178" s="163"/>
      <c r="T178" s="165">
        <f>T179+T182+T187+T195+T207+T214+T237+T254+T266+T274+T288+T303</f>
        <v>4.7007600000000008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8" t="s">
        <v>86</v>
      </c>
      <c r="AT178" s="166" t="s">
        <v>75</v>
      </c>
      <c r="AU178" s="166" t="s">
        <v>76</v>
      </c>
      <c r="AY178" s="158" t="s">
        <v>126</v>
      </c>
      <c r="BK178" s="167">
        <f>BK179+BK182+BK187+BK195+BK207+BK214+BK237+BK254+BK266+BK274+BK288+BK303</f>
        <v>0</v>
      </c>
    </row>
    <row r="179" s="12" customFormat="1" ht="22.8" customHeight="1">
      <c r="A179" s="12"/>
      <c r="B179" s="157"/>
      <c r="C179" s="12"/>
      <c r="D179" s="158" t="s">
        <v>75</v>
      </c>
      <c r="E179" s="168" t="s">
        <v>602</v>
      </c>
      <c r="F179" s="168" t="s">
        <v>603</v>
      </c>
      <c r="G179" s="12"/>
      <c r="H179" s="12"/>
      <c r="I179" s="160"/>
      <c r="J179" s="169">
        <f>BK179</f>
        <v>0</v>
      </c>
      <c r="K179" s="12"/>
      <c r="L179" s="157"/>
      <c r="M179" s="162"/>
      <c r="N179" s="163"/>
      <c r="O179" s="163"/>
      <c r="P179" s="164">
        <f>SUM(P180:P181)</f>
        <v>0</v>
      </c>
      <c r="Q179" s="163"/>
      <c r="R179" s="164">
        <f>SUM(R180:R181)</f>
        <v>0.0315</v>
      </c>
      <c r="S179" s="163"/>
      <c r="T179" s="165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8" t="s">
        <v>86</v>
      </c>
      <c r="AT179" s="166" t="s">
        <v>75</v>
      </c>
      <c r="AU179" s="166" t="s">
        <v>84</v>
      </c>
      <c r="AY179" s="158" t="s">
        <v>126</v>
      </c>
      <c r="BK179" s="167">
        <f>SUM(BK180:BK181)</f>
        <v>0</v>
      </c>
    </row>
    <row r="180" s="2" customFormat="1" ht="33" customHeight="1">
      <c r="A180" s="37"/>
      <c r="B180" s="170"/>
      <c r="C180" s="171" t="s">
        <v>226</v>
      </c>
      <c r="D180" s="171" t="s">
        <v>129</v>
      </c>
      <c r="E180" s="172" t="s">
        <v>604</v>
      </c>
      <c r="F180" s="173" t="s">
        <v>605</v>
      </c>
      <c r="G180" s="174" t="s">
        <v>436</v>
      </c>
      <c r="H180" s="175">
        <v>9</v>
      </c>
      <c r="I180" s="176"/>
      <c r="J180" s="177">
        <f>ROUND(I180*H180,2)</f>
        <v>0</v>
      </c>
      <c r="K180" s="173" t="s">
        <v>133</v>
      </c>
      <c r="L180" s="38"/>
      <c r="M180" s="178" t="s">
        <v>1</v>
      </c>
      <c r="N180" s="179" t="s">
        <v>41</v>
      </c>
      <c r="O180" s="76"/>
      <c r="P180" s="180">
        <f>O180*H180</f>
        <v>0</v>
      </c>
      <c r="Q180" s="180">
        <v>0.0035</v>
      </c>
      <c r="R180" s="180">
        <f>Q180*H180</f>
        <v>0.0315</v>
      </c>
      <c r="S180" s="180">
        <v>0</v>
      </c>
      <c r="T180" s="18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2" t="s">
        <v>134</v>
      </c>
      <c r="AT180" s="182" t="s">
        <v>129</v>
      </c>
      <c r="AU180" s="182" t="s">
        <v>86</v>
      </c>
      <c r="AY180" s="18" t="s">
        <v>126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8" t="s">
        <v>84</v>
      </c>
      <c r="BK180" s="183">
        <f>ROUND(I180*H180,2)</f>
        <v>0</v>
      </c>
      <c r="BL180" s="18" t="s">
        <v>134</v>
      </c>
      <c r="BM180" s="182" t="s">
        <v>606</v>
      </c>
    </row>
    <row r="181" s="2" customFormat="1" ht="33" customHeight="1">
      <c r="A181" s="37"/>
      <c r="B181" s="170"/>
      <c r="C181" s="171" t="s">
        <v>230</v>
      </c>
      <c r="D181" s="171" t="s">
        <v>129</v>
      </c>
      <c r="E181" s="172" t="s">
        <v>607</v>
      </c>
      <c r="F181" s="173" t="s">
        <v>608</v>
      </c>
      <c r="G181" s="174" t="s">
        <v>142</v>
      </c>
      <c r="H181" s="175">
        <v>0.032</v>
      </c>
      <c r="I181" s="176"/>
      <c r="J181" s="177">
        <f>ROUND(I181*H181,2)</f>
        <v>0</v>
      </c>
      <c r="K181" s="173" t="s">
        <v>133</v>
      </c>
      <c r="L181" s="38"/>
      <c r="M181" s="178" t="s">
        <v>1</v>
      </c>
      <c r="N181" s="179" t="s">
        <v>41</v>
      </c>
      <c r="O181" s="76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2" t="s">
        <v>134</v>
      </c>
      <c r="AT181" s="182" t="s">
        <v>129</v>
      </c>
      <c r="AU181" s="182" t="s">
        <v>86</v>
      </c>
      <c r="AY181" s="18" t="s">
        <v>126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8" t="s">
        <v>84</v>
      </c>
      <c r="BK181" s="183">
        <f>ROUND(I181*H181,2)</f>
        <v>0</v>
      </c>
      <c r="BL181" s="18" t="s">
        <v>134</v>
      </c>
      <c r="BM181" s="182" t="s">
        <v>609</v>
      </c>
    </row>
    <row r="182" s="12" customFormat="1" ht="22.8" customHeight="1">
      <c r="A182" s="12"/>
      <c r="B182" s="157"/>
      <c r="C182" s="12"/>
      <c r="D182" s="158" t="s">
        <v>75</v>
      </c>
      <c r="E182" s="168" t="s">
        <v>610</v>
      </c>
      <c r="F182" s="168" t="s">
        <v>611</v>
      </c>
      <c r="G182" s="12"/>
      <c r="H182" s="12"/>
      <c r="I182" s="160"/>
      <c r="J182" s="169">
        <f>BK182</f>
        <v>0</v>
      </c>
      <c r="K182" s="12"/>
      <c r="L182" s="157"/>
      <c r="M182" s="162"/>
      <c r="N182" s="163"/>
      <c r="O182" s="163"/>
      <c r="P182" s="164">
        <f>SUM(P183:P186)</f>
        <v>0</v>
      </c>
      <c r="Q182" s="163"/>
      <c r="R182" s="164">
        <f>SUM(R183:R186)</f>
        <v>0</v>
      </c>
      <c r="S182" s="163"/>
      <c r="T182" s="165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8" t="s">
        <v>86</v>
      </c>
      <c r="AT182" s="166" t="s">
        <v>75</v>
      </c>
      <c r="AU182" s="166" t="s">
        <v>84</v>
      </c>
      <c r="AY182" s="158" t="s">
        <v>126</v>
      </c>
      <c r="BK182" s="167">
        <f>SUM(BK183:BK186)</f>
        <v>0</v>
      </c>
    </row>
    <row r="183" s="2" customFormat="1" ht="21.75" customHeight="1">
      <c r="A183" s="37"/>
      <c r="B183" s="170"/>
      <c r="C183" s="171" t="s">
        <v>236</v>
      </c>
      <c r="D183" s="171" t="s">
        <v>129</v>
      </c>
      <c r="E183" s="172" t="s">
        <v>612</v>
      </c>
      <c r="F183" s="173" t="s">
        <v>613</v>
      </c>
      <c r="G183" s="174" t="s">
        <v>436</v>
      </c>
      <c r="H183" s="175">
        <v>12</v>
      </c>
      <c r="I183" s="176"/>
      <c r="J183" s="177">
        <f>ROUND(I183*H183,2)</f>
        <v>0</v>
      </c>
      <c r="K183" s="173" t="s">
        <v>1</v>
      </c>
      <c r="L183" s="38"/>
      <c r="M183" s="178" t="s">
        <v>1</v>
      </c>
      <c r="N183" s="179" t="s">
        <v>41</v>
      </c>
      <c r="O183" s="76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2" t="s">
        <v>134</v>
      </c>
      <c r="AT183" s="182" t="s">
        <v>129</v>
      </c>
      <c r="AU183" s="182" t="s">
        <v>86</v>
      </c>
      <c r="AY183" s="18" t="s">
        <v>126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8" t="s">
        <v>84</v>
      </c>
      <c r="BK183" s="183">
        <f>ROUND(I183*H183,2)</f>
        <v>0</v>
      </c>
      <c r="BL183" s="18" t="s">
        <v>134</v>
      </c>
      <c r="BM183" s="182" t="s">
        <v>614</v>
      </c>
    </row>
    <row r="184" s="2" customFormat="1" ht="21.75" customHeight="1">
      <c r="A184" s="37"/>
      <c r="B184" s="170"/>
      <c r="C184" s="171" t="s">
        <v>241</v>
      </c>
      <c r="D184" s="171" t="s">
        <v>129</v>
      </c>
      <c r="E184" s="172" t="s">
        <v>615</v>
      </c>
      <c r="F184" s="173" t="s">
        <v>616</v>
      </c>
      <c r="G184" s="174" t="s">
        <v>149</v>
      </c>
      <c r="H184" s="175">
        <v>1</v>
      </c>
      <c r="I184" s="176"/>
      <c r="J184" s="177">
        <f>ROUND(I184*H184,2)</f>
        <v>0</v>
      </c>
      <c r="K184" s="173" t="s">
        <v>1</v>
      </c>
      <c r="L184" s="38"/>
      <c r="M184" s="178" t="s">
        <v>1</v>
      </c>
      <c r="N184" s="179" t="s">
        <v>41</v>
      </c>
      <c r="O184" s="76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2" t="s">
        <v>134</v>
      </c>
      <c r="AT184" s="182" t="s">
        <v>129</v>
      </c>
      <c r="AU184" s="182" t="s">
        <v>86</v>
      </c>
      <c r="AY184" s="18" t="s">
        <v>126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8" t="s">
        <v>84</v>
      </c>
      <c r="BK184" s="183">
        <f>ROUND(I184*H184,2)</f>
        <v>0</v>
      </c>
      <c r="BL184" s="18" t="s">
        <v>134</v>
      </c>
      <c r="BM184" s="182" t="s">
        <v>617</v>
      </c>
    </row>
    <row r="185" s="2" customFormat="1" ht="24.15" customHeight="1">
      <c r="A185" s="37"/>
      <c r="B185" s="170"/>
      <c r="C185" s="171" t="s">
        <v>249</v>
      </c>
      <c r="D185" s="171" t="s">
        <v>129</v>
      </c>
      <c r="E185" s="172" t="s">
        <v>618</v>
      </c>
      <c r="F185" s="173" t="s">
        <v>619</v>
      </c>
      <c r="G185" s="174" t="s">
        <v>149</v>
      </c>
      <c r="H185" s="175">
        <v>1</v>
      </c>
      <c r="I185" s="176"/>
      <c r="J185" s="177">
        <f>ROUND(I185*H185,2)</f>
        <v>0</v>
      </c>
      <c r="K185" s="173" t="s">
        <v>1</v>
      </c>
      <c r="L185" s="38"/>
      <c r="M185" s="178" t="s">
        <v>1</v>
      </c>
      <c r="N185" s="179" t="s">
        <v>41</v>
      </c>
      <c r="O185" s="76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2" t="s">
        <v>134</v>
      </c>
      <c r="AT185" s="182" t="s">
        <v>129</v>
      </c>
      <c r="AU185" s="182" t="s">
        <v>86</v>
      </c>
      <c r="AY185" s="18" t="s">
        <v>126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8" t="s">
        <v>84</v>
      </c>
      <c r="BK185" s="183">
        <f>ROUND(I185*H185,2)</f>
        <v>0</v>
      </c>
      <c r="BL185" s="18" t="s">
        <v>134</v>
      </c>
      <c r="BM185" s="182" t="s">
        <v>620</v>
      </c>
    </row>
    <row r="186" s="2" customFormat="1" ht="24.15" customHeight="1">
      <c r="A186" s="37"/>
      <c r="B186" s="170"/>
      <c r="C186" s="171" t="s">
        <v>254</v>
      </c>
      <c r="D186" s="171" t="s">
        <v>129</v>
      </c>
      <c r="E186" s="172" t="s">
        <v>621</v>
      </c>
      <c r="F186" s="173" t="s">
        <v>622</v>
      </c>
      <c r="G186" s="174" t="s">
        <v>149</v>
      </c>
      <c r="H186" s="175">
        <v>1</v>
      </c>
      <c r="I186" s="176"/>
      <c r="J186" s="177">
        <f>ROUND(I186*H186,2)</f>
        <v>0</v>
      </c>
      <c r="K186" s="173" t="s">
        <v>1</v>
      </c>
      <c r="L186" s="38"/>
      <c r="M186" s="178" t="s">
        <v>1</v>
      </c>
      <c r="N186" s="179" t="s">
        <v>41</v>
      </c>
      <c r="O186" s="76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134</v>
      </c>
      <c r="AT186" s="182" t="s">
        <v>129</v>
      </c>
      <c r="AU186" s="182" t="s">
        <v>86</v>
      </c>
      <c r="AY186" s="18" t="s">
        <v>126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8" t="s">
        <v>84</v>
      </c>
      <c r="BK186" s="183">
        <f>ROUND(I186*H186,2)</f>
        <v>0</v>
      </c>
      <c r="BL186" s="18" t="s">
        <v>134</v>
      </c>
      <c r="BM186" s="182" t="s">
        <v>623</v>
      </c>
    </row>
    <row r="187" s="12" customFormat="1" ht="22.8" customHeight="1">
      <c r="A187" s="12"/>
      <c r="B187" s="157"/>
      <c r="C187" s="12"/>
      <c r="D187" s="158" t="s">
        <v>75</v>
      </c>
      <c r="E187" s="168" t="s">
        <v>127</v>
      </c>
      <c r="F187" s="168" t="s">
        <v>128</v>
      </c>
      <c r="G187" s="12"/>
      <c r="H187" s="12"/>
      <c r="I187" s="160"/>
      <c r="J187" s="169">
        <f>BK187</f>
        <v>0</v>
      </c>
      <c r="K187" s="12"/>
      <c r="L187" s="157"/>
      <c r="M187" s="162"/>
      <c r="N187" s="163"/>
      <c r="O187" s="163"/>
      <c r="P187" s="164">
        <f>SUM(P188:P194)</f>
        <v>0</v>
      </c>
      <c r="Q187" s="163"/>
      <c r="R187" s="164">
        <f>SUM(R188:R194)</f>
        <v>0.0040299999999999992</v>
      </c>
      <c r="S187" s="163"/>
      <c r="T187" s="165">
        <f>SUM(T188:T194)</f>
        <v>0.02376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8" t="s">
        <v>86</v>
      </c>
      <c r="AT187" s="166" t="s">
        <v>75</v>
      </c>
      <c r="AU187" s="166" t="s">
        <v>84</v>
      </c>
      <c r="AY187" s="158" t="s">
        <v>126</v>
      </c>
      <c r="BK187" s="167">
        <f>SUM(BK188:BK194)</f>
        <v>0</v>
      </c>
    </row>
    <row r="188" s="2" customFormat="1" ht="16.5" customHeight="1">
      <c r="A188" s="37"/>
      <c r="B188" s="170"/>
      <c r="C188" s="171" t="s">
        <v>259</v>
      </c>
      <c r="D188" s="171" t="s">
        <v>129</v>
      </c>
      <c r="E188" s="172" t="s">
        <v>624</v>
      </c>
      <c r="F188" s="173" t="s">
        <v>625</v>
      </c>
      <c r="G188" s="174" t="s">
        <v>239</v>
      </c>
      <c r="H188" s="175">
        <v>12</v>
      </c>
      <c r="I188" s="176"/>
      <c r="J188" s="177">
        <f>ROUND(I188*H188,2)</f>
        <v>0</v>
      </c>
      <c r="K188" s="173" t="s">
        <v>133</v>
      </c>
      <c r="L188" s="38"/>
      <c r="M188" s="178" t="s">
        <v>1</v>
      </c>
      <c r="N188" s="179" t="s">
        <v>41</v>
      </c>
      <c r="O188" s="76"/>
      <c r="P188" s="180">
        <f>O188*H188</f>
        <v>0</v>
      </c>
      <c r="Q188" s="180">
        <v>0</v>
      </c>
      <c r="R188" s="180">
        <f>Q188*H188</f>
        <v>0</v>
      </c>
      <c r="S188" s="180">
        <v>0.00198</v>
      </c>
      <c r="T188" s="181">
        <f>S188*H188</f>
        <v>0.02376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2" t="s">
        <v>134</v>
      </c>
      <c r="AT188" s="182" t="s">
        <v>129</v>
      </c>
      <c r="AU188" s="182" t="s">
        <v>86</v>
      </c>
      <c r="AY188" s="18" t="s">
        <v>126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8" t="s">
        <v>84</v>
      </c>
      <c r="BK188" s="183">
        <f>ROUND(I188*H188,2)</f>
        <v>0</v>
      </c>
      <c r="BL188" s="18" t="s">
        <v>134</v>
      </c>
      <c r="BM188" s="182" t="s">
        <v>626</v>
      </c>
    </row>
    <row r="189" s="2" customFormat="1" ht="16.5" customHeight="1">
      <c r="A189" s="37"/>
      <c r="B189" s="170"/>
      <c r="C189" s="171" t="s">
        <v>263</v>
      </c>
      <c r="D189" s="171" t="s">
        <v>129</v>
      </c>
      <c r="E189" s="172" t="s">
        <v>627</v>
      </c>
      <c r="F189" s="173" t="s">
        <v>628</v>
      </c>
      <c r="G189" s="174" t="s">
        <v>239</v>
      </c>
      <c r="H189" s="175">
        <v>5</v>
      </c>
      <c r="I189" s="176"/>
      <c r="J189" s="177">
        <f>ROUND(I189*H189,2)</f>
        <v>0</v>
      </c>
      <c r="K189" s="173" t="s">
        <v>133</v>
      </c>
      <c r="L189" s="38"/>
      <c r="M189" s="178" t="s">
        <v>1</v>
      </c>
      <c r="N189" s="179" t="s">
        <v>41</v>
      </c>
      <c r="O189" s="76"/>
      <c r="P189" s="180">
        <f>O189*H189</f>
        <v>0</v>
      </c>
      <c r="Q189" s="180">
        <v>0.0005</v>
      </c>
      <c r="R189" s="180">
        <f>Q189*H189</f>
        <v>0.0025</v>
      </c>
      <c r="S189" s="180">
        <v>0</v>
      </c>
      <c r="T189" s="18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2" t="s">
        <v>134</v>
      </c>
      <c r="AT189" s="182" t="s">
        <v>129</v>
      </c>
      <c r="AU189" s="182" t="s">
        <v>86</v>
      </c>
      <c r="AY189" s="18" t="s">
        <v>126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8" t="s">
        <v>84</v>
      </c>
      <c r="BK189" s="183">
        <f>ROUND(I189*H189,2)</f>
        <v>0</v>
      </c>
      <c r="BL189" s="18" t="s">
        <v>134</v>
      </c>
      <c r="BM189" s="182" t="s">
        <v>629</v>
      </c>
    </row>
    <row r="190" s="2" customFormat="1" ht="16.5" customHeight="1">
      <c r="A190" s="37"/>
      <c r="B190" s="170"/>
      <c r="C190" s="171" t="s">
        <v>245</v>
      </c>
      <c r="D190" s="171" t="s">
        <v>129</v>
      </c>
      <c r="E190" s="172" t="s">
        <v>630</v>
      </c>
      <c r="F190" s="173" t="s">
        <v>631</v>
      </c>
      <c r="G190" s="174" t="s">
        <v>239</v>
      </c>
      <c r="H190" s="175">
        <v>1</v>
      </c>
      <c r="I190" s="176"/>
      <c r="J190" s="177">
        <f>ROUND(I190*H190,2)</f>
        <v>0</v>
      </c>
      <c r="K190" s="173" t="s">
        <v>133</v>
      </c>
      <c r="L190" s="38"/>
      <c r="M190" s="178" t="s">
        <v>1</v>
      </c>
      <c r="N190" s="179" t="s">
        <v>41</v>
      </c>
      <c r="O190" s="76"/>
      <c r="P190" s="180">
        <f>O190*H190</f>
        <v>0</v>
      </c>
      <c r="Q190" s="180">
        <v>0.00153</v>
      </c>
      <c r="R190" s="180">
        <f>Q190*H190</f>
        <v>0.00153</v>
      </c>
      <c r="S190" s="180">
        <v>0</v>
      </c>
      <c r="T190" s="18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2" t="s">
        <v>134</v>
      </c>
      <c r="AT190" s="182" t="s">
        <v>129</v>
      </c>
      <c r="AU190" s="182" t="s">
        <v>86</v>
      </c>
      <c r="AY190" s="18" t="s">
        <v>126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8" t="s">
        <v>84</v>
      </c>
      <c r="BK190" s="183">
        <f>ROUND(I190*H190,2)</f>
        <v>0</v>
      </c>
      <c r="BL190" s="18" t="s">
        <v>134</v>
      </c>
      <c r="BM190" s="182" t="s">
        <v>632</v>
      </c>
    </row>
    <row r="191" s="2" customFormat="1" ht="16.5" customHeight="1">
      <c r="A191" s="37"/>
      <c r="B191" s="170"/>
      <c r="C191" s="171" t="s">
        <v>270</v>
      </c>
      <c r="D191" s="171" t="s">
        <v>129</v>
      </c>
      <c r="E191" s="172" t="s">
        <v>633</v>
      </c>
      <c r="F191" s="173" t="s">
        <v>634</v>
      </c>
      <c r="G191" s="174" t="s">
        <v>132</v>
      </c>
      <c r="H191" s="175">
        <v>2</v>
      </c>
      <c r="I191" s="176"/>
      <c r="J191" s="177">
        <f>ROUND(I191*H191,2)</f>
        <v>0</v>
      </c>
      <c r="K191" s="173" t="s">
        <v>133</v>
      </c>
      <c r="L191" s="38"/>
      <c r="M191" s="178" t="s">
        <v>1</v>
      </c>
      <c r="N191" s="179" t="s">
        <v>41</v>
      </c>
      <c r="O191" s="76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2" t="s">
        <v>134</v>
      </c>
      <c r="AT191" s="182" t="s">
        <v>129</v>
      </c>
      <c r="AU191" s="182" t="s">
        <v>86</v>
      </c>
      <c r="AY191" s="18" t="s">
        <v>126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8" t="s">
        <v>84</v>
      </c>
      <c r="BK191" s="183">
        <f>ROUND(I191*H191,2)</f>
        <v>0</v>
      </c>
      <c r="BL191" s="18" t="s">
        <v>134</v>
      </c>
      <c r="BM191" s="182" t="s">
        <v>635</v>
      </c>
    </row>
    <row r="192" s="2" customFormat="1" ht="21.75" customHeight="1">
      <c r="A192" s="37"/>
      <c r="B192" s="170"/>
      <c r="C192" s="171" t="s">
        <v>275</v>
      </c>
      <c r="D192" s="171" t="s">
        <v>129</v>
      </c>
      <c r="E192" s="172" t="s">
        <v>636</v>
      </c>
      <c r="F192" s="173" t="s">
        <v>637</v>
      </c>
      <c r="G192" s="174" t="s">
        <v>132</v>
      </c>
      <c r="H192" s="175">
        <v>1</v>
      </c>
      <c r="I192" s="176"/>
      <c r="J192" s="177">
        <f>ROUND(I192*H192,2)</f>
        <v>0</v>
      </c>
      <c r="K192" s="173" t="s">
        <v>133</v>
      </c>
      <c r="L192" s="38"/>
      <c r="M192" s="178" t="s">
        <v>1</v>
      </c>
      <c r="N192" s="179" t="s">
        <v>41</v>
      </c>
      <c r="O192" s="76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2" t="s">
        <v>134</v>
      </c>
      <c r="AT192" s="182" t="s">
        <v>129</v>
      </c>
      <c r="AU192" s="182" t="s">
        <v>86</v>
      </c>
      <c r="AY192" s="18" t="s">
        <v>126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8" t="s">
        <v>84</v>
      </c>
      <c r="BK192" s="183">
        <f>ROUND(I192*H192,2)</f>
        <v>0</v>
      </c>
      <c r="BL192" s="18" t="s">
        <v>134</v>
      </c>
      <c r="BM192" s="182" t="s">
        <v>638</v>
      </c>
    </row>
    <row r="193" s="2" customFormat="1" ht="21.75" customHeight="1">
      <c r="A193" s="37"/>
      <c r="B193" s="170"/>
      <c r="C193" s="171" t="s">
        <v>279</v>
      </c>
      <c r="D193" s="171" t="s">
        <v>129</v>
      </c>
      <c r="E193" s="172" t="s">
        <v>639</v>
      </c>
      <c r="F193" s="173" t="s">
        <v>640</v>
      </c>
      <c r="G193" s="174" t="s">
        <v>239</v>
      </c>
      <c r="H193" s="175">
        <v>6</v>
      </c>
      <c r="I193" s="176"/>
      <c r="J193" s="177">
        <f>ROUND(I193*H193,2)</f>
        <v>0</v>
      </c>
      <c r="K193" s="173" t="s">
        <v>133</v>
      </c>
      <c r="L193" s="38"/>
      <c r="M193" s="178" t="s">
        <v>1</v>
      </c>
      <c r="N193" s="179" t="s">
        <v>41</v>
      </c>
      <c r="O193" s="76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2" t="s">
        <v>134</v>
      </c>
      <c r="AT193" s="182" t="s">
        <v>129</v>
      </c>
      <c r="AU193" s="182" t="s">
        <v>86</v>
      </c>
      <c r="AY193" s="18" t="s">
        <v>126</v>
      </c>
      <c r="BE193" s="183">
        <f>IF(N193="základní",J193,0)</f>
        <v>0</v>
      </c>
      <c r="BF193" s="183">
        <f>IF(N193="snížená",J193,0)</f>
        <v>0</v>
      </c>
      <c r="BG193" s="183">
        <f>IF(N193="zákl. přenesená",J193,0)</f>
        <v>0</v>
      </c>
      <c r="BH193" s="183">
        <f>IF(N193="sníž. přenesená",J193,0)</f>
        <v>0</v>
      </c>
      <c r="BI193" s="183">
        <f>IF(N193="nulová",J193,0)</f>
        <v>0</v>
      </c>
      <c r="BJ193" s="18" t="s">
        <v>84</v>
      </c>
      <c r="BK193" s="183">
        <f>ROUND(I193*H193,2)</f>
        <v>0</v>
      </c>
      <c r="BL193" s="18" t="s">
        <v>134</v>
      </c>
      <c r="BM193" s="182" t="s">
        <v>641</v>
      </c>
    </row>
    <row r="194" s="2" customFormat="1" ht="24.15" customHeight="1">
      <c r="A194" s="37"/>
      <c r="B194" s="170"/>
      <c r="C194" s="171" t="s">
        <v>284</v>
      </c>
      <c r="D194" s="171" t="s">
        <v>129</v>
      </c>
      <c r="E194" s="172" t="s">
        <v>140</v>
      </c>
      <c r="F194" s="173" t="s">
        <v>141</v>
      </c>
      <c r="G194" s="174" t="s">
        <v>142</v>
      </c>
      <c r="H194" s="175">
        <v>0.004</v>
      </c>
      <c r="I194" s="176"/>
      <c r="J194" s="177">
        <f>ROUND(I194*H194,2)</f>
        <v>0</v>
      </c>
      <c r="K194" s="173" t="s">
        <v>133</v>
      </c>
      <c r="L194" s="38"/>
      <c r="M194" s="178" t="s">
        <v>1</v>
      </c>
      <c r="N194" s="179" t="s">
        <v>41</v>
      </c>
      <c r="O194" s="76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134</v>
      </c>
      <c r="AT194" s="182" t="s">
        <v>129</v>
      </c>
      <c r="AU194" s="182" t="s">
        <v>86</v>
      </c>
      <c r="AY194" s="18" t="s">
        <v>126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8" t="s">
        <v>84</v>
      </c>
      <c r="BK194" s="183">
        <f>ROUND(I194*H194,2)</f>
        <v>0</v>
      </c>
      <c r="BL194" s="18" t="s">
        <v>134</v>
      </c>
      <c r="BM194" s="182" t="s">
        <v>642</v>
      </c>
    </row>
    <row r="195" s="12" customFormat="1" ht="22.8" customHeight="1">
      <c r="A195" s="12"/>
      <c r="B195" s="157"/>
      <c r="C195" s="12"/>
      <c r="D195" s="158" t="s">
        <v>75</v>
      </c>
      <c r="E195" s="168" t="s">
        <v>643</v>
      </c>
      <c r="F195" s="168" t="s">
        <v>644</v>
      </c>
      <c r="G195" s="12"/>
      <c r="H195" s="12"/>
      <c r="I195" s="160"/>
      <c r="J195" s="169">
        <f>BK195</f>
        <v>0</v>
      </c>
      <c r="K195" s="12"/>
      <c r="L195" s="157"/>
      <c r="M195" s="162"/>
      <c r="N195" s="163"/>
      <c r="O195" s="163"/>
      <c r="P195" s="164">
        <f>SUM(P196:P206)</f>
        <v>0</v>
      </c>
      <c r="Q195" s="163"/>
      <c r="R195" s="164">
        <f>SUM(R196:R206)</f>
        <v>0.041739999999999992</v>
      </c>
      <c r="S195" s="163"/>
      <c r="T195" s="165">
        <f>SUM(T196:T206)</f>
        <v>0.04473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8" t="s">
        <v>86</v>
      </c>
      <c r="AT195" s="166" t="s">
        <v>75</v>
      </c>
      <c r="AU195" s="166" t="s">
        <v>84</v>
      </c>
      <c r="AY195" s="158" t="s">
        <v>126</v>
      </c>
      <c r="BK195" s="167">
        <f>SUM(BK196:BK206)</f>
        <v>0</v>
      </c>
    </row>
    <row r="196" s="2" customFormat="1" ht="24.15" customHeight="1">
      <c r="A196" s="37"/>
      <c r="B196" s="170"/>
      <c r="C196" s="171" t="s">
        <v>288</v>
      </c>
      <c r="D196" s="171" t="s">
        <v>129</v>
      </c>
      <c r="E196" s="172" t="s">
        <v>645</v>
      </c>
      <c r="F196" s="173" t="s">
        <v>646</v>
      </c>
      <c r="G196" s="174" t="s">
        <v>239</v>
      </c>
      <c r="H196" s="175">
        <v>21</v>
      </c>
      <c r="I196" s="176"/>
      <c r="J196" s="177">
        <f>ROUND(I196*H196,2)</f>
        <v>0</v>
      </c>
      <c r="K196" s="173" t="s">
        <v>133</v>
      </c>
      <c r="L196" s="38"/>
      <c r="M196" s="178" t="s">
        <v>1</v>
      </c>
      <c r="N196" s="179" t="s">
        <v>41</v>
      </c>
      <c r="O196" s="76"/>
      <c r="P196" s="180">
        <f>O196*H196</f>
        <v>0</v>
      </c>
      <c r="Q196" s="180">
        <v>0</v>
      </c>
      <c r="R196" s="180">
        <f>Q196*H196</f>
        <v>0</v>
      </c>
      <c r="S196" s="180">
        <v>0.00213</v>
      </c>
      <c r="T196" s="181">
        <f>S196*H196</f>
        <v>0.04473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2" t="s">
        <v>134</v>
      </c>
      <c r="AT196" s="182" t="s">
        <v>129</v>
      </c>
      <c r="AU196" s="182" t="s">
        <v>86</v>
      </c>
      <c r="AY196" s="18" t="s">
        <v>126</v>
      </c>
      <c r="BE196" s="183">
        <f>IF(N196="základní",J196,0)</f>
        <v>0</v>
      </c>
      <c r="BF196" s="183">
        <f>IF(N196="snížená",J196,0)</f>
        <v>0</v>
      </c>
      <c r="BG196" s="183">
        <f>IF(N196="zákl. přenesená",J196,0)</f>
        <v>0</v>
      </c>
      <c r="BH196" s="183">
        <f>IF(N196="sníž. přenesená",J196,0)</f>
        <v>0</v>
      </c>
      <c r="BI196" s="183">
        <f>IF(N196="nulová",J196,0)</f>
        <v>0</v>
      </c>
      <c r="BJ196" s="18" t="s">
        <v>84</v>
      </c>
      <c r="BK196" s="183">
        <f>ROUND(I196*H196,2)</f>
        <v>0</v>
      </c>
      <c r="BL196" s="18" t="s">
        <v>134</v>
      </c>
      <c r="BM196" s="182" t="s">
        <v>647</v>
      </c>
    </row>
    <row r="197" s="2" customFormat="1" ht="24.15" customHeight="1">
      <c r="A197" s="37"/>
      <c r="B197" s="170"/>
      <c r="C197" s="171" t="s">
        <v>293</v>
      </c>
      <c r="D197" s="171" t="s">
        <v>129</v>
      </c>
      <c r="E197" s="172" t="s">
        <v>648</v>
      </c>
      <c r="F197" s="173" t="s">
        <v>649</v>
      </c>
      <c r="G197" s="174" t="s">
        <v>239</v>
      </c>
      <c r="H197" s="175">
        <v>13</v>
      </c>
      <c r="I197" s="176"/>
      <c r="J197" s="177">
        <f>ROUND(I197*H197,2)</f>
        <v>0</v>
      </c>
      <c r="K197" s="173" t="s">
        <v>133</v>
      </c>
      <c r="L197" s="38"/>
      <c r="M197" s="178" t="s">
        <v>1</v>
      </c>
      <c r="N197" s="179" t="s">
        <v>41</v>
      </c>
      <c r="O197" s="76"/>
      <c r="P197" s="180">
        <f>O197*H197</f>
        <v>0</v>
      </c>
      <c r="Q197" s="180">
        <v>0.00075</v>
      </c>
      <c r="R197" s="180">
        <f>Q197*H197</f>
        <v>0.00975</v>
      </c>
      <c r="S197" s="180">
        <v>0</v>
      </c>
      <c r="T197" s="18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2" t="s">
        <v>134</v>
      </c>
      <c r="AT197" s="182" t="s">
        <v>129</v>
      </c>
      <c r="AU197" s="182" t="s">
        <v>86</v>
      </c>
      <c r="AY197" s="18" t="s">
        <v>126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8" t="s">
        <v>84</v>
      </c>
      <c r="BK197" s="183">
        <f>ROUND(I197*H197,2)</f>
        <v>0</v>
      </c>
      <c r="BL197" s="18" t="s">
        <v>134</v>
      </c>
      <c r="BM197" s="182" t="s">
        <v>650</v>
      </c>
    </row>
    <row r="198" s="2" customFormat="1" ht="24.15" customHeight="1">
      <c r="A198" s="37"/>
      <c r="B198" s="170"/>
      <c r="C198" s="171" t="s">
        <v>297</v>
      </c>
      <c r="D198" s="171" t="s">
        <v>129</v>
      </c>
      <c r="E198" s="172" t="s">
        <v>651</v>
      </c>
      <c r="F198" s="173" t="s">
        <v>652</v>
      </c>
      <c r="G198" s="174" t="s">
        <v>239</v>
      </c>
      <c r="H198" s="175">
        <v>11</v>
      </c>
      <c r="I198" s="176"/>
      <c r="J198" s="177">
        <f>ROUND(I198*H198,2)</f>
        <v>0</v>
      </c>
      <c r="K198" s="173" t="s">
        <v>133</v>
      </c>
      <c r="L198" s="38"/>
      <c r="M198" s="178" t="s">
        <v>1</v>
      </c>
      <c r="N198" s="179" t="s">
        <v>41</v>
      </c>
      <c r="O198" s="76"/>
      <c r="P198" s="180">
        <f>O198*H198</f>
        <v>0</v>
      </c>
      <c r="Q198" s="180">
        <v>0.0008</v>
      </c>
      <c r="R198" s="180">
        <f>Q198*H198</f>
        <v>0.0088</v>
      </c>
      <c r="S198" s="180">
        <v>0</v>
      </c>
      <c r="T198" s="18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2" t="s">
        <v>134</v>
      </c>
      <c r="AT198" s="182" t="s">
        <v>129</v>
      </c>
      <c r="AU198" s="182" t="s">
        <v>86</v>
      </c>
      <c r="AY198" s="18" t="s">
        <v>126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8" t="s">
        <v>84</v>
      </c>
      <c r="BK198" s="183">
        <f>ROUND(I198*H198,2)</f>
        <v>0</v>
      </c>
      <c r="BL198" s="18" t="s">
        <v>134</v>
      </c>
      <c r="BM198" s="182" t="s">
        <v>653</v>
      </c>
    </row>
    <row r="199" s="2" customFormat="1" ht="37.8" customHeight="1">
      <c r="A199" s="37"/>
      <c r="B199" s="170"/>
      <c r="C199" s="171" t="s">
        <v>301</v>
      </c>
      <c r="D199" s="171" t="s">
        <v>129</v>
      </c>
      <c r="E199" s="172" t="s">
        <v>654</v>
      </c>
      <c r="F199" s="173" t="s">
        <v>655</v>
      </c>
      <c r="G199" s="174" t="s">
        <v>239</v>
      </c>
      <c r="H199" s="175">
        <v>45</v>
      </c>
      <c r="I199" s="176"/>
      <c r="J199" s="177">
        <f>ROUND(I199*H199,2)</f>
        <v>0</v>
      </c>
      <c r="K199" s="173" t="s">
        <v>133</v>
      </c>
      <c r="L199" s="38"/>
      <c r="M199" s="178" t="s">
        <v>1</v>
      </c>
      <c r="N199" s="179" t="s">
        <v>41</v>
      </c>
      <c r="O199" s="76"/>
      <c r="P199" s="180">
        <f>O199*H199</f>
        <v>0</v>
      </c>
      <c r="Q199" s="180">
        <v>0.00034000000000000004</v>
      </c>
      <c r="R199" s="180">
        <f>Q199*H199</f>
        <v>0.0153</v>
      </c>
      <c r="S199" s="180">
        <v>0</v>
      </c>
      <c r="T199" s="18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2" t="s">
        <v>134</v>
      </c>
      <c r="AT199" s="182" t="s">
        <v>129</v>
      </c>
      <c r="AU199" s="182" t="s">
        <v>86</v>
      </c>
      <c r="AY199" s="18" t="s">
        <v>126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8" t="s">
        <v>84</v>
      </c>
      <c r="BK199" s="183">
        <f>ROUND(I199*H199,2)</f>
        <v>0</v>
      </c>
      <c r="BL199" s="18" t="s">
        <v>134</v>
      </c>
      <c r="BM199" s="182" t="s">
        <v>656</v>
      </c>
    </row>
    <row r="200" s="2" customFormat="1" ht="21.75" customHeight="1">
      <c r="A200" s="37"/>
      <c r="B200" s="170"/>
      <c r="C200" s="171" t="s">
        <v>305</v>
      </c>
      <c r="D200" s="171" t="s">
        <v>129</v>
      </c>
      <c r="E200" s="172" t="s">
        <v>657</v>
      </c>
      <c r="F200" s="173" t="s">
        <v>658</v>
      </c>
      <c r="G200" s="174" t="s">
        <v>132</v>
      </c>
      <c r="H200" s="175">
        <v>7</v>
      </c>
      <c r="I200" s="176"/>
      <c r="J200" s="177">
        <f>ROUND(I200*H200,2)</f>
        <v>0</v>
      </c>
      <c r="K200" s="173" t="s">
        <v>133</v>
      </c>
      <c r="L200" s="38"/>
      <c r="M200" s="178" t="s">
        <v>1</v>
      </c>
      <c r="N200" s="179" t="s">
        <v>41</v>
      </c>
      <c r="O200" s="76"/>
      <c r="P200" s="180">
        <f>O200*H200</f>
        <v>0</v>
      </c>
      <c r="Q200" s="180">
        <v>0.00022</v>
      </c>
      <c r="R200" s="180">
        <f>Q200*H200</f>
        <v>0.0015400000000000003</v>
      </c>
      <c r="S200" s="180">
        <v>0</v>
      </c>
      <c r="T200" s="18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2" t="s">
        <v>134</v>
      </c>
      <c r="AT200" s="182" t="s">
        <v>129</v>
      </c>
      <c r="AU200" s="182" t="s">
        <v>86</v>
      </c>
      <c r="AY200" s="18" t="s">
        <v>126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8" t="s">
        <v>84</v>
      </c>
      <c r="BK200" s="183">
        <f>ROUND(I200*H200,2)</f>
        <v>0</v>
      </c>
      <c r="BL200" s="18" t="s">
        <v>134</v>
      </c>
      <c r="BM200" s="182" t="s">
        <v>659</v>
      </c>
    </row>
    <row r="201" s="2" customFormat="1" ht="16.5" customHeight="1">
      <c r="A201" s="37"/>
      <c r="B201" s="170"/>
      <c r="C201" s="171" t="s">
        <v>309</v>
      </c>
      <c r="D201" s="171" t="s">
        <v>129</v>
      </c>
      <c r="E201" s="172" t="s">
        <v>660</v>
      </c>
      <c r="F201" s="173" t="s">
        <v>661</v>
      </c>
      <c r="G201" s="174" t="s">
        <v>662</v>
      </c>
      <c r="H201" s="175">
        <v>7</v>
      </c>
      <c r="I201" s="176"/>
      <c r="J201" s="177">
        <f>ROUND(I201*H201,2)</f>
        <v>0</v>
      </c>
      <c r="K201" s="173" t="s">
        <v>133</v>
      </c>
      <c r="L201" s="38"/>
      <c r="M201" s="178" t="s">
        <v>1</v>
      </c>
      <c r="N201" s="179" t="s">
        <v>41</v>
      </c>
      <c r="O201" s="76"/>
      <c r="P201" s="180">
        <f>O201*H201</f>
        <v>0</v>
      </c>
      <c r="Q201" s="180">
        <v>0.00043</v>
      </c>
      <c r="R201" s="180">
        <f>Q201*H201</f>
        <v>0.0030100000000000004</v>
      </c>
      <c r="S201" s="180">
        <v>0</v>
      </c>
      <c r="T201" s="18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2" t="s">
        <v>134</v>
      </c>
      <c r="AT201" s="182" t="s">
        <v>129</v>
      </c>
      <c r="AU201" s="182" t="s">
        <v>86</v>
      </c>
      <c r="AY201" s="18" t="s">
        <v>126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8" t="s">
        <v>84</v>
      </c>
      <c r="BK201" s="183">
        <f>ROUND(I201*H201,2)</f>
        <v>0</v>
      </c>
      <c r="BL201" s="18" t="s">
        <v>134</v>
      </c>
      <c r="BM201" s="182" t="s">
        <v>663</v>
      </c>
    </row>
    <row r="202" s="2" customFormat="1" ht="16.5" customHeight="1">
      <c r="A202" s="37"/>
      <c r="B202" s="170"/>
      <c r="C202" s="171" t="s">
        <v>313</v>
      </c>
      <c r="D202" s="171" t="s">
        <v>129</v>
      </c>
      <c r="E202" s="172" t="s">
        <v>664</v>
      </c>
      <c r="F202" s="173" t="s">
        <v>665</v>
      </c>
      <c r="G202" s="174" t="s">
        <v>132</v>
      </c>
      <c r="H202" s="175">
        <v>2</v>
      </c>
      <c r="I202" s="176"/>
      <c r="J202" s="177">
        <f>ROUND(I202*H202,2)</f>
        <v>0</v>
      </c>
      <c r="K202" s="173" t="s">
        <v>133</v>
      </c>
      <c r="L202" s="38"/>
      <c r="M202" s="178" t="s">
        <v>1</v>
      </c>
      <c r="N202" s="179" t="s">
        <v>41</v>
      </c>
      <c r="O202" s="76"/>
      <c r="P202" s="180">
        <f>O202*H202</f>
        <v>0</v>
      </c>
      <c r="Q202" s="180">
        <v>0.00029</v>
      </c>
      <c r="R202" s="180">
        <f>Q202*H202</f>
        <v>0.00058</v>
      </c>
      <c r="S202" s="180">
        <v>0</v>
      </c>
      <c r="T202" s="18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2" t="s">
        <v>134</v>
      </c>
      <c r="AT202" s="182" t="s">
        <v>129</v>
      </c>
      <c r="AU202" s="182" t="s">
        <v>86</v>
      </c>
      <c r="AY202" s="18" t="s">
        <v>126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8" t="s">
        <v>84</v>
      </c>
      <c r="BK202" s="183">
        <f>ROUND(I202*H202,2)</f>
        <v>0</v>
      </c>
      <c r="BL202" s="18" t="s">
        <v>134</v>
      </c>
      <c r="BM202" s="182" t="s">
        <v>666</v>
      </c>
    </row>
    <row r="203" s="2" customFormat="1" ht="21.75" customHeight="1">
      <c r="A203" s="37"/>
      <c r="B203" s="170"/>
      <c r="C203" s="171" t="s">
        <v>317</v>
      </c>
      <c r="D203" s="171" t="s">
        <v>129</v>
      </c>
      <c r="E203" s="172" t="s">
        <v>667</v>
      </c>
      <c r="F203" s="173" t="s">
        <v>668</v>
      </c>
      <c r="G203" s="174" t="s">
        <v>132</v>
      </c>
      <c r="H203" s="175">
        <v>6</v>
      </c>
      <c r="I203" s="176"/>
      <c r="J203" s="177">
        <f>ROUND(I203*H203,2)</f>
        <v>0</v>
      </c>
      <c r="K203" s="173" t="s">
        <v>133</v>
      </c>
      <c r="L203" s="38"/>
      <c r="M203" s="178" t="s">
        <v>1</v>
      </c>
      <c r="N203" s="179" t="s">
        <v>41</v>
      </c>
      <c r="O203" s="76"/>
      <c r="P203" s="180">
        <f>O203*H203</f>
        <v>0</v>
      </c>
      <c r="Q203" s="180">
        <v>0.00034000000000000004</v>
      </c>
      <c r="R203" s="180">
        <f>Q203*H203</f>
        <v>0.00204</v>
      </c>
      <c r="S203" s="180">
        <v>0</v>
      </c>
      <c r="T203" s="18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2" t="s">
        <v>134</v>
      </c>
      <c r="AT203" s="182" t="s">
        <v>129</v>
      </c>
      <c r="AU203" s="182" t="s">
        <v>86</v>
      </c>
      <c r="AY203" s="18" t="s">
        <v>126</v>
      </c>
      <c r="BE203" s="183">
        <f>IF(N203="základní",J203,0)</f>
        <v>0</v>
      </c>
      <c r="BF203" s="183">
        <f>IF(N203="snížená",J203,0)</f>
        <v>0</v>
      </c>
      <c r="BG203" s="183">
        <f>IF(N203="zákl. přenesená",J203,0)</f>
        <v>0</v>
      </c>
      <c r="BH203" s="183">
        <f>IF(N203="sníž. přenesená",J203,0)</f>
        <v>0</v>
      </c>
      <c r="BI203" s="183">
        <f>IF(N203="nulová",J203,0)</f>
        <v>0</v>
      </c>
      <c r="BJ203" s="18" t="s">
        <v>84</v>
      </c>
      <c r="BK203" s="183">
        <f>ROUND(I203*H203,2)</f>
        <v>0</v>
      </c>
      <c r="BL203" s="18" t="s">
        <v>134</v>
      </c>
      <c r="BM203" s="182" t="s">
        <v>669</v>
      </c>
    </row>
    <row r="204" s="2" customFormat="1" ht="21.75" customHeight="1">
      <c r="A204" s="37"/>
      <c r="B204" s="170"/>
      <c r="C204" s="171" t="s">
        <v>321</v>
      </c>
      <c r="D204" s="171" t="s">
        <v>129</v>
      </c>
      <c r="E204" s="172" t="s">
        <v>670</v>
      </c>
      <c r="F204" s="173" t="s">
        <v>671</v>
      </c>
      <c r="G204" s="174" t="s">
        <v>239</v>
      </c>
      <c r="H204" s="175">
        <v>24</v>
      </c>
      <c r="I204" s="176"/>
      <c r="J204" s="177">
        <f>ROUND(I204*H204,2)</f>
        <v>0</v>
      </c>
      <c r="K204" s="173" t="s">
        <v>133</v>
      </c>
      <c r="L204" s="38"/>
      <c r="M204" s="178" t="s">
        <v>1</v>
      </c>
      <c r="N204" s="179" t="s">
        <v>41</v>
      </c>
      <c r="O204" s="76"/>
      <c r="P204" s="180">
        <f>O204*H204</f>
        <v>0</v>
      </c>
      <c r="Q204" s="180">
        <v>1E-05</v>
      </c>
      <c r="R204" s="180">
        <f>Q204*H204</f>
        <v>0.00024000000000000003</v>
      </c>
      <c r="S204" s="180">
        <v>0</v>
      </c>
      <c r="T204" s="18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2" t="s">
        <v>134</v>
      </c>
      <c r="AT204" s="182" t="s">
        <v>129</v>
      </c>
      <c r="AU204" s="182" t="s">
        <v>86</v>
      </c>
      <c r="AY204" s="18" t="s">
        <v>126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8" t="s">
        <v>84</v>
      </c>
      <c r="BK204" s="183">
        <f>ROUND(I204*H204,2)</f>
        <v>0</v>
      </c>
      <c r="BL204" s="18" t="s">
        <v>134</v>
      </c>
      <c r="BM204" s="182" t="s">
        <v>672</v>
      </c>
    </row>
    <row r="205" s="2" customFormat="1" ht="24.15" customHeight="1">
      <c r="A205" s="37"/>
      <c r="B205" s="170"/>
      <c r="C205" s="171" t="s">
        <v>325</v>
      </c>
      <c r="D205" s="171" t="s">
        <v>129</v>
      </c>
      <c r="E205" s="172" t="s">
        <v>673</v>
      </c>
      <c r="F205" s="173" t="s">
        <v>674</v>
      </c>
      <c r="G205" s="174" t="s">
        <v>239</v>
      </c>
      <c r="H205" s="175">
        <v>24</v>
      </c>
      <c r="I205" s="176"/>
      <c r="J205" s="177">
        <f>ROUND(I205*H205,2)</f>
        <v>0</v>
      </c>
      <c r="K205" s="173" t="s">
        <v>133</v>
      </c>
      <c r="L205" s="38"/>
      <c r="M205" s="178" t="s">
        <v>1</v>
      </c>
      <c r="N205" s="179" t="s">
        <v>41</v>
      </c>
      <c r="O205" s="76"/>
      <c r="P205" s="180">
        <f>O205*H205</f>
        <v>0</v>
      </c>
      <c r="Q205" s="180">
        <v>2E-05</v>
      </c>
      <c r="R205" s="180">
        <f>Q205*H205</f>
        <v>0.00048000000000000008</v>
      </c>
      <c r="S205" s="180">
        <v>0</v>
      </c>
      <c r="T205" s="18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2" t="s">
        <v>134</v>
      </c>
      <c r="AT205" s="182" t="s">
        <v>129</v>
      </c>
      <c r="AU205" s="182" t="s">
        <v>86</v>
      </c>
      <c r="AY205" s="18" t="s">
        <v>126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8" t="s">
        <v>84</v>
      </c>
      <c r="BK205" s="183">
        <f>ROUND(I205*H205,2)</f>
        <v>0</v>
      </c>
      <c r="BL205" s="18" t="s">
        <v>134</v>
      </c>
      <c r="BM205" s="182" t="s">
        <v>675</v>
      </c>
    </row>
    <row r="206" s="2" customFormat="1" ht="24.15" customHeight="1">
      <c r="A206" s="37"/>
      <c r="B206" s="170"/>
      <c r="C206" s="171" t="s">
        <v>329</v>
      </c>
      <c r="D206" s="171" t="s">
        <v>129</v>
      </c>
      <c r="E206" s="172" t="s">
        <v>676</v>
      </c>
      <c r="F206" s="173" t="s">
        <v>677</v>
      </c>
      <c r="G206" s="174" t="s">
        <v>142</v>
      </c>
      <c r="H206" s="175">
        <v>0.042</v>
      </c>
      <c r="I206" s="176"/>
      <c r="J206" s="177">
        <f>ROUND(I206*H206,2)</f>
        <v>0</v>
      </c>
      <c r="K206" s="173" t="s">
        <v>133</v>
      </c>
      <c r="L206" s="38"/>
      <c r="M206" s="178" t="s">
        <v>1</v>
      </c>
      <c r="N206" s="179" t="s">
        <v>41</v>
      </c>
      <c r="O206" s="76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2" t="s">
        <v>134</v>
      </c>
      <c r="AT206" s="182" t="s">
        <v>129</v>
      </c>
      <c r="AU206" s="182" t="s">
        <v>86</v>
      </c>
      <c r="AY206" s="18" t="s">
        <v>126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8" t="s">
        <v>84</v>
      </c>
      <c r="BK206" s="183">
        <f>ROUND(I206*H206,2)</f>
        <v>0</v>
      </c>
      <c r="BL206" s="18" t="s">
        <v>134</v>
      </c>
      <c r="BM206" s="182" t="s">
        <v>678</v>
      </c>
    </row>
    <row r="207" s="12" customFormat="1" ht="22.8" customHeight="1">
      <c r="A207" s="12"/>
      <c r="B207" s="157"/>
      <c r="C207" s="12"/>
      <c r="D207" s="158" t="s">
        <v>75</v>
      </c>
      <c r="E207" s="168" t="s">
        <v>144</v>
      </c>
      <c r="F207" s="168" t="s">
        <v>145</v>
      </c>
      <c r="G207" s="12"/>
      <c r="H207" s="12"/>
      <c r="I207" s="160"/>
      <c r="J207" s="169">
        <f>BK207</f>
        <v>0</v>
      </c>
      <c r="K207" s="12"/>
      <c r="L207" s="157"/>
      <c r="M207" s="162"/>
      <c r="N207" s="163"/>
      <c r="O207" s="163"/>
      <c r="P207" s="164">
        <f>SUM(P208:P213)</f>
        <v>0</v>
      </c>
      <c r="Q207" s="163"/>
      <c r="R207" s="164">
        <f>SUM(R208:R213)</f>
        <v>0</v>
      </c>
      <c r="S207" s="163"/>
      <c r="T207" s="165">
        <f>SUM(T208:T213)</f>
        <v>0.15406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8" t="s">
        <v>86</v>
      </c>
      <c r="AT207" s="166" t="s">
        <v>75</v>
      </c>
      <c r="AU207" s="166" t="s">
        <v>84</v>
      </c>
      <c r="AY207" s="158" t="s">
        <v>126</v>
      </c>
      <c r="BK207" s="167">
        <f>SUM(BK208:BK213)</f>
        <v>0</v>
      </c>
    </row>
    <row r="208" s="2" customFormat="1" ht="16.5" customHeight="1">
      <c r="A208" s="37"/>
      <c r="B208" s="170"/>
      <c r="C208" s="171" t="s">
        <v>333</v>
      </c>
      <c r="D208" s="171" t="s">
        <v>129</v>
      </c>
      <c r="E208" s="172" t="s">
        <v>679</v>
      </c>
      <c r="F208" s="173" t="s">
        <v>680</v>
      </c>
      <c r="G208" s="174" t="s">
        <v>149</v>
      </c>
      <c r="H208" s="175">
        <v>1</v>
      </c>
      <c r="I208" s="176"/>
      <c r="J208" s="177">
        <f>ROUND(I208*H208,2)</f>
        <v>0</v>
      </c>
      <c r="K208" s="173" t="s">
        <v>133</v>
      </c>
      <c r="L208" s="38"/>
      <c r="M208" s="178" t="s">
        <v>1</v>
      </c>
      <c r="N208" s="179" t="s">
        <v>41</v>
      </c>
      <c r="O208" s="76"/>
      <c r="P208" s="180">
        <f>O208*H208</f>
        <v>0</v>
      </c>
      <c r="Q208" s="180">
        <v>0</v>
      </c>
      <c r="R208" s="180">
        <f>Q208*H208</f>
        <v>0</v>
      </c>
      <c r="S208" s="180">
        <v>0.01933</v>
      </c>
      <c r="T208" s="181">
        <f>S208*H208</f>
        <v>0.01933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2" t="s">
        <v>134</v>
      </c>
      <c r="AT208" s="182" t="s">
        <v>129</v>
      </c>
      <c r="AU208" s="182" t="s">
        <v>86</v>
      </c>
      <c r="AY208" s="18" t="s">
        <v>126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8" t="s">
        <v>84</v>
      </c>
      <c r="BK208" s="183">
        <f>ROUND(I208*H208,2)</f>
        <v>0</v>
      </c>
      <c r="BL208" s="18" t="s">
        <v>134</v>
      </c>
      <c r="BM208" s="182" t="s">
        <v>681</v>
      </c>
    </row>
    <row r="209" s="2" customFormat="1" ht="16.5" customHeight="1">
      <c r="A209" s="37"/>
      <c r="B209" s="170"/>
      <c r="C209" s="171" t="s">
        <v>337</v>
      </c>
      <c r="D209" s="171" t="s">
        <v>129</v>
      </c>
      <c r="E209" s="172" t="s">
        <v>682</v>
      </c>
      <c r="F209" s="173" t="s">
        <v>683</v>
      </c>
      <c r="G209" s="174" t="s">
        <v>149</v>
      </c>
      <c r="H209" s="175">
        <v>1</v>
      </c>
      <c r="I209" s="176"/>
      <c r="J209" s="177">
        <f>ROUND(I209*H209,2)</f>
        <v>0</v>
      </c>
      <c r="K209" s="173" t="s">
        <v>133</v>
      </c>
      <c r="L209" s="38"/>
      <c r="M209" s="178" t="s">
        <v>1</v>
      </c>
      <c r="N209" s="179" t="s">
        <v>41</v>
      </c>
      <c r="O209" s="76"/>
      <c r="P209" s="180">
        <f>O209*H209</f>
        <v>0</v>
      </c>
      <c r="Q209" s="180">
        <v>0</v>
      </c>
      <c r="R209" s="180">
        <f>Q209*H209</f>
        <v>0</v>
      </c>
      <c r="S209" s="180">
        <v>0.01946</v>
      </c>
      <c r="T209" s="181">
        <f>S209*H209</f>
        <v>0.01946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2" t="s">
        <v>134</v>
      </c>
      <c r="AT209" s="182" t="s">
        <v>129</v>
      </c>
      <c r="AU209" s="182" t="s">
        <v>86</v>
      </c>
      <c r="AY209" s="18" t="s">
        <v>126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8" t="s">
        <v>84</v>
      </c>
      <c r="BK209" s="183">
        <f>ROUND(I209*H209,2)</f>
        <v>0</v>
      </c>
      <c r="BL209" s="18" t="s">
        <v>134</v>
      </c>
      <c r="BM209" s="182" t="s">
        <v>684</v>
      </c>
    </row>
    <row r="210" s="2" customFormat="1" ht="21.75" customHeight="1">
      <c r="A210" s="37"/>
      <c r="B210" s="170"/>
      <c r="C210" s="171" t="s">
        <v>341</v>
      </c>
      <c r="D210" s="171" t="s">
        <v>129</v>
      </c>
      <c r="E210" s="172" t="s">
        <v>685</v>
      </c>
      <c r="F210" s="173" t="s">
        <v>686</v>
      </c>
      <c r="G210" s="174" t="s">
        <v>149</v>
      </c>
      <c r="H210" s="175">
        <v>1</v>
      </c>
      <c r="I210" s="176"/>
      <c r="J210" s="177">
        <f>ROUND(I210*H210,2)</f>
        <v>0</v>
      </c>
      <c r="K210" s="173" t="s">
        <v>133</v>
      </c>
      <c r="L210" s="38"/>
      <c r="M210" s="178" t="s">
        <v>1</v>
      </c>
      <c r="N210" s="179" t="s">
        <v>41</v>
      </c>
      <c r="O210" s="76"/>
      <c r="P210" s="180">
        <f>O210*H210</f>
        <v>0</v>
      </c>
      <c r="Q210" s="180">
        <v>0</v>
      </c>
      <c r="R210" s="180">
        <f>Q210*H210</f>
        <v>0</v>
      </c>
      <c r="S210" s="180">
        <v>0.087999999999999984</v>
      </c>
      <c r="T210" s="181">
        <f>S210*H210</f>
        <v>0.087999999999999984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2" t="s">
        <v>134</v>
      </c>
      <c r="AT210" s="182" t="s">
        <v>129</v>
      </c>
      <c r="AU210" s="182" t="s">
        <v>86</v>
      </c>
      <c r="AY210" s="18" t="s">
        <v>126</v>
      </c>
      <c r="BE210" s="183">
        <f>IF(N210="základní",J210,0)</f>
        <v>0</v>
      </c>
      <c r="BF210" s="183">
        <f>IF(N210="snížená",J210,0)</f>
        <v>0</v>
      </c>
      <c r="BG210" s="183">
        <f>IF(N210="zákl. přenesená",J210,0)</f>
        <v>0</v>
      </c>
      <c r="BH210" s="183">
        <f>IF(N210="sníž. přenesená",J210,0)</f>
        <v>0</v>
      </c>
      <c r="BI210" s="183">
        <f>IF(N210="nulová",J210,0)</f>
        <v>0</v>
      </c>
      <c r="BJ210" s="18" t="s">
        <v>84</v>
      </c>
      <c r="BK210" s="183">
        <f>ROUND(I210*H210,2)</f>
        <v>0</v>
      </c>
      <c r="BL210" s="18" t="s">
        <v>134</v>
      </c>
      <c r="BM210" s="182" t="s">
        <v>687</v>
      </c>
    </row>
    <row r="211" s="2" customFormat="1" ht="21.75" customHeight="1">
      <c r="A211" s="37"/>
      <c r="B211" s="170"/>
      <c r="C211" s="171" t="s">
        <v>345</v>
      </c>
      <c r="D211" s="171" t="s">
        <v>129</v>
      </c>
      <c r="E211" s="172" t="s">
        <v>688</v>
      </c>
      <c r="F211" s="173" t="s">
        <v>689</v>
      </c>
      <c r="G211" s="174" t="s">
        <v>149</v>
      </c>
      <c r="H211" s="175">
        <v>1</v>
      </c>
      <c r="I211" s="176"/>
      <c r="J211" s="177">
        <f>ROUND(I211*H211,2)</f>
        <v>0</v>
      </c>
      <c r="K211" s="173" t="s">
        <v>133</v>
      </c>
      <c r="L211" s="38"/>
      <c r="M211" s="178" t="s">
        <v>1</v>
      </c>
      <c r="N211" s="179" t="s">
        <v>41</v>
      </c>
      <c r="O211" s="76"/>
      <c r="P211" s="180">
        <f>O211*H211</f>
        <v>0</v>
      </c>
      <c r="Q211" s="180">
        <v>0</v>
      </c>
      <c r="R211" s="180">
        <f>Q211*H211</f>
        <v>0</v>
      </c>
      <c r="S211" s="180">
        <v>0.0245</v>
      </c>
      <c r="T211" s="181">
        <f>S211*H211</f>
        <v>0.0245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2" t="s">
        <v>134</v>
      </c>
      <c r="AT211" s="182" t="s">
        <v>129</v>
      </c>
      <c r="AU211" s="182" t="s">
        <v>86</v>
      </c>
      <c r="AY211" s="18" t="s">
        <v>126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8" t="s">
        <v>84</v>
      </c>
      <c r="BK211" s="183">
        <f>ROUND(I211*H211,2)</f>
        <v>0</v>
      </c>
      <c r="BL211" s="18" t="s">
        <v>134</v>
      </c>
      <c r="BM211" s="182" t="s">
        <v>690</v>
      </c>
    </row>
    <row r="212" s="2" customFormat="1" ht="16.5" customHeight="1">
      <c r="A212" s="37"/>
      <c r="B212" s="170"/>
      <c r="C212" s="171" t="s">
        <v>349</v>
      </c>
      <c r="D212" s="171" t="s">
        <v>129</v>
      </c>
      <c r="E212" s="172" t="s">
        <v>691</v>
      </c>
      <c r="F212" s="173" t="s">
        <v>692</v>
      </c>
      <c r="G212" s="174" t="s">
        <v>132</v>
      </c>
      <c r="H212" s="175">
        <v>1</v>
      </c>
      <c r="I212" s="176"/>
      <c r="J212" s="177">
        <f>ROUND(I212*H212,2)</f>
        <v>0</v>
      </c>
      <c r="K212" s="173" t="s">
        <v>133</v>
      </c>
      <c r="L212" s="38"/>
      <c r="M212" s="178" t="s">
        <v>1</v>
      </c>
      <c r="N212" s="179" t="s">
        <v>41</v>
      </c>
      <c r="O212" s="76"/>
      <c r="P212" s="180">
        <f>O212*H212</f>
        <v>0</v>
      </c>
      <c r="Q212" s="180">
        <v>0</v>
      </c>
      <c r="R212" s="180">
        <f>Q212*H212</f>
        <v>0</v>
      </c>
      <c r="S212" s="180">
        <v>0.00225</v>
      </c>
      <c r="T212" s="181">
        <f>S212*H212</f>
        <v>0.00225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2" t="s">
        <v>134</v>
      </c>
      <c r="AT212" s="182" t="s">
        <v>129</v>
      </c>
      <c r="AU212" s="182" t="s">
        <v>86</v>
      </c>
      <c r="AY212" s="18" t="s">
        <v>126</v>
      </c>
      <c r="BE212" s="183">
        <f>IF(N212="základní",J212,0)</f>
        <v>0</v>
      </c>
      <c r="BF212" s="183">
        <f>IF(N212="snížená",J212,0)</f>
        <v>0</v>
      </c>
      <c r="BG212" s="183">
        <f>IF(N212="zákl. přenesená",J212,0)</f>
        <v>0</v>
      </c>
      <c r="BH212" s="183">
        <f>IF(N212="sníž. přenesená",J212,0)</f>
        <v>0</v>
      </c>
      <c r="BI212" s="183">
        <f>IF(N212="nulová",J212,0)</f>
        <v>0</v>
      </c>
      <c r="BJ212" s="18" t="s">
        <v>84</v>
      </c>
      <c r="BK212" s="183">
        <f>ROUND(I212*H212,2)</f>
        <v>0</v>
      </c>
      <c r="BL212" s="18" t="s">
        <v>134</v>
      </c>
      <c r="BM212" s="182" t="s">
        <v>693</v>
      </c>
    </row>
    <row r="213" s="2" customFormat="1" ht="21.75" customHeight="1">
      <c r="A213" s="37"/>
      <c r="B213" s="170"/>
      <c r="C213" s="171" t="s">
        <v>353</v>
      </c>
      <c r="D213" s="171" t="s">
        <v>129</v>
      </c>
      <c r="E213" s="172" t="s">
        <v>694</v>
      </c>
      <c r="F213" s="173" t="s">
        <v>695</v>
      </c>
      <c r="G213" s="174" t="s">
        <v>132</v>
      </c>
      <c r="H213" s="175">
        <v>1</v>
      </c>
      <c r="I213" s="176"/>
      <c r="J213" s="177">
        <f>ROUND(I213*H213,2)</f>
        <v>0</v>
      </c>
      <c r="K213" s="173" t="s">
        <v>133</v>
      </c>
      <c r="L213" s="38"/>
      <c r="M213" s="178" t="s">
        <v>1</v>
      </c>
      <c r="N213" s="179" t="s">
        <v>41</v>
      </c>
      <c r="O213" s="76"/>
      <c r="P213" s="180">
        <f>O213*H213</f>
        <v>0</v>
      </c>
      <c r="Q213" s="180">
        <v>0</v>
      </c>
      <c r="R213" s="180">
        <f>Q213*H213</f>
        <v>0</v>
      </c>
      <c r="S213" s="180">
        <v>0.00051999999999999992</v>
      </c>
      <c r="T213" s="181">
        <f>S213*H213</f>
        <v>0.00051999999999999992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2" t="s">
        <v>134</v>
      </c>
      <c r="AT213" s="182" t="s">
        <v>129</v>
      </c>
      <c r="AU213" s="182" t="s">
        <v>86</v>
      </c>
      <c r="AY213" s="18" t="s">
        <v>126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8" t="s">
        <v>84</v>
      </c>
      <c r="BK213" s="183">
        <f>ROUND(I213*H213,2)</f>
        <v>0</v>
      </c>
      <c r="BL213" s="18" t="s">
        <v>134</v>
      </c>
      <c r="BM213" s="182" t="s">
        <v>696</v>
      </c>
    </row>
    <row r="214" s="12" customFormat="1" ht="22.8" customHeight="1">
      <c r="A214" s="12"/>
      <c r="B214" s="157"/>
      <c r="C214" s="12"/>
      <c r="D214" s="158" t="s">
        <v>75</v>
      </c>
      <c r="E214" s="168" t="s">
        <v>697</v>
      </c>
      <c r="F214" s="168" t="s">
        <v>698</v>
      </c>
      <c r="G214" s="12"/>
      <c r="H214" s="12"/>
      <c r="I214" s="160"/>
      <c r="J214" s="169">
        <f>BK214</f>
        <v>0</v>
      </c>
      <c r="K214" s="12"/>
      <c r="L214" s="157"/>
      <c r="M214" s="162"/>
      <c r="N214" s="163"/>
      <c r="O214" s="163"/>
      <c r="P214" s="164">
        <f>SUM(P215:P236)</f>
        <v>0</v>
      </c>
      <c r="Q214" s="163"/>
      <c r="R214" s="164">
        <f>SUM(R215:R236)</f>
        <v>0.98312600000000016</v>
      </c>
      <c r="S214" s="163"/>
      <c r="T214" s="165">
        <f>SUM(T215:T236)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58" t="s">
        <v>86</v>
      </c>
      <c r="AT214" s="166" t="s">
        <v>75</v>
      </c>
      <c r="AU214" s="166" t="s">
        <v>84</v>
      </c>
      <c r="AY214" s="158" t="s">
        <v>126</v>
      </c>
      <c r="BK214" s="167">
        <f>SUM(BK215:BK236)</f>
        <v>0</v>
      </c>
    </row>
    <row r="215" s="2" customFormat="1" ht="24.15" customHeight="1">
      <c r="A215" s="37"/>
      <c r="B215" s="170"/>
      <c r="C215" s="171" t="s">
        <v>357</v>
      </c>
      <c r="D215" s="171" t="s">
        <v>129</v>
      </c>
      <c r="E215" s="172" t="s">
        <v>699</v>
      </c>
      <c r="F215" s="173" t="s">
        <v>700</v>
      </c>
      <c r="G215" s="174" t="s">
        <v>436</v>
      </c>
      <c r="H215" s="175">
        <v>9</v>
      </c>
      <c r="I215" s="176"/>
      <c r="J215" s="177">
        <f>ROUND(I215*H215,2)</f>
        <v>0</v>
      </c>
      <c r="K215" s="173" t="s">
        <v>133</v>
      </c>
      <c r="L215" s="38"/>
      <c r="M215" s="178" t="s">
        <v>1</v>
      </c>
      <c r="N215" s="179" t="s">
        <v>41</v>
      </c>
      <c r="O215" s="76"/>
      <c r="P215" s="180">
        <f>O215*H215</f>
        <v>0</v>
      </c>
      <c r="Q215" s="180">
        <v>0.0254</v>
      </c>
      <c r="R215" s="180">
        <f>Q215*H215</f>
        <v>0.2286</v>
      </c>
      <c r="S215" s="180">
        <v>0</v>
      </c>
      <c r="T215" s="18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2" t="s">
        <v>134</v>
      </c>
      <c r="AT215" s="182" t="s">
        <v>129</v>
      </c>
      <c r="AU215" s="182" t="s">
        <v>86</v>
      </c>
      <c r="AY215" s="18" t="s">
        <v>126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8" t="s">
        <v>84</v>
      </c>
      <c r="BK215" s="183">
        <f>ROUND(I215*H215,2)</f>
        <v>0</v>
      </c>
      <c r="BL215" s="18" t="s">
        <v>134</v>
      </c>
      <c r="BM215" s="182" t="s">
        <v>701</v>
      </c>
    </row>
    <row r="216" s="2" customFormat="1" ht="21.75" customHeight="1">
      <c r="A216" s="37"/>
      <c r="B216" s="170"/>
      <c r="C216" s="171" t="s">
        <v>361</v>
      </c>
      <c r="D216" s="171" t="s">
        <v>129</v>
      </c>
      <c r="E216" s="172" t="s">
        <v>702</v>
      </c>
      <c r="F216" s="173" t="s">
        <v>703</v>
      </c>
      <c r="G216" s="174" t="s">
        <v>436</v>
      </c>
      <c r="H216" s="175">
        <v>18</v>
      </c>
      <c r="I216" s="176"/>
      <c r="J216" s="177">
        <f>ROUND(I216*H216,2)</f>
        <v>0</v>
      </c>
      <c r="K216" s="173" t="s">
        <v>133</v>
      </c>
      <c r="L216" s="38"/>
      <c r="M216" s="178" t="s">
        <v>1</v>
      </c>
      <c r="N216" s="179" t="s">
        <v>41</v>
      </c>
      <c r="O216" s="76"/>
      <c r="P216" s="180">
        <f>O216*H216</f>
        <v>0</v>
      </c>
      <c r="Q216" s="180">
        <v>0.0002</v>
      </c>
      <c r="R216" s="180">
        <f>Q216*H216</f>
        <v>0.0036000000000000004</v>
      </c>
      <c r="S216" s="180">
        <v>0</v>
      </c>
      <c r="T216" s="18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2" t="s">
        <v>134</v>
      </c>
      <c r="AT216" s="182" t="s">
        <v>129</v>
      </c>
      <c r="AU216" s="182" t="s">
        <v>86</v>
      </c>
      <c r="AY216" s="18" t="s">
        <v>126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8" t="s">
        <v>84</v>
      </c>
      <c r="BK216" s="183">
        <f>ROUND(I216*H216,2)</f>
        <v>0</v>
      </c>
      <c r="BL216" s="18" t="s">
        <v>134</v>
      </c>
      <c r="BM216" s="182" t="s">
        <v>704</v>
      </c>
    </row>
    <row r="217" s="2" customFormat="1" ht="21.75" customHeight="1">
      <c r="A217" s="37"/>
      <c r="B217" s="170"/>
      <c r="C217" s="171" t="s">
        <v>365</v>
      </c>
      <c r="D217" s="171" t="s">
        <v>129</v>
      </c>
      <c r="E217" s="172" t="s">
        <v>705</v>
      </c>
      <c r="F217" s="173" t="s">
        <v>706</v>
      </c>
      <c r="G217" s="174" t="s">
        <v>436</v>
      </c>
      <c r="H217" s="175">
        <v>2</v>
      </c>
      <c r="I217" s="176"/>
      <c r="J217" s="177">
        <f>ROUND(I217*H217,2)</f>
        <v>0</v>
      </c>
      <c r="K217" s="173" t="s">
        <v>133</v>
      </c>
      <c r="L217" s="38"/>
      <c r="M217" s="178" t="s">
        <v>1</v>
      </c>
      <c r="N217" s="179" t="s">
        <v>41</v>
      </c>
      <c r="O217" s="76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2" t="s">
        <v>134</v>
      </c>
      <c r="AT217" s="182" t="s">
        <v>129</v>
      </c>
      <c r="AU217" s="182" t="s">
        <v>86</v>
      </c>
      <c r="AY217" s="18" t="s">
        <v>126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8" t="s">
        <v>84</v>
      </c>
      <c r="BK217" s="183">
        <f>ROUND(I217*H217,2)</f>
        <v>0</v>
      </c>
      <c r="BL217" s="18" t="s">
        <v>134</v>
      </c>
      <c r="BM217" s="182" t="s">
        <v>707</v>
      </c>
    </row>
    <row r="218" s="2" customFormat="1" ht="33" customHeight="1">
      <c r="A218" s="37"/>
      <c r="B218" s="170"/>
      <c r="C218" s="171" t="s">
        <v>369</v>
      </c>
      <c r="D218" s="171" t="s">
        <v>129</v>
      </c>
      <c r="E218" s="172" t="s">
        <v>708</v>
      </c>
      <c r="F218" s="173" t="s">
        <v>709</v>
      </c>
      <c r="G218" s="174" t="s">
        <v>436</v>
      </c>
      <c r="H218" s="175">
        <v>2.2</v>
      </c>
      <c r="I218" s="176"/>
      <c r="J218" s="177">
        <f>ROUND(I218*H218,2)</f>
        <v>0</v>
      </c>
      <c r="K218" s="173" t="s">
        <v>133</v>
      </c>
      <c r="L218" s="38"/>
      <c r="M218" s="178" t="s">
        <v>1</v>
      </c>
      <c r="N218" s="179" t="s">
        <v>41</v>
      </c>
      <c r="O218" s="76"/>
      <c r="P218" s="180">
        <f>O218*H218</f>
        <v>0</v>
      </c>
      <c r="Q218" s="180">
        <v>0.01288</v>
      </c>
      <c r="R218" s="180">
        <f>Q218*H218</f>
        <v>0.028336000000000004</v>
      </c>
      <c r="S218" s="180">
        <v>0</v>
      </c>
      <c r="T218" s="18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2" t="s">
        <v>134</v>
      </c>
      <c r="AT218" s="182" t="s">
        <v>129</v>
      </c>
      <c r="AU218" s="182" t="s">
        <v>86</v>
      </c>
      <c r="AY218" s="18" t="s">
        <v>126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8" t="s">
        <v>84</v>
      </c>
      <c r="BK218" s="183">
        <f>ROUND(I218*H218,2)</f>
        <v>0</v>
      </c>
      <c r="BL218" s="18" t="s">
        <v>134</v>
      </c>
      <c r="BM218" s="182" t="s">
        <v>710</v>
      </c>
    </row>
    <row r="219" s="2" customFormat="1" ht="16.5" customHeight="1">
      <c r="A219" s="37"/>
      <c r="B219" s="170"/>
      <c r="C219" s="171" t="s">
        <v>373</v>
      </c>
      <c r="D219" s="171" t="s">
        <v>129</v>
      </c>
      <c r="E219" s="172" t="s">
        <v>711</v>
      </c>
      <c r="F219" s="173" t="s">
        <v>712</v>
      </c>
      <c r="G219" s="174" t="s">
        <v>436</v>
      </c>
      <c r="H219" s="175">
        <v>2.2</v>
      </c>
      <c r="I219" s="176"/>
      <c r="J219" s="177">
        <f>ROUND(I219*H219,2)</f>
        <v>0</v>
      </c>
      <c r="K219" s="173" t="s">
        <v>133</v>
      </c>
      <c r="L219" s="38"/>
      <c r="M219" s="178" t="s">
        <v>1</v>
      </c>
      <c r="N219" s="179" t="s">
        <v>41</v>
      </c>
      <c r="O219" s="76"/>
      <c r="P219" s="180">
        <f>O219*H219</f>
        <v>0</v>
      </c>
      <c r="Q219" s="180">
        <v>0.0001</v>
      </c>
      <c r="R219" s="180">
        <f>Q219*H219</f>
        <v>0.00022000000000000003</v>
      </c>
      <c r="S219" s="180">
        <v>0</v>
      </c>
      <c r="T219" s="18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2" t="s">
        <v>134</v>
      </c>
      <c r="AT219" s="182" t="s">
        <v>129</v>
      </c>
      <c r="AU219" s="182" t="s">
        <v>86</v>
      </c>
      <c r="AY219" s="18" t="s">
        <v>126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18" t="s">
        <v>84</v>
      </c>
      <c r="BK219" s="183">
        <f>ROUND(I219*H219,2)</f>
        <v>0</v>
      </c>
      <c r="BL219" s="18" t="s">
        <v>134</v>
      </c>
      <c r="BM219" s="182" t="s">
        <v>713</v>
      </c>
    </row>
    <row r="220" s="2" customFormat="1" ht="24.15" customHeight="1">
      <c r="A220" s="37"/>
      <c r="B220" s="170"/>
      <c r="C220" s="171" t="s">
        <v>377</v>
      </c>
      <c r="D220" s="171" t="s">
        <v>129</v>
      </c>
      <c r="E220" s="172" t="s">
        <v>714</v>
      </c>
      <c r="F220" s="173" t="s">
        <v>715</v>
      </c>
      <c r="G220" s="174" t="s">
        <v>436</v>
      </c>
      <c r="H220" s="175">
        <v>50</v>
      </c>
      <c r="I220" s="176"/>
      <c r="J220" s="177">
        <f>ROUND(I220*H220,2)</f>
        <v>0</v>
      </c>
      <c r="K220" s="173" t="s">
        <v>133</v>
      </c>
      <c r="L220" s="38"/>
      <c r="M220" s="178" t="s">
        <v>1</v>
      </c>
      <c r="N220" s="179" t="s">
        <v>41</v>
      </c>
      <c r="O220" s="76"/>
      <c r="P220" s="180">
        <f>O220*H220</f>
        <v>0</v>
      </c>
      <c r="Q220" s="180">
        <v>0.0126</v>
      </c>
      <c r="R220" s="180">
        <f>Q220*H220</f>
        <v>0.63</v>
      </c>
      <c r="S220" s="180">
        <v>0</v>
      </c>
      <c r="T220" s="18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2" t="s">
        <v>134</v>
      </c>
      <c r="AT220" s="182" t="s">
        <v>129</v>
      </c>
      <c r="AU220" s="182" t="s">
        <v>86</v>
      </c>
      <c r="AY220" s="18" t="s">
        <v>126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8" t="s">
        <v>84</v>
      </c>
      <c r="BK220" s="183">
        <f>ROUND(I220*H220,2)</f>
        <v>0</v>
      </c>
      <c r="BL220" s="18" t="s">
        <v>134</v>
      </c>
      <c r="BM220" s="182" t="s">
        <v>716</v>
      </c>
    </row>
    <row r="221" s="13" customFormat="1">
      <c r="A221" s="13"/>
      <c r="B221" s="194"/>
      <c r="C221" s="13"/>
      <c r="D221" s="195" t="s">
        <v>247</v>
      </c>
      <c r="E221" s="202" t="s">
        <v>1</v>
      </c>
      <c r="F221" s="196" t="s">
        <v>341</v>
      </c>
      <c r="G221" s="13"/>
      <c r="H221" s="197">
        <v>50</v>
      </c>
      <c r="I221" s="198"/>
      <c r="J221" s="13"/>
      <c r="K221" s="13"/>
      <c r="L221" s="194"/>
      <c r="M221" s="199"/>
      <c r="N221" s="200"/>
      <c r="O221" s="200"/>
      <c r="P221" s="200"/>
      <c r="Q221" s="200"/>
      <c r="R221" s="200"/>
      <c r="S221" s="200"/>
      <c r="T221" s="20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02" t="s">
        <v>247</v>
      </c>
      <c r="AU221" s="202" t="s">
        <v>86</v>
      </c>
      <c r="AV221" s="13" t="s">
        <v>86</v>
      </c>
      <c r="AW221" s="13" t="s">
        <v>32</v>
      </c>
      <c r="AX221" s="13" t="s">
        <v>76</v>
      </c>
      <c r="AY221" s="202" t="s">
        <v>126</v>
      </c>
    </row>
    <row r="222" s="15" customFormat="1">
      <c r="A222" s="15"/>
      <c r="B222" s="210"/>
      <c r="C222" s="15"/>
      <c r="D222" s="195" t="s">
        <v>247</v>
      </c>
      <c r="E222" s="211" t="s">
        <v>1</v>
      </c>
      <c r="F222" s="212" t="s">
        <v>485</v>
      </c>
      <c r="G222" s="15"/>
      <c r="H222" s="213">
        <v>50</v>
      </c>
      <c r="I222" s="214"/>
      <c r="J222" s="15"/>
      <c r="K222" s="15"/>
      <c r="L222" s="210"/>
      <c r="M222" s="215"/>
      <c r="N222" s="216"/>
      <c r="O222" s="216"/>
      <c r="P222" s="216"/>
      <c r="Q222" s="216"/>
      <c r="R222" s="216"/>
      <c r="S222" s="216"/>
      <c r="T222" s="21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11" t="s">
        <v>247</v>
      </c>
      <c r="AU222" s="211" t="s">
        <v>86</v>
      </c>
      <c r="AV222" s="15" t="s">
        <v>146</v>
      </c>
      <c r="AW222" s="15" t="s">
        <v>32</v>
      </c>
      <c r="AX222" s="15" t="s">
        <v>84</v>
      </c>
      <c r="AY222" s="211" t="s">
        <v>126</v>
      </c>
    </row>
    <row r="223" s="2" customFormat="1" ht="16.5" customHeight="1">
      <c r="A223" s="37"/>
      <c r="B223" s="170"/>
      <c r="C223" s="171" t="s">
        <v>381</v>
      </c>
      <c r="D223" s="171" t="s">
        <v>129</v>
      </c>
      <c r="E223" s="172" t="s">
        <v>717</v>
      </c>
      <c r="F223" s="173" t="s">
        <v>718</v>
      </c>
      <c r="G223" s="174" t="s">
        <v>436</v>
      </c>
      <c r="H223" s="175">
        <v>50</v>
      </c>
      <c r="I223" s="176"/>
      <c r="J223" s="177">
        <f>ROUND(I223*H223,2)</f>
        <v>0</v>
      </c>
      <c r="K223" s="173" t="s">
        <v>133</v>
      </c>
      <c r="L223" s="38"/>
      <c r="M223" s="178" t="s">
        <v>1</v>
      </c>
      <c r="N223" s="179" t="s">
        <v>41</v>
      </c>
      <c r="O223" s="76"/>
      <c r="P223" s="180">
        <f>O223*H223</f>
        <v>0</v>
      </c>
      <c r="Q223" s="180">
        <v>0.0001</v>
      </c>
      <c r="R223" s="180">
        <f>Q223*H223</f>
        <v>0.005</v>
      </c>
      <c r="S223" s="180">
        <v>0</v>
      </c>
      <c r="T223" s="18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134</v>
      </c>
      <c r="AT223" s="182" t="s">
        <v>129</v>
      </c>
      <c r="AU223" s="182" t="s">
        <v>86</v>
      </c>
      <c r="AY223" s="18" t="s">
        <v>126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8" t="s">
        <v>84</v>
      </c>
      <c r="BK223" s="183">
        <f>ROUND(I223*H223,2)</f>
        <v>0</v>
      </c>
      <c r="BL223" s="18" t="s">
        <v>134</v>
      </c>
      <c r="BM223" s="182" t="s">
        <v>719</v>
      </c>
    </row>
    <row r="224" s="2" customFormat="1" ht="33" customHeight="1">
      <c r="A224" s="37"/>
      <c r="B224" s="170"/>
      <c r="C224" s="171" t="s">
        <v>385</v>
      </c>
      <c r="D224" s="171" t="s">
        <v>129</v>
      </c>
      <c r="E224" s="172" t="s">
        <v>720</v>
      </c>
      <c r="F224" s="173" t="s">
        <v>721</v>
      </c>
      <c r="G224" s="174" t="s">
        <v>132</v>
      </c>
      <c r="H224" s="175">
        <v>2</v>
      </c>
      <c r="I224" s="176"/>
      <c r="J224" s="177">
        <f>ROUND(I224*H224,2)</f>
        <v>0</v>
      </c>
      <c r="K224" s="173" t="s">
        <v>133</v>
      </c>
      <c r="L224" s="38"/>
      <c r="M224" s="178" t="s">
        <v>1</v>
      </c>
      <c r="N224" s="179" t="s">
        <v>41</v>
      </c>
      <c r="O224" s="76"/>
      <c r="P224" s="180">
        <f>O224*H224</f>
        <v>0</v>
      </c>
      <c r="Q224" s="180">
        <v>0.00012</v>
      </c>
      <c r="R224" s="180">
        <f>Q224*H224</f>
        <v>0.00024</v>
      </c>
      <c r="S224" s="180">
        <v>0</v>
      </c>
      <c r="T224" s="18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2" t="s">
        <v>134</v>
      </c>
      <c r="AT224" s="182" t="s">
        <v>129</v>
      </c>
      <c r="AU224" s="182" t="s">
        <v>86</v>
      </c>
      <c r="AY224" s="18" t="s">
        <v>126</v>
      </c>
      <c r="BE224" s="183">
        <f>IF(N224="základní",J224,0)</f>
        <v>0</v>
      </c>
      <c r="BF224" s="183">
        <f>IF(N224="snížená",J224,0)</f>
        <v>0</v>
      </c>
      <c r="BG224" s="183">
        <f>IF(N224="zákl. přenesená",J224,0)</f>
        <v>0</v>
      </c>
      <c r="BH224" s="183">
        <f>IF(N224="sníž. přenesená",J224,0)</f>
        <v>0</v>
      </c>
      <c r="BI224" s="183">
        <f>IF(N224="nulová",J224,0)</f>
        <v>0</v>
      </c>
      <c r="BJ224" s="18" t="s">
        <v>84</v>
      </c>
      <c r="BK224" s="183">
        <f>ROUND(I224*H224,2)</f>
        <v>0</v>
      </c>
      <c r="BL224" s="18" t="s">
        <v>134</v>
      </c>
      <c r="BM224" s="182" t="s">
        <v>722</v>
      </c>
    </row>
    <row r="225" s="2" customFormat="1" ht="24.15" customHeight="1">
      <c r="A225" s="37"/>
      <c r="B225" s="170"/>
      <c r="C225" s="184" t="s">
        <v>389</v>
      </c>
      <c r="D225" s="184" t="s">
        <v>242</v>
      </c>
      <c r="E225" s="185" t="s">
        <v>723</v>
      </c>
      <c r="F225" s="186" t="s">
        <v>724</v>
      </c>
      <c r="G225" s="187" t="s">
        <v>132</v>
      </c>
      <c r="H225" s="188">
        <v>2</v>
      </c>
      <c r="I225" s="189"/>
      <c r="J225" s="190">
        <f>ROUND(I225*H225,2)</f>
        <v>0</v>
      </c>
      <c r="K225" s="186" t="s">
        <v>133</v>
      </c>
      <c r="L225" s="191"/>
      <c r="M225" s="192" t="s">
        <v>1</v>
      </c>
      <c r="N225" s="193" t="s">
        <v>41</v>
      </c>
      <c r="O225" s="76"/>
      <c r="P225" s="180">
        <f>O225*H225</f>
        <v>0</v>
      </c>
      <c r="Q225" s="180">
        <v>0.006</v>
      </c>
      <c r="R225" s="180">
        <f>Q225*H225</f>
        <v>0.012</v>
      </c>
      <c r="S225" s="180">
        <v>0</v>
      </c>
      <c r="T225" s="18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2" t="s">
        <v>245</v>
      </c>
      <c r="AT225" s="182" t="s">
        <v>242</v>
      </c>
      <c r="AU225" s="182" t="s">
        <v>86</v>
      </c>
      <c r="AY225" s="18" t="s">
        <v>126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8" t="s">
        <v>84</v>
      </c>
      <c r="BK225" s="183">
        <f>ROUND(I225*H225,2)</f>
        <v>0</v>
      </c>
      <c r="BL225" s="18" t="s">
        <v>134</v>
      </c>
      <c r="BM225" s="182" t="s">
        <v>725</v>
      </c>
    </row>
    <row r="226" s="2" customFormat="1" ht="33" customHeight="1">
      <c r="A226" s="37"/>
      <c r="B226" s="170"/>
      <c r="C226" s="171" t="s">
        <v>393</v>
      </c>
      <c r="D226" s="171" t="s">
        <v>129</v>
      </c>
      <c r="E226" s="172" t="s">
        <v>726</v>
      </c>
      <c r="F226" s="173" t="s">
        <v>727</v>
      </c>
      <c r="G226" s="174" t="s">
        <v>132</v>
      </c>
      <c r="H226" s="175">
        <v>1</v>
      </c>
      <c r="I226" s="176"/>
      <c r="J226" s="177">
        <f>ROUND(I226*H226,2)</f>
        <v>0</v>
      </c>
      <c r="K226" s="173" t="s">
        <v>133</v>
      </c>
      <c r="L226" s="38"/>
      <c r="M226" s="178" t="s">
        <v>1</v>
      </c>
      <c r="N226" s="179" t="s">
        <v>41</v>
      </c>
      <c r="O226" s="76"/>
      <c r="P226" s="180">
        <f>O226*H226</f>
        <v>0</v>
      </c>
      <c r="Q226" s="180">
        <v>0.00027</v>
      </c>
      <c r="R226" s="180">
        <f>Q226*H226</f>
        <v>0.00027</v>
      </c>
      <c r="S226" s="180">
        <v>0</v>
      </c>
      <c r="T226" s="18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2" t="s">
        <v>134</v>
      </c>
      <c r="AT226" s="182" t="s">
        <v>129</v>
      </c>
      <c r="AU226" s="182" t="s">
        <v>86</v>
      </c>
      <c r="AY226" s="18" t="s">
        <v>126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8" t="s">
        <v>84</v>
      </c>
      <c r="BK226" s="183">
        <f>ROUND(I226*H226,2)</f>
        <v>0</v>
      </c>
      <c r="BL226" s="18" t="s">
        <v>134</v>
      </c>
      <c r="BM226" s="182" t="s">
        <v>728</v>
      </c>
    </row>
    <row r="227" s="2" customFormat="1" ht="24.15" customHeight="1">
      <c r="A227" s="37"/>
      <c r="B227" s="170"/>
      <c r="C227" s="184" t="s">
        <v>397</v>
      </c>
      <c r="D227" s="184" t="s">
        <v>242</v>
      </c>
      <c r="E227" s="185" t="s">
        <v>729</v>
      </c>
      <c r="F227" s="186" t="s">
        <v>730</v>
      </c>
      <c r="G227" s="187" t="s">
        <v>132</v>
      </c>
      <c r="H227" s="188">
        <v>1</v>
      </c>
      <c r="I227" s="189"/>
      <c r="J227" s="190">
        <f>ROUND(I227*H227,2)</f>
        <v>0</v>
      </c>
      <c r="K227" s="186" t="s">
        <v>133</v>
      </c>
      <c r="L227" s="191"/>
      <c r="M227" s="192" t="s">
        <v>1</v>
      </c>
      <c r="N227" s="193" t="s">
        <v>41</v>
      </c>
      <c r="O227" s="76"/>
      <c r="P227" s="180">
        <f>O227*H227</f>
        <v>0</v>
      </c>
      <c r="Q227" s="180">
        <v>0.0047</v>
      </c>
      <c r="R227" s="180">
        <f>Q227*H227</f>
        <v>0.0047</v>
      </c>
      <c r="S227" s="180">
        <v>0</v>
      </c>
      <c r="T227" s="18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2" t="s">
        <v>245</v>
      </c>
      <c r="AT227" s="182" t="s">
        <v>242</v>
      </c>
      <c r="AU227" s="182" t="s">
        <v>86</v>
      </c>
      <c r="AY227" s="18" t="s">
        <v>126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8" t="s">
        <v>84</v>
      </c>
      <c r="BK227" s="183">
        <f>ROUND(I227*H227,2)</f>
        <v>0</v>
      </c>
      <c r="BL227" s="18" t="s">
        <v>134</v>
      </c>
      <c r="BM227" s="182" t="s">
        <v>731</v>
      </c>
    </row>
    <row r="228" s="2" customFormat="1" ht="33" customHeight="1">
      <c r="A228" s="37"/>
      <c r="B228" s="170"/>
      <c r="C228" s="171" t="s">
        <v>403</v>
      </c>
      <c r="D228" s="171" t="s">
        <v>129</v>
      </c>
      <c r="E228" s="172" t="s">
        <v>732</v>
      </c>
      <c r="F228" s="173" t="s">
        <v>733</v>
      </c>
      <c r="G228" s="174" t="s">
        <v>132</v>
      </c>
      <c r="H228" s="175">
        <v>1</v>
      </c>
      <c r="I228" s="176"/>
      <c r="J228" s="177">
        <f>ROUND(I228*H228,2)</f>
        <v>0</v>
      </c>
      <c r="K228" s="173" t="s">
        <v>133</v>
      </c>
      <c r="L228" s="38"/>
      <c r="M228" s="178" t="s">
        <v>1</v>
      </c>
      <c r="N228" s="179" t="s">
        <v>41</v>
      </c>
      <c r="O228" s="76"/>
      <c r="P228" s="180">
        <f>O228*H228</f>
        <v>0</v>
      </c>
      <c r="Q228" s="180">
        <v>0.00044</v>
      </c>
      <c r="R228" s="180">
        <f>Q228*H228</f>
        <v>0.00044</v>
      </c>
      <c r="S228" s="180">
        <v>0</v>
      </c>
      <c r="T228" s="18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2" t="s">
        <v>134</v>
      </c>
      <c r="AT228" s="182" t="s">
        <v>129</v>
      </c>
      <c r="AU228" s="182" t="s">
        <v>86</v>
      </c>
      <c r="AY228" s="18" t="s">
        <v>126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18" t="s">
        <v>84</v>
      </c>
      <c r="BK228" s="183">
        <f>ROUND(I228*H228,2)</f>
        <v>0</v>
      </c>
      <c r="BL228" s="18" t="s">
        <v>134</v>
      </c>
      <c r="BM228" s="182" t="s">
        <v>734</v>
      </c>
    </row>
    <row r="229" s="2" customFormat="1" ht="24.15" customHeight="1">
      <c r="A229" s="37"/>
      <c r="B229" s="170"/>
      <c r="C229" s="184" t="s">
        <v>407</v>
      </c>
      <c r="D229" s="184" t="s">
        <v>242</v>
      </c>
      <c r="E229" s="185" t="s">
        <v>735</v>
      </c>
      <c r="F229" s="186" t="s">
        <v>736</v>
      </c>
      <c r="G229" s="187" t="s">
        <v>132</v>
      </c>
      <c r="H229" s="188">
        <v>1</v>
      </c>
      <c r="I229" s="189"/>
      <c r="J229" s="190">
        <f>ROUND(I229*H229,2)</f>
        <v>0</v>
      </c>
      <c r="K229" s="186" t="s">
        <v>133</v>
      </c>
      <c r="L229" s="191"/>
      <c r="M229" s="192" t="s">
        <v>1</v>
      </c>
      <c r="N229" s="193" t="s">
        <v>41</v>
      </c>
      <c r="O229" s="76"/>
      <c r="P229" s="180">
        <f>O229*H229</f>
        <v>0</v>
      </c>
      <c r="Q229" s="180">
        <v>0.0062</v>
      </c>
      <c r="R229" s="180">
        <f>Q229*H229</f>
        <v>0.0062</v>
      </c>
      <c r="S229" s="180">
        <v>0</v>
      </c>
      <c r="T229" s="18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2" t="s">
        <v>245</v>
      </c>
      <c r="AT229" s="182" t="s">
        <v>242</v>
      </c>
      <c r="AU229" s="182" t="s">
        <v>86</v>
      </c>
      <c r="AY229" s="18" t="s">
        <v>126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18" t="s">
        <v>84</v>
      </c>
      <c r="BK229" s="183">
        <f>ROUND(I229*H229,2)</f>
        <v>0</v>
      </c>
      <c r="BL229" s="18" t="s">
        <v>134</v>
      </c>
      <c r="BM229" s="182" t="s">
        <v>737</v>
      </c>
    </row>
    <row r="230" s="2" customFormat="1" ht="33" customHeight="1">
      <c r="A230" s="37"/>
      <c r="B230" s="170"/>
      <c r="C230" s="171" t="s">
        <v>411</v>
      </c>
      <c r="D230" s="171" t="s">
        <v>129</v>
      </c>
      <c r="E230" s="172" t="s">
        <v>738</v>
      </c>
      <c r="F230" s="173" t="s">
        <v>739</v>
      </c>
      <c r="G230" s="174" t="s">
        <v>132</v>
      </c>
      <c r="H230" s="175">
        <v>1</v>
      </c>
      <c r="I230" s="176"/>
      <c r="J230" s="177">
        <f>ROUND(I230*H230,2)</f>
        <v>0</v>
      </c>
      <c r="K230" s="173" t="s">
        <v>133</v>
      </c>
      <c r="L230" s="38"/>
      <c r="M230" s="178" t="s">
        <v>1</v>
      </c>
      <c r="N230" s="179" t="s">
        <v>41</v>
      </c>
      <c r="O230" s="76"/>
      <c r="P230" s="180">
        <f>O230*H230</f>
        <v>0</v>
      </c>
      <c r="Q230" s="180">
        <v>0.00088</v>
      </c>
      <c r="R230" s="180">
        <f>Q230*H230</f>
        <v>0.00088</v>
      </c>
      <c r="S230" s="180">
        <v>0</v>
      </c>
      <c r="T230" s="18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2" t="s">
        <v>134</v>
      </c>
      <c r="AT230" s="182" t="s">
        <v>129</v>
      </c>
      <c r="AU230" s="182" t="s">
        <v>86</v>
      </c>
      <c r="AY230" s="18" t="s">
        <v>126</v>
      </c>
      <c r="BE230" s="183">
        <f>IF(N230="základní",J230,0)</f>
        <v>0</v>
      </c>
      <c r="BF230" s="183">
        <f>IF(N230="snížená",J230,0)</f>
        <v>0</v>
      </c>
      <c r="BG230" s="183">
        <f>IF(N230="zákl. přenesená",J230,0)</f>
        <v>0</v>
      </c>
      <c r="BH230" s="183">
        <f>IF(N230="sníž. přenesená",J230,0)</f>
        <v>0</v>
      </c>
      <c r="BI230" s="183">
        <f>IF(N230="nulová",J230,0)</f>
        <v>0</v>
      </c>
      <c r="BJ230" s="18" t="s">
        <v>84</v>
      </c>
      <c r="BK230" s="183">
        <f>ROUND(I230*H230,2)</f>
        <v>0</v>
      </c>
      <c r="BL230" s="18" t="s">
        <v>134</v>
      </c>
      <c r="BM230" s="182" t="s">
        <v>740</v>
      </c>
    </row>
    <row r="231" s="2" customFormat="1" ht="24.15" customHeight="1">
      <c r="A231" s="37"/>
      <c r="B231" s="170"/>
      <c r="C231" s="184" t="s">
        <v>415</v>
      </c>
      <c r="D231" s="184" t="s">
        <v>242</v>
      </c>
      <c r="E231" s="185" t="s">
        <v>741</v>
      </c>
      <c r="F231" s="186" t="s">
        <v>742</v>
      </c>
      <c r="G231" s="187" t="s">
        <v>132</v>
      </c>
      <c r="H231" s="188">
        <v>1</v>
      </c>
      <c r="I231" s="189"/>
      <c r="J231" s="190">
        <f>ROUND(I231*H231,2)</f>
        <v>0</v>
      </c>
      <c r="K231" s="186" t="s">
        <v>133</v>
      </c>
      <c r="L231" s="191"/>
      <c r="M231" s="192" t="s">
        <v>1</v>
      </c>
      <c r="N231" s="193" t="s">
        <v>41</v>
      </c>
      <c r="O231" s="76"/>
      <c r="P231" s="180">
        <f>O231*H231</f>
        <v>0</v>
      </c>
      <c r="Q231" s="180">
        <v>0.011799999999999998</v>
      </c>
      <c r="R231" s="180">
        <f>Q231*H231</f>
        <v>0.011799999999999998</v>
      </c>
      <c r="S231" s="180">
        <v>0</v>
      </c>
      <c r="T231" s="18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2" t="s">
        <v>245</v>
      </c>
      <c r="AT231" s="182" t="s">
        <v>242</v>
      </c>
      <c r="AU231" s="182" t="s">
        <v>86</v>
      </c>
      <c r="AY231" s="18" t="s">
        <v>126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18" t="s">
        <v>84</v>
      </c>
      <c r="BK231" s="183">
        <f>ROUND(I231*H231,2)</f>
        <v>0</v>
      </c>
      <c r="BL231" s="18" t="s">
        <v>134</v>
      </c>
      <c r="BM231" s="182" t="s">
        <v>743</v>
      </c>
    </row>
    <row r="232" s="2" customFormat="1" ht="21.75" customHeight="1">
      <c r="A232" s="37"/>
      <c r="B232" s="170"/>
      <c r="C232" s="171" t="s">
        <v>419</v>
      </c>
      <c r="D232" s="171" t="s">
        <v>129</v>
      </c>
      <c r="E232" s="172" t="s">
        <v>744</v>
      </c>
      <c r="F232" s="173" t="s">
        <v>745</v>
      </c>
      <c r="G232" s="174" t="s">
        <v>132</v>
      </c>
      <c r="H232" s="175">
        <v>4</v>
      </c>
      <c r="I232" s="176"/>
      <c r="J232" s="177">
        <f>ROUND(I232*H232,2)</f>
        <v>0</v>
      </c>
      <c r="K232" s="173" t="s">
        <v>133</v>
      </c>
      <c r="L232" s="38"/>
      <c r="M232" s="178" t="s">
        <v>1</v>
      </c>
      <c r="N232" s="179" t="s">
        <v>41</v>
      </c>
      <c r="O232" s="76"/>
      <c r="P232" s="180">
        <f>O232*H232</f>
        <v>0</v>
      </c>
      <c r="Q232" s="180">
        <v>0.00022</v>
      </c>
      <c r="R232" s="180">
        <f>Q232*H232</f>
        <v>0.00088</v>
      </c>
      <c r="S232" s="180">
        <v>0</v>
      </c>
      <c r="T232" s="18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2" t="s">
        <v>134</v>
      </c>
      <c r="AT232" s="182" t="s">
        <v>129</v>
      </c>
      <c r="AU232" s="182" t="s">
        <v>86</v>
      </c>
      <c r="AY232" s="18" t="s">
        <v>126</v>
      </c>
      <c r="BE232" s="183">
        <f>IF(N232="základní",J232,0)</f>
        <v>0</v>
      </c>
      <c r="BF232" s="183">
        <f>IF(N232="snížená",J232,0)</f>
        <v>0</v>
      </c>
      <c r="BG232" s="183">
        <f>IF(N232="zákl. přenesená",J232,0)</f>
        <v>0</v>
      </c>
      <c r="BH232" s="183">
        <f>IF(N232="sníž. přenesená",J232,0)</f>
        <v>0</v>
      </c>
      <c r="BI232" s="183">
        <f>IF(N232="nulová",J232,0)</f>
        <v>0</v>
      </c>
      <c r="BJ232" s="18" t="s">
        <v>84</v>
      </c>
      <c r="BK232" s="183">
        <f>ROUND(I232*H232,2)</f>
        <v>0</v>
      </c>
      <c r="BL232" s="18" t="s">
        <v>134</v>
      </c>
      <c r="BM232" s="182" t="s">
        <v>746</v>
      </c>
    </row>
    <row r="233" s="2" customFormat="1" ht="33" customHeight="1">
      <c r="A233" s="37"/>
      <c r="B233" s="170"/>
      <c r="C233" s="184" t="s">
        <v>423</v>
      </c>
      <c r="D233" s="184" t="s">
        <v>242</v>
      </c>
      <c r="E233" s="185" t="s">
        <v>747</v>
      </c>
      <c r="F233" s="186" t="s">
        <v>748</v>
      </c>
      <c r="G233" s="187" t="s">
        <v>132</v>
      </c>
      <c r="H233" s="188">
        <v>4</v>
      </c>
      <c r="I233" s="189"/>
      <c r="J233" s="190">
        <f>ROUND(I233*H233,2)</f>
        <v>0</v>
      </c>
      <c r="K233" s="186" t="s">
        <v>133</v>
      </c>
      <c r="L233" s="191"/>
      <c r="M233" s="192" t="s">
        <v>1</v>
      </c>
      <c r="N233" s="193" t="s">
        <v>41</v>
      </c>
      <c r="O233" s="76"/>
      <c r="P233" s="180">
        <f>O233*H233</f>
        <v>0</v>
      </c>
      <c r="Q233" s="180">
        <v>0.01249</v>
      </c>
      <c r="R233" s="180">
        <f>Q233*H233</f>
        <v>0.049959999999999992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245</v>
      </c>
      <c r="AT233" s="182" t="s">
        <v>242</v>
      </c>
      <c r="AU233" s="182" t="s">
        <v>86</v>
      </c>
      <c r="AY233" s="18" t="s">
        <v>126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8" t="s">
        <v>84</v>
      </c>
      <c r="BK233" s="183">
        <f>ROUND(I233*H233,2)</f>
        <v>0</v>
      </c>
      <c r="BL233" s="18" t="s">
        <v>134</v>
      </c>
      <c r="BM233" s="182" t="s">
        <v>749</v>
      </c>
    </row>
    <row r="234" s="2" customFormat="1" ht="16.5" customHeight="1">
      <c r="A234" s="37"/>
      <c r="B234" s="170"/>
      <c r="C234" s="171" t="s">
        <v>427</v>
      </c>
      <c r="D234" s="171" t="s">
        <v>129</v>
      </c>
      <c r="E234" s="172" t="s">
        <v>750</v>
      </c>
      <c r="F234" s="173" t="s">
        <v>751</v>
      </c>
      <c r="G234" s="174" t="s">
        <v>149</v>
      </c>
      <c r="H234" s="175">
        <v>1</v>
      </c>
      <c r="I234" s="176"/>
      <c r="J234" s="177">
        <f>ROUND(I234*H234,2)</f>
        <v>0</v>
      </c>
      <c r="K234" s="173" t="s">
        <v>1</v>
      </c>
      <c r="L234" s="38"/>
      <c r="M234" s="178" t="s">
        <v>1</v>
      </c>
      <c r="N234" s="179" t="s">
        <v>41</v>
      </c>
      <c r="O234" s="76"/>
      <c r="P234" s="180">
        <f>O234*H234</f>
        <v>0</v>
      </c>
      <c r="Q234" s="180">
        <v>0</v>
      </c>
      <c r="R234" s="180">
        <f>Q234*H234</f>
        <v>0</v>
      </c>
      <c r="S234" s="180">
        <v>0</v>
      </c>
      <c r="T234" s="18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2" t="s">
        <v>134</v>
      </c>
      <c r="AT234" s="182" t="s">
        <v>129</v>
      </c>
      <c r="AU234" s="182" t="s">
        <v>86</v>
      </c>
      <c r="AY234" s="18" t="s">
        <v>126</v>
      </c>
      <c r="BE234" s="183">
        <f>IF(N234="základní",J234,0)</f>
        <v>0</v>
      </c>
      <c r="BF234" s="183">
        <f>IF(N234="snížená",J234,0)</f>
        <v>0</v>
      </c>
      <c r="BG234" s="183">
        <f>IF(N234="zákl. přenesená",J234,0)</f>
        <v>0</v>
      </c>
      <c r="BH234" s="183">
        <f>IF(N234="sníž. přenesená",J234,0)</f>
        <v>0</v>
      </c>
      <c r="BI234" s="183">
        <f>IF(N234="nulová",J234,0)</f>
        <v>0</v>
      </c>
      <c r="BJ234" s="18" t="s">
        <v>84</v>
      </c>
      <c r="BK234" s="183">
        <f>ROUND(I234*H234,2)</f>
        <v>0</v>
      </c>
      <c r="BL234" s="18" t="s">
        <v>134</v>
      </c>
      <c r="BM234" s="182" t="s">
        <v>752</v>
      </c>
    </row>
    <row r="235" s="2" customFormat="1" ht="16.5" customHeight="1">
      <c r="A235" s="37"/>
      <c r="B235" s="170"/>
      <c r="C235" s="171" t="s">
        <v>433</v>
      </c>
      <c r="D235" s="171" t="s">
        <v>129</v>
      </c>
      <c r="E235" s="172" t="s">
        <v>753</v>
      </c>
      <c r="F235" s="173" t="s">
        <v>754</v>
      </c>
      <c r="G235" s="174" t="s">
        <v>436</v>
      </c>
      <c r="H235" s="175">
        <v>1.2</v>
      </c>
      <c r="I235" s="176"/>
      <c r="J235" s="177">
        <f>ROUND(I235*H235,2)</f>
        <v>0</v>
      </c>
      <c r="K235" s="173" t="s">
        <v>1</v>
      </c>
      <c r="L235" s="38"/>
      <c r="M235" s="178" t="s">
        <v>1</v>
      </c>
      <c r="N235" s="179" t="s">
        <v>41</v>
      </c>
      <c r="O235" s="76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2" t="s">
        <v>134</v>
      </c>
      <c r="AT235" s="182" t="s">
        <v>129</v>
      </c>
      <c r="AU235" s="182" t="s">
        <v>86</v>
      </c>
      <c r="AY235" s="18" t="s">
        <v>126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8" t="s">
        <v>84</v>
      </c>
      <c r="BK235" s="183">
        <f>ROUND(I235*H235,2)</f>
        <v>0</v>
      </c>
      <c r="BL235" s="18" t="s">
        <v>134</v>
      </c>
      <c r="BM235" s="182" t="s">
        <v>755</v>
      </c>
    </row>
    <row r="236" s="2" customFormat="1" ht="24.15" customHeight="1">
      <c r="A236" s="37"/>
      <c r="B236" s="170"/>
      <c r="C236" s="171" t="s">
        <v>438</v>
      </c>
      <c r="D236" s="171" t="s">
        <v>129</v>
      </c>
      <c r="E236" s="172" t="s">
        <v>756</v>
      </c>
      <c r="F236" s="173" t="s">
        <v>757</v>
      </c>
      <c r="G236" s="174" t="s">
        <v>142</v>
      </c>
      <c r="H236" s="175">
        <v>0.983</v>
      </c>
      <c r="I236" s="176"/>
      <c r="J236" s="177">
        <f>ROUND(I236*H236,2)</f>
        <v>0</v>
      </c>
      <c r="K236" s="173" t="s">
        <v>133</v>
      </c>
      <c r="L236" s="38"/>
      <c r="M236" s="178" t="s">
        <v>1</v>
      </c>
      <c r="N236" s="179" t="s">
        <v>41</v>
      </c>
      <c r="O236" s="76"/>
      <c r="P236" s="180">
        <f>O236*H236</f>
        <v>0</v>
      </c>
      <c r="Q236" s="180">
        <v>0</v>
      </c>
      <c r="R236" s="180">
        <f>Q236*H236</f>
        <v>0</v>
      </c>
      <c r="S236" s="180">
        <v>0</v>
      </c>
      <c r="T236" s="18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2" t="s">
        <v>134</v>
      </c>
      <c r="AT236" s="182" t="s">
        <v>129</v>
      </c>
      <c r="AU236" s="182" t="s">
        <v>86</v>
      </c>
      <c r="AY236" s="18" t="s">
        <v>126</v>
      </c>
      <c r="BE236" s="183">
        <f>IF(N236="základní",J236,0)</f>
        <v>0</v>
      </c>
      <c r="BF236" s="183">
        <f>IF(N236="snížená",J236,0)</f>
        <v>0</v>
      </c>
      <c r="BG236" s="183">
        <f>IF(N236="zákl. přenesená",J236,0)</f>
        <v>0</v>
      </c>
      <c r="BH236" s="183">
        <f>IF(N236="sníž. přenesená",J236,0)</f>
        <v>0</v>
      </c>
      <c r="BI236" s="183">
        <f>IF(N236="nulová",J236,0)</f>
        <v>0</v>
      </c>
      <c r="BJ236" s="18" t="s">
        <v>84</v>
      </c>
      <c r="BK236" s="183">
        <f>ROUND(I236*H236,2)</f>
        <v>0</v>
      </c>
      <c r="BL236" s="18" t="s">
        <v>134</v>
      </c>
      <c r="BM236" s="182" t="s">
        <v>758</v>
      </c>
    </row>
    <row r="237" s="12" customFormat="1" ht="22.8" customHeight="1">
      <c r="A237" s="12"/>
      <c r="B237" s="157"/>
      <c r="C237" s="12"/>
      <c r="D237" s="158" t="s">
        <v>75</v>
      </c>
      <c r="E237" s="168" t="s">
        <v>759</v>
      </c>
      <c r="F237" s="168" t="s">
        <v>760</v>
      </c>
      <c r="G237" s="12"/>
      <c r="H237" s="12"/>
      <c r="I237" s="160"/>
      <c r="J237" s="169">
        <f>BK237</f>
        <v>0</v>
      </c>
      <c r="K237" s="12"/>
      <c r="L237" s="157"/>
      <c r="M237" s="162"/>
      <c r="N237" s="163"/>
      <c r="O237" s="163"/>
      <c r="P237" s="164">
        <f>SUM(P238:P253)</f>
        <v>0</v>
      </c>
      <c r="Q237" s="163"/>
      <c r="R237" s="164">
        <f>SUM(R238:R253)</f>
        <v>0.09028</v>
      </c>
      <c r="S237" s="163"/>
      <c r="T237" s="165">
        <f>SUM(T238:T253)</f>
        <v>1.7532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8" t="s">
        <v>86</v>
      </c>
      <c r="AT237" s="166" t="s">
        <v>75</v>
      </c>
      <c r="AU237" s="166" t="s">
        <v>84</v>
      </c>
      <c r="AY237" s="158" t="s">
        <v>126</v>
      </c>
      <c r="BK237" s="167">
        <f>SUM(BK238:BK253)</f>
        <v>0</v>
      </c>
    </row>
    <row r="238" s="2" customFormat="1" ht="24.15" customHeight="1">
      <c r="A238" s="37"/>
      <c r="B238" s="170"/>
      <c r="C238" s="171" t="s">
        <v>442</v>
      </c>
      <c r="D238" s="171" t="s">
        <v>129</v>
      </c>
      <c r="E238" s="172" t="s">
        <v>761</v>
      </c>
      <c r="F238" s="173" t="s">
        <v>762</v>
      </c>
      <c r="G238" s="174" t="s">
        <v>132</v>
      </c>
      <c r="H238" s="175">
        <v>4</v>
      </c>
      <c r="I238" s="176"/>
      <c r="J238" s="177">
        <f>ROUND(I238*H238,2)</f>
        <v>0</v>
      </c>
      <c r="K238" s="173" t="s">
        <v>133</v>
      </c>
      <c r="L238" s="38"/>
      <c r="M238" s="178" t="s">
        <v>1</v>
      </c>
      <c r="N238" s="179" t="s">
        <v>41</v>
      </c>
      <c r="O238" s="76"/>
      <c r="P238" s="180">
        <f>O238*H238</f>
        <v>0</v>
      </c>
      <c r="Q238" s="180">
        <v>0</v>
      </c>
      <c r="R238" s="180">
        <f>Q238*H238</f>
        <v>0</v>
      </c>
      <c r="S238" s="180">
        <v>0</v>
      </c>
      <c r="T238" s="18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2" t="s">
        <v>134</v>
      </c>
      <c r="AT238" s="182" t="s">
        <v>129</v>
      </c>
      <c r="AU238" s="182" t="s">
        <v>86</v>
      </c>
      <c r="AY238" s="18" t="s">
        <v>126</v>
      </c>
      <c r="BE238" s="183">
        <f>IF(N238="základní",J238,0)</f>
        <v>0</v>
      </c>
      <c r="BF238" s="183">
        <f>IF(N238="snížená",J238,0)</f>
        <v>0</v>
      </c>
      <c r="BG238" s="183">
        <f>IF(N238="zákl. přenesená",J238,0)</f>
        <v>0</v>
      </c>
      <c r="BH238" s="183">
        <f>IF(N238="sníž. přenesená",J238,0)</f>
        <v>0</v>
      </c>
      <c r="BI238" s="183">
        <f>IF(N238="nulová",J238,0)</f>
        <v>0</v>
      </c>
      <c r="BJ238" s="18" t="s">
        <v>84</v>
      </c>
      <c r="BK238" s="183">
        <f>ROUND(I238*H238,2)</f>
        <v>0</v>
      </c>
      <c r="BL238" s="18" t="s">
        <v>134</v>
      </c>
      <c r="BM238" s="182" t="s">
        <v>763</v>
      </c>
    </row>
    <row r="239" s="2" customFormat="1" ht="24.15" customHeight="1">
      <c r="A239" s="37"/>
      <c r="B239" s="170"/>
      <c r="C239" s="184" t="s">
        <v>446</v>
      </c>
      <c r="D239" s="184" t="s">
        <v>242</v>
      </c>
      <c r="E239" s="185" t="s">
        <v>764</v>
      </c>
      <c r="F239" s="186" t="s">
        <v>765</v>
      </c>
      <c r="G239" s="187" t="s">
        <v>132</v>
      </c>
      <c r="H239" s="188">
        <v>2</v>
      </c>
      <c r="I239" s="189"/>
      <c r="J239" s="190">
        <f>ROUND(I239*H239,2)</f>
        <v>0</v>
      </c>
      <c r="K239" s="186" t="s">
        <v>133</v>
      </c>
      <c r="L239" s="191"/>
      <c r="M239" s="192" t="s">
        <v>1</v>
      </c>
      <c r="N239" s="193" t="s">
        <v>41</v>
      </c>
      <c r="O239" s="76"/>
      <c r="P239" s="180">
        <f>O239*H239</f>
        <v>0</v>
      </c>
      <c r="Q239" s="180">
        <v>0.0195</v>
      </c>
      <c r="R239" s="180">
        <f>Q239*H239</f>
        <v>0.039</v>
      </c>
      <c r="S239" s="180">
        <v>0</v>
      </c>
      <c r="T239" s="18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2" t="s">
        <v>245</v>
      </c>
      <c r="AT239" s="182" t="s">
        <v>242</v>
      </c>
      <c r="AU239" s="182" t="s">
        <v>86</v>
      </c>
      <c r="AY239" s="18" t="s">
        <v>126</v>
      </c>
      <c r="BE239" s="183">
        <f>IF(N239="základní",J239,0)</f>
        <v>0</v>
      </c>
      <c r="BF239" s="183">
        <f>IF(N239="snížená",J239,0)</f>
        <v>0</v>
      </c>
      <c r="BG239" s="183">
        <f>IF(N239="zákl. přenesená",J239,0)</f>
        <v>0</v>
      </c>
      <c r="BH239" s="183">
        <f>IF(N239="sníž. přenesená",J239,0)</f>
        <v>0</v>
      </c>
      <c r="BI239" s="183">
        <f>IF(N239="nulová",J239,0)</f>
        <v>0</v>
      </c>
      <c r="BJ239" s="18" t="s">
        <v>84</v>
      </c>
      <c r="BK239" s="183">
        <f>ROUND(I239*H239,2)</f>
        <v>0</v>
      </c>
      <c r="BL239" s="18" t="s">
        <v>134</v>
      </c>
      <c r="BM239" s="182" t="s">
        <v>766</v>
      </c>
    </row>
    <row r="240" s="2" customFormat="1" ht="24.15" customHeight="1">
      <c r="A240" s="37"/>
      <c r="B240" s="170"/>
      <c r="C240" s="184" t="s">
        <v>450</v>
      </c>
      <c r="D240" s="184" t="s">
        <v>242</v>
      </c>
      <c r="E240" s="185" t="s">
        <v>767</v>
      </c>
      <c r="F240" s="186" t="s">
        <v>768</v>
      </c>
      <c r="G240" s="187" t="s">
        <v>132</v>
      </c>
      <c r="H240" s="188">
        <v>2</v>
      </c>
      <c r="I240" s="189"/>
      <c r="J240" s="190">
        <f>ROUND(I240*H240,2)</f>
        <v>0</v>
      </c>
      <c r="K240" s="186" t="s">
        <v>133</v>
      </c>
      <c r="L240" s="191"/>
      <c r="M240" s="192" t="s">
        <v>1</v>
      </c>
      <c r="N240" s="193" t="s">
        <v>41</v>
      </c>
      <c r="O240" s="76"/>
      <c r="P240" s="180">
        <f>O240*H240</f>
        <v>0</v>
      </c>
      <c r="Q240" s="180">
        <v>0.021</v>
      </c>
      <c r="R240" s="180">
        <f>Q240*H240</f>
        <v>0.042</v>
      </c>
      <c r="S240" s="180">
        <v>0</v>
      </c>
      <c r="T240" s="18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2" t="s">
        <v>245</v>
      </c>
      <c r="AT240" s="182" t="s">
        <v>242</v>
      </c>
      <c r="AU240" s="182" t="s">
        <v>86</v>
      </c>
      <c r="AY240" s="18" t="s">
        <v>126</v>
      </c>
      <c r="BE240" s="183">
        <f>IF(N240="základní",J240,0)</f>
        <v>0</v>
      </c>
      <c r="BF240" s="183">
        <f>IF(N240="snížená",J240,0)</f>
        <v>0</v>
      </c>
      <c r="BG240" s="183">
        <f>IF(N240="zákl. přenesená",J240,0)</f>
        <v>0</v>
      </c>
      <c r="BH240" s="183">
        <f>IF(N240="sníž. přenesená",J240,0)</f>
        <v>0</v>
      </c>
      <c r="BI240" s="183">
        <f>IF(N240="nulová",J240,0)</f>
        <v>0</v>
      </c>
      <c r="BJ240" s="18" t="s">
        <v>84</v>
      </c>
      <c r="BK240" s="183">
        <f>ROUND(I240*H240,2)</f>
        <v>0</v>
      </c>
      <c r="BL240" s="18" t="s">
        <v>134</v>
      </c>
      <c r="BM240" s="182" t="s">
        <v>769</v>
      </c>
    </row>
    <row r="241" s="2" customFormat="1" ht="16.5" customHeight="1">
      <c r="A241" s="37"/>
      <c r="B241" s="170"/>
      <c r="C241" s="171" t="s">
        <v>454</v>
      </c>
      <c r="D241" s="171" t="s">
        <v>129</v>
      </c>
      <c r="E241" s="172" t="s">
        <v>770</v>
      </c>
      <c r="F241" s="173" t="s">
        <v>771</v>
      </c>
      <c r="G241" s="174" t="s">
        <v>132</v>
      </c>
      <c r="H241" s="175">
        <v>2</v>
      </c>
      <c r="I241" s="176"/>
      <c r="J241" s="177">
        <f>ROUND(I241*H241,2)</f>
        <v>0</v>
      </c>
      <c r="K241" s="173" t="s">
        <v>133</v>
      </c>
      <c r="L241" s="38"/>
      <c r="M241" s="178" t="s">
        <v>1</v>
      </c>
      <c r="N241" s="179" t="s">
        <v>41</v>
      </c>
      <c r="O241" s="76"/>
      <c r="P241" s="180">
        <f>O241*H241</f>
        <v>0</v>
      </c>
      <c r="Q241" s="180">
        <v>0</v>
      </c>
      <c r="R241" s="180">
        <f>Q241*H241</f>
        <v>0</v>
      </c>
      <c r="S241" s="180">
        <v>0</v>
      </c>
      <c r="T241" s="18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2" t="s">
        <v>134</v>
      </c>
      <c r="AT241" s="182" t="s">
        <v>129</v>
      </c>
      <c r="AU241" s="182" t="s">
        <v>86</v>
      </c>
      <c r="AY241" s="18" t="s">
        <v>126</v>
      </c>
      <c r="BE241" s="183">
        <f>IF(N241="základní",J241,0)</f>
        <v>0</v>
      </c>
      <c r="BF241" s="183">
        <f>IF(N241="snížená",J241,0)</f>
        <v>0</v>
      </c>
      <c r="BG241" s="183">
        <f>IF(N241="zákl. přenesená",J241,0)</f>
        <v>0</v>
      </c>
      <c r="BH241" s="183">
        <f>IF(N241="sníž. přenesená",J241,0)</f>
        <v>0</v>
      </c>
      <c r="BI241" s="183">
        <f>IF(N241="nulová",J241,0)</f>
        <v>0</v>
      </c>
      <c r="BJ241" s="18" t="s">
        <v>84</v>
      </c>
      <c r="BK241" s="183">
        <f>ROUND(I241*H241,2)</f>
        <v>0</v>
      </c>
      <c r="BL241" s="18" t="s">
        <v>134</v>
      </c>
      <c r="BM241" s="182" t="s">
        <v>772</v>
      </c>
    </row>
    <row r="242" s="2" customFormat="1" ht="21.75" customHeight="1">
      <c r="A242" s="37"/>
      <c r="B242" s="170"/>
      <c r="C242" s="184" t="s">
        <v>459</v>
      </c>
      <c r="D242" s="184" t="s">
        <v>242</v>
      </c>
      <c r="E242" s="185" t="s">
        <v>773</v>
      </c>
      <c r="F242" s="186" t="s">
        <v>774</v>
      </c>
      <c r="G242" s="187" t="s">
        <v>132</v>
      </c>
      <c r="H242" s="188">
        <v>2</v>
      </c>
      <c r="I242" s="189"/>
      <c r="J242" s="190">
        <f>ROUND(I242*H242,2)</f>
        <v>0</v>
      </c>
      <c r="K242" s="186" t="s">
        <v>133</v>
      </c>
      <c r="L242" s="191"/>
      <c r="M242" s="192" t="s">
        <v>1</v>
      </c>
      <c r="N242" s="193" t="s">
        <v>41</v>
      </c>
      <c r="O242" s="76"/>
      <c r="P242" s="180">
        <f>O242*H242</f>
        <v>0</v>
      </c>
      <c r="Q242" s="180">
        <v>0.00024</v>
      </c>
      <c r="R242" s="180">
        <f>Q242*H242</f>
        <v>0.00048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245</v>
      </c>
      <c r="AT242" s="182" t="s">
        <v>242</v>
      </c>
      <c r="AU242" s="182" t="s">
        <v>86</v>
      </c>
      <c r="AY242" s="18" t="s">
        <v>126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8" t="s">
        <v>84</v>
      </c>
      <c r="BK242" s="183">
        <f>ROUND(I242*H242,2)</f>
        <v>0</v>
      </c>
      <c r="BL242" s="18" t="s">
        <v>134</v>
      </c>
      <c r="BM242" s="182" t="s">
        <v>775</v>
      </c>
    </row>
    <row r="243" s="2" customFormat="1" ht="24.15" customHeight="1">
      <c r="A243" s="37"/>
      <c r="B243" s="170"/>
      <c r="C243" s="171" t="s">
        <v>463</v>
      </c>
      <c r="D243" s="171" t="s">
        <v>129</v>
      </c>
      <c r="E243" s="172" t="s">
        <v>776</v>
      </c>
      <c r="F243" s="173" t="s">
        <v>777</v>
      </c>
      <c r="G243" s="174" t="s">
        <v>132</v>
      </c>
      <c r="H243" s="175">
        <v>4</v>
      </c>
      <c r="I243" s="176"/>
      <c r="J243" s="177">
        <f>ROUND(I243*H243,2)</f>
        <v>0</v>
      </c>
      <c r="K243" s="173" t="s">
        <v>133</v>
      </c>
      <c r="L243" s="38"/>
      <c r="M243" s="178" t="s">
        <v>1</v>
      </c>
      <c r="N243" s="179" t="s">
        <v>41</v>
      </c>
      <c r="O243" s="76"/>
      <c r="P243" s="180">
        <f>O243*H243</f>
        <v>0</v>
      </c>
      <c r="Q243" s="180">
        <v>0</v>
      </c>
      <c r="R243" s="180">
        <f>Q243*H243</f>
        <v>0</v>
      </c>
      <c r="S243" s="180">
        <v>0</v>
      </c>
      <c r="T243" s="18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2" t="s">
        <v>134</v>
      </c>
      <c r="AT243" s="182" t="s">
        <v>129</v>
      </c>
      <c r="AU243" s="182" t="s">
        <v>86</v>
      </c>
      <c r="AY243" s="18" t="s">
        <v>126</v>
      </c>
      <c r="BE243" s="183">
        <f>IF(N243="základní",J243,0)</f>
        <v>0</v>
      </c>
      <c r="BF243" s="183">
        <f>IF(N243="snížená",J243,0)</f>
        <v>0</v>
      </c>
      <c r="BG243" s="183">
        <f>IF(N243="zákl. přenesená",J243,0)</f>
        <v>0</v>
      </c>
      <c r="BH243" s="183">
        <f>IF(N243="sníž. přenesená",J243,0)</f>
        <v>0</v>
      </c>
      <c r="BI243" s="183">
        <f>IF(N243="nulová",J243,0)</f>
        <v>0</v>
      </c>
      <c r="BJ243" s="18" t="s">
        <v>84</v>
      </c>
      <c r="BK243" s="183">
        <f>ROUND(I243*H243,2)</f>
        <v>0</v>
      </c>
      <c r="BL243" s="18" t="s">
        <v>134</v>
      </c>
      <c r="BM243" s="182" t="s">
        <v>778</v>
      </c>
    </row>
    <row r="244" s="2" customFormat="1" ht="16.5" customHeight="1">
      <c r="A244" s="37"/>
      <c r="B244" s="170"/>
      <c r="C244" s="184" t="s">
        <v>468</v>
      </c>
      <c r="D244" s="184" t="s">
        <v>242</v>
      </c>
      <c r="E244" s="185" t="s">
        <v>779</v>
      </c>
      <c r="F244" s="186" t="s">
        <v>780</v>
      </c>
      <c r="G244" s="187" t="s">
        <v>132</v>
      </c>
      <c r="H244" s="188">
        <v>4</v>
      </c>
      <c r="I244" s="189"/>
      <c r="J244" s="190">
        <f>ROUND(I244*H244,2)</f>
        <v>0</v>
      </c>
      <c r="K244" s="186" t="s">
        <v>133</v>
      </c>
      <c r="L244" s="191"/>
      <c r="M244" s="192" t="s">
        <v>1</v>
      </c>
      <c r="N244" s="193" t="s">
        <v>41</v>
      </c>
      <c r="O244" s="76"/>
      <c r="P244" s="180">
        <f>O244*H244</f>
        <v>0</v>
      </c>
      <c r="Q244" s="180">
        <v>0.0022</v>
      </c>
      <c r="R244" s="180">
        <f>Q244*H244</f>
        <v>0.0088</v>
      </c>
      <c r="S244" s="180">
        <v>0</v>
      </c>
      <c r="T244" s="18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2" t="s">
        <v>245</v>
      </c>
      <c r="AT244" s="182" t="s">
        <v>242</v>
      </c>
      <c r="AU244" s="182" t="s">
        <v>86</v>
      </c>
      <c r="AY244" s="18" t="s">
        <v>126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8" t="s">
        <v>84</v>
      </c>
      <c r="BK244" s="183">
        <f>ROUND(I244*H244,2)</f>
        <v>0</v>
      </c>
      <c r="BL244" s="18" t="s">
        <v>134</v>
      </c>
      <c r="BM244" s="182" t="s">
        <v>781</v>
      </c>
    </row>
    <row r="245" s="2" customFormat="1" ht="24.15" customHeight="1">
      <c r="A245" s="37"/>
      <c r="B245" s="170"/>
      <c r="C245" s="171" t="s">
        <v>472</v>
      </c>
      <c r="D245" s="171" t="s">
        <v>129</v>
      </c>
      <c r="E245" s="172" t="s">
        <v>782</v>
      </c>
      <c r="F245" s="173" t="s">
        <v>783</v>
      </c>
      <c r="G245" s="174" t="s">
        <v>132</v>
      </c>
      <c r="H245" s="175">
        <v>6</v>
      </c>
      <c r="I245" s="176"/>
      <c r="J245" s="177">
        <f>ROUND(I245*H245,2)</f>
        <v>0</v>
      </c>
      <c r="K245" s="173" t="s">
        <v>133</v>
      </c>
      <c r="L245" s="38"/>
      <c r="M245" s="178" t="s">
        <v>1</v>
      </c>
      <c r="N245" s="179" t="s">
        <v>41</v>
      </c>
      <c r="O245" s="76"/>
      <c r="P245" s="180">
        <f>O245*H245</f>
        <v>0</v>
      </c>
      <c r="Q245" s="180">
        <v>0</v>
      </c>
      <c r="R245" s="180">
        <f>Q245*H245</f>
        <v>0</v>
      </c>
      <c r="S245" s="180">
        <v>0.024</v>
      </c>
      <c r="T245" s="181">
        <f>S245*H245</f>
        <v>0.14400000000000002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2" t="s">
        <v>134</v>
      </c>
      <c r="AT245" s="182" t="s">
        <v>129</v>
      </c>
      <c r="AU245" s="182" t="s">
        <v>86</v>
      </c>
      <c r="AY245" s="18" t="s">
        <v>126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8" t="s">
        <v>84</v>
      </c>
      <c r="BK245" s="183">
        <f>ROUND(I245*H245,2)</f>
        <v>0</v>
      </c>
      <c r="BL245" s="18" t="s">
        <v>134</v>
      </c>
      <c r="BM245" s="182" t="s">
        <v>784</v>
      </c>
    </row>
    <row r="246" s="2" customFormat="1" ht="24.15" customHeight="1">
      <c r="A246" s="37"/>
      <c r="B246" s="170"/>
      <c r="C246" s="171" t="s">
        <v>478</v>
      </c>
      <c r="D246" s="171" t="s">
        <v>129</v>
      </c>
      <c r="E246" s="172" t="s">
        <v>785</v>
      </c>
      <c r="F246" s="173" t="s">
        <v>786</v>
      </c>
      <c r="G246" s="174" t="s">
        <v>132</v>
      </c>
      <c r="H246" s="175">
        <v>1</v>
      </c>
      <c r="I246" s="176"/>
      <c r="J246" s="177">
        <f>ROUND(I246*H246,2)</f>
        <v>0</v>
      </c>
      <c r="K246" s="173" t="s">
        <v>133</v>
      </c>
      <c r="L246" s="38"/>
      <c r="M246" s="178" t="s">
        <v>1</v>
      </c>
      <c r="N246" s="179" t="s">
        <v>41</v>
      </c>
      <c r="O246" s="76"/>
      <c r="P246" s="180">
        <f>O246*H246</f>
        <v>0</v>
      </c>
      <c r="Q246" s="180">
        <v>0</v>
      </c>
      <c r="R246" s="180">
        <f>Q246*H246</f>
        <v>0</v>
      </c>
      <c r="S246" s="180">
        <v>0.174</v>
      </c>
      <c r="T246" s="181">
        <f>S246*H246</f>
        <v>0.174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2" t="s">
        <v>134</v>
      </c>
      <c r="AT246" s="182" t="s">
        <v>129</v>
      </c>
      <c r="AU246" s="182" t="s">
        <v>86</v>
      </c>
      <c r="AY246" s="18" t="s">
        <v>126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8" t="s">
        <v>84</v>
      </c>
      <c r="BK246" s="183">
        <f>ROUND(I246*H246,2)</f>
        <v>0</v>
      </c>
      <c r="BL246" s="18" t="s">
        <v>134</v>
      </c>
      <c r="BM246" s="182" t="s">
        <v>787</v>
      </c>
    </row>
    <row r="247" s="2" customFormat="1" ht="16.5" customHeight="1">
      <c r="A247" s="37"/>
      <c r="B247" s="170"/>
      <c r="C247" s="171" t="s">
        <v>490</v>
      </c>
      <c r="D247" s="171" t="s">
        <v>129</v>
      </c>
      <c r="E247" s="172" t="s">
        <v>788</v>
      </c>
      <c r="F247" s="173" t="s">
        <v>789</v>
      </c>
      <c r="G247" s="174" t="s">
        <v>132</v>
      </c>
      <c r="H247" s="175">
        <v>4</v>
      </c>
      <c r="I247" s="176"/>
      <c r="J247" s="177">
        <f>ROUND(I247*H247,2)</f>
        <v>0</v>
      </c>
      <c r="K247" s="173" t="s">
        <v>133</v>
      </c>
      <c r="L247" s="38"/>
      <c r="M247" s="178" t="s">
        <v>1</v>
      </c>
      <c r="N247" s="179" t="s">
        <v>41</v>
      </c>
      <c r="O247" s="76"/>
      <c r="P247" s="180">
        <f>O247*H247</f>
        <v>0</v>
      </c>
      <c r="Q247" s="180">
        <v>0</v>
      </c>
      <c r="R247" s="180">
        <f>Q247*H247</f>
        <v>0</v>
      </c>
      <c r="S247" s="180">
        <v>0</v>
      </c>
      <c r="T247" s="18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2" t="s">
        <v>134</v>
      </c>
      <c r="AT247" s="182" t="s">
        <v>129</v>
      </c>
      <c r="AU247" s="182" t="s">
        <v>86</v>
      </c>
      <c r="AY247" s="18" t="s">
        <v>126</v>
      </c>
      <c r="BE247" s="183">
        <f>IF(N247="základní",J247,0)</f>
        <v>0</v>
      </c>
      <c r="BF247" s="183">
        <f>IF(N247="snížená",J247,0)</f>
        <v>0</v>
      </c>
      <c r="BG247" s="183">
        <f>IF(N247="zákl. přenesená",J247,0)</f>
        <v>0</v>
      </c>
      <c r="BH247" s="183">
        <f>IF(N247="sníž. přenesená",J247,0)</f>
        <v>0</v>
      </c>
      <c r="BI247" s="183">
        <f>IF(N247="nulová",J247,0)</f>
        <v>0</v>
      </c>
      <c r="BJ247" s="18" t="s">
        <v>84</v>
      </c>
      <c r="BK247" s="183">
        <f>ROUND(I247*H247,2)</f>
        <v>0</v>
      </c>
      <c r="BL247" s="18" t="s">
        <v>134</v>
      </c>
      <c r="BM247" s="182" t="s">
        <v>790</v>
      </c>
    </row>
    <row r="248" s="2" customFormat="1" ht="16.5" customHeight="1">
      <c r="A248" s="37"/>
      <c r="B248" s="170"/>
      <c r="C248" s="184" t="s">
        <v>497</v>
      </c>
      <c r="D248" s="184" t="s">
        <v>242</v>
      </c>
      <c r="E248" s="185" t="s">
        <v>334</v>
      </c>
      <c r="F248" s="186" t="s">
        <v>791</v>
      </c>
      <c r="G248" s="187" t="s">
        <v>132</v>
      </c>
      <c r="H248" s="188">
        <v>4</v>
      </c>
      <c r="I248" s="189"/>
      <c r="J248" s="190">
        <f>ROUND(I248*H248,2)</f>
        <v>0</v>
      </c>
      <c r="K248" s="186" t="s">
        <v>1</v>
      </c>
      <c r="L248" s="191"/>
      <c r="M248" s="192" t="s">
        <v>1</v>
      </c>
      <c r="N248" s="193" t="s">
        <v>41</v>
      </c>
      <c r="O248" s="76"/>
      <c r="P248" s="180">
        <f>O248*H248</f>
        <v>0</v>
      </c>
      <c r="Q248" s="180">
        <v>0</v>
      </c>
      <c r="R248" s="180">
        <f>Q248*H248</f>
        <v>0</v>
      </c>
      <c r="S248" s="180">
        <v>0</v>
      </c>
      <c r="T248" s="18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2" t="s">
        <v>245</v>
      </c>
      <c r="AT248" s="182" t="s">
        <v>242</v>
      </c>
      <c r="AU248" s="182" t="s">
        <v>86</v>
      </c>
      <c r="AY248" s="18" t="s">
        <v>126</v>
      </c>
      <c r="BE248" s="183">
        <f>IF(N248="základní",J248,0)</f>
        <v>0</v>
      </c>
      <c r="BF248" s="183">
        <f>IF(N248="snížená",J248,0)</f>
        <v>0</v>
      </c>
      <c r="BG248" s="183">
        <f>IF(N248="zákl. přenesená",J248,0)</f>
        <v>0</v>
      </c>
      <c r="BH248" s="183">
        <f>IF(N248="sníž. přenesená",J248,0)</f>
        <v>0</v>
      </c>
      <c r="BI248" s="183">
        <f>IF(N248="nulová",J248,0)</f>
        <v>0</v>
      </c>
      <c r="BJ248" s="18" t="s">
        <v>84</v>
      </c>
      <c r="BK248" s="183">
        <f>ROUND(I248*H248,2)</f>
        <v>0</v>
      </c>
      <c r="BL248" s="18" t="s">
        <v>134</v>
      </c>
      <c r="BM248" s="182" t="s">
        <v>792</v>
      </c>
    </row>
    <row r="249" s="2" customFormat="1" ht="24.15" customHeight="1">
      <c r="A249" s="37"/>
      <c r="B249" s="170"/>
      <c r="C249" s="171" t="s">
        <v>502</v>
      </c>
      <c r="D249" s="171" t="s">
        <v>129</v>
      </c>
      <c r="E249" s="172" t="s">
        <v>793</v>
      </c>
      <c r="F249" s="173" t="s">
        <v>794</v>
      </c>
      <c r="G249" s="174" t="s">
        <v>239</v>
      </c>
      <c r="H249" s="175">
        <v>6</v>
      </c>
      <c r="I249" s="176"/>
      <c r="J249" s="177">
        <f>ROUND(I249*H249,2)</f>
        <v>0</v>
      </c>
      <c r="K249" s="173" t="s">
        <v>1</v>
      </c>
      <c r="L249" s="38"/>
      <c r="M249" s="178" t="s">
        <v>1</v>
      </c>
      <c r="N249" s="179" t="s">
        <v>41</v>
      </c>
      <c r="O249" s="76"/>
      <c r="P249" s="180">
        <f>O249*H249</f>
        <v>0</v>
      </c>
      <c r="Q249" s="180">
        <v>0</v>
      </c>
      <c r="R249" s="180">
        <f>Q249*H249</f>
        <v>0</v>
      </c>
      <c r="S249" s="180">
        <v>0.11039999999999998</v>
      </c>
      <c r="T249" s="181">
        <f>S249*H249</f>
        <v>0.6624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2" t="s">
        <v>134</v>
      </c>
      <c r="AT249" s="182" t="s">
        <v>129</v>
      </c>
      <c r="AU249" s="182" t="s">
        <v>86</v>
      </c>
      <c r="AY249" s="18" t="s">
        <v>126</v>
      </c>
      <c r="BE249" s="183">
        <f>IF(N249="základní",J249,0)</f>
        <v>0</v>
      </c>
      <c r="BF249" s="183">
        <f>IF(N249="snížená",J249,0)</f>
        <v>0</v>
      </c>
      <c r="BG249" s="183">
        <f>IF(N249="zákl. přenesená",J249,0)</f>
        <v>0</v>
      </c>
      <c r="BH249" s="183">
        <f>IF(N249="sníž. přenesená",J249,0)</f>
        <v>0</v>
      </c>
      <c r="BI249" s="183">
        <f>IF(N249="nulová",J249,0)</f>
        <v>0</v>
      </c>
      <c r="BJ249" s="18" t="s">
        <v>84</v>
      </c>
      <c r="BK249" s="183">
        <f>ROUND(I249*H249,2)</f>
        <v>0</v>
      </c>
      <c r="BL249" s="18" t="s">
        <v>134</v>
      </c>
      <c r="BM249" s="182" t="s">
        <v>795</v>
      </c>
    </row>
    <row r="250" s="2" customFormat="1" ht="16.5" customHeight="1">
      <c r="A250" s="37"/>
      <c r="B250" s="170"/>
      <c r="C250" s="171" t="s">
        <v>796</v>
      </c>
      <c r="D250" s="171" t="s">
        <v>129</v>
      </c>
      <c r="E250" s="172" t="s">
        <v>797</v>
      </c>
      <c r="F250" s="173" t="s">
        <v>798</v>
      </c>
      <c r="G250" s="174" t="s">
        <v>132</v>
      </c>
      <c r="H250" s="175">
        <v>2</v>
      </c>
      <c r="I250" s="176"/>
      <c r="J250" s="177">
        <f>ROUND(I250*H250,2)</f>
        <v>0</v>
      </c>
      <c r="K250" s="173" t="s">
        <v>1</v>
      </c>
      <c r="L250" s="38"/>
      <c r="M250" s="178" t="s">
        <v>1</v>
      </c>
      <c r="N250" s="179" t="s">
        <v>41</v>
      </c>
      <c r="O250" s="76"/>
      <c r="P250" s="180">
        <f>O250*H250</f>
        <v>0</v>
      </c>
      <c r="Q250" s="180">
        <v>0</v>
      </c>
      <c r="R250" s="180">
        <f>Q250*H250</f>
        <v>0</v>
      </c>
      <c r="S250" s="180">
        <v>0.11039999999999998</v>
      </c>
      <c r="T250" s="181">
        <f>S250*H250</f>
        <v>0.22079999999999997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2" t="s">
        <v>134</v>
      </c>
      <c r="AT250" s="182" t="s">
        <v>129</v>
      </c>
      <c r="AU250" s="182" t="s">
        <v>86</v>
      </c>
      <c r="AY250" s="18" t="s">
        <v>126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8" t="s">
        <v>84</v>
      </c>
      <c r="BK250" s="183">
        <f>ROUND(I250*H250,2)</f>
        <v>0</v>
      </c>
      <c r="BL250" s="18" t="s">
        <v>134</v>
      </c>
      <c r="BM250" s="182" t="s">
        <v>799</v>
      </c>
    </row>
    <row r="251" s="2" customFormat="1" ht="16.5" customHeight="1">
      <c r="A251" s="37"/>
      <c r="B251" s="170"/>
      <c r="C251" s="171" t="s">
        <v>800</v>
      </c>
      <c r="D251" s="171" t="s">
        <v>129</v>
      </c>
      <c r="E251" s="172" t="s">
        <v>801</v>
      </c>
      <c r="F251" s="173" t="s">
        <v>802</v>
      </c>
      <c r="G251" s="174" t="s">
        <v>149</v>
      </c>
      <c r="H251" s="175">
        <v>1</v>
      </c>
      <c r="I251" s="176"/>
      <c r="J251" s="177">
        <f>ROUND(I251*H251,2)</f>
        <v>0</v>
      </c>
      <c r="K251" s="173" t="s">
        <v>1</v>
      </c>
      <c r="L251" s="38"/>
      <c r="M251" s="178" t="s">
        <v>1</v>
      </c>
      <c r="N251" s="179" t="s">
        <v>41</v>
      </c>
      <c r="O251" s="76"/>
      <c r="P251" s="180">
        <f>O251*H251</f>
        <v>0</v>
      </c>
      <c r="Q251" s="180">
        <v>0</v>
      </c>
      <c r="R251" s="180">
        <f>Q251*H251</f>
        <v>0</v>
      </c>
      <c r="S251" s="180">
        <v>0.11039999999999998</v>
      </c>
      <c r="T251" s="181">
        <f>S251*H251</f>
        <v>0.11039999999999998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2" t="s">
        <v>134</v>
      </c>
      <c r="AT251" s="182" t="s">
        <v>129</v>
      </c>
      <c r="AU251" s="182" t="s">
        <v>86</v>
      </c>
      <c r="AY251" s="18" t="s">
        <v>126</v>
      </c>
      <c r="BE251" s="183">
        <f>IF(N251="základní",J251,0)</f>
        <v>0</v>
      </c>
      <c r="BF251" s="183">
        <f>IF(N251="snížená",J251,0)</f>
        <v>0</v>
      </c>
      <c r="BG251" s="183">
        <f>IF(N251="zákl. přenesená",J251,0)</f>
        <v>0</v>
      </c>
      <c r="BH251" s="183">
        <f>IF(N251="sníž. přenesená",J251,0)</f>
        <v>0</v>
      </c>
      <c r="BI251" s="183">
        <f>IF(N251="nulová",J251,0)</f>
        <v>0</v>
      </c>
      <c r="BJ251" s="18" t="s">
        <v>84</v>
      </c>
      <c r="BK251" s="183">
        <f>ROUND(I251*H251,2)</f>
        <v>0</v>
      </c>
      <c r="BL251" s="18" t="s">
        <v>134</v>
      </c>
      <c r="BM251" s="182" t="s">
        <v>803</v>
      </c>
    </row>
    <row r="252" s="2" customFormat="1" ht="16.5" customHeight="1">
      <c r="A252" s="37"/>
      <c r="B252" s="170"/>
      <c r="C252" s="171" t="s">
        <v>804</v>
      </c>
      <c r="D252" s="171" t="s">
        <v>129</v>
      </c>
      <c r="E252" s="172" t="s">
        <v>805</v>
      </c>
      <c r="F252" s="173" t="s">
        <v>806</v>
      </c>
      <c r="G252" s="174" t="s">
        <v>132</v>
      </c>
      <c r="H252" s="175">
        <v>4</v>
      </c>
      <c r="I252" s="176"/>
      <c r="J252" s="177">
        <f>ROUND(I252*H252,2)</f>
        <v>0</v>
      </c>
      <c r="K252" s="173" t="s">
        <v>1</v>
      </c>
      <c r="L252" s="38"/>
      <c r="M252" s="178" t="s">
        <v>1</v>
      </c>
      <c r="N252" s="179" t="s">
        <v>41</v>
      </c>
      <c r="O252" s="76"/>
      <c r="P252" s="180">
        <f>O252*H252</f>
        <v>0</v>
      </c>
      <c r="Q252" s="180">
        <v>0</v>
      </c>
      <c r="R252" s="180">
        <f>Q252*H252</f>
        <v>0</v>
      </c>
      <c r="S252" s="180">
        <v>0.11039999999999998</v>
      </c>
      <c r="T252" s="181">
        <f>S252*H252</f>
        <v>0.4416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2" t="s">
        <v>134</v>
      </c>
      <c r="AT252" s="182" t="s">
        <v>129</v>
      </c>
      <c r="AU252" s="182" t="s">
        <v>86</v>
      </c>
      <c r="AY252" s="18" t="s">
        <v>126</v>
      </c>
      <c r="BE252" s="183">
        <f>IF(N252="základní",J252,0)</f>
        <v>0</v>
      </c>
      <c r="BF252" s="183">
        <f>IF(N252="snížená",J252,0)</f>
        <v>0</v>
      </c>
      <c r="BG252" s="183">
        <f>IF(N252="zákl. přenesená",J252,0)</f>
        <v>0</v>
      </c>
      <c r="BH252" s="183">
        <f>IF(N252="sníž. přenesená",J252,0)</f>
        <v>0</v>
      </c>
      <c r="BI252" s="183">
        <f>IF(N252="nulová",J252,0)</f>
        <v>0</v>
      </c>
      <c r="BJ252" s="18" t="s">
        <v>84</v>
      </c>
      <c r="BK252" s="183">
        <f>ROUND(I252*H252,2)</f>
        <v>0</v>
      </c>
      <c r="BL252" s="18" t="s">
        <v>134</v>
      </c>
      <c r="BM252" s="182" t="s">
        <v>807</v>
      </c>
    </row>
    <row r="253" s="2" customFormat="1" ht="24.15" customHeight="1">
      <c r="A253" s="37"/>
      <c r="B253" s="170"/>
      <c r="C253" s="171" t="s">
        <v>808</v>
      </c>
      <c r="D253" s="171" t="s">
        <v>129</v>
      </c>
      <c r="E253" s="172" t="s">
        <v>809</v>
      </c>
      <c r="F253" s="173" t="s">
        <v>810</v>
      </c>
      <c r="G253" s="174" t="s">
        <v>142</v>
      </c>
      <c r="H253" s="175">
        <v>0.09</v>
      </c>
      <c r="I253" s="176"/>
      <c r="J253" s="177">
        <f>ROUND(I253*H253,2)</f>
        <v>0</v>
      </c>
      <c r="K253" s="173" t="s">
        <v>133</v>
      </c>
      <c r="L253" s="38"/>
      <c r="M253" s="178" t="s">
        <v>1</v>
      </c>
      <c r="N253" s="179" t="s">
        <v>41</v>
      </c>
      <c r="O253" s="76"/>
      <c r="P253" s="180">
        <f>O253*H253</f>
        <v>0</v>
      </c>
      <c r="Q253" s="180">
        <v>0</v>
      </c>
      <c r="R253" s="180">
        <f>Q253*H253</f>
        <v>0</v>
      </c>
      <c r="S253" s="180">
        <v>0</v>
      </c>
      <c r="T253" s="18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2" t="s">
        <v>134</v>
      </c>
      <c r="AT253" s="182" t="s">
        <v>129</v>
      </c>
      <c r="AU253" s="182" t="s">
        <v>86</v>
      </c>
      <c r="AY253" s="18" t="s">
        <v>126</v>
      </c>
      <c r="BE253" s="183">
        <f>IF(N253="základní",J253,0)</f>
        <v>0</v>
      </c>
      <c r="BF253" s="183">
        <f>IF(N253="snížená",J253,0)</f>
        <v>0</v>
      </c>
      <c r="BG253" s="183">
        <f>IF(N253="zákl. přenesená",J253,0)</f>
        <v>0</v>
      </c>
      <c r="BH253" s="183">
        <f>IF(N253="sníž. přenesená",J253,0)</f>
        <v>0</v>
      </c>
      <c r="BI253" s="183">
        <f>IF(N253="nulová",J253,0)</f>
        <v>0</v>
      </c>
      <c r="BJ253" s="18" t="s">
        <v>84</v>
      </c>
      <c r="BK253" s="183">
        <f>ROUND(I253*H253,2)</f>
        <v>0</v>
      </c>
      <c r="BL253" s="18" t="s">
        <v>134</v>
      </c>
      <c r="BM253" s="182" t="s">
        <v>811</v>
      </c>
    </row>
    <row r="254" s="12" customFormat="1" ht="22.8" customHeight="1">
      <c r="A254" s="12"/>
      <c r="B254" s="157"/>
      <c r="C254" s="12"/>
      <c r="D254" s="158" t="s">
        <v>75</v>
      </c>
      <c r="E254" s="168" t="s">
        <v>812</v>
      </c>
      <c r="F254" s="168" t="s">
        <v>813</v>
      </c>
      <c r="G254" s="12"/>
      <c r="H254" s="12"/>
      <c r="I254" s="160"/>
      <c r="J254" s="169">
        <f>BK254</f>
        <v>0</v>
      </c>
      <c r="K254" s="12"/>
      <c r="L254" s="157"/>
      <c r="M254" s="162"/>
      <c r="N254" s="163"/>
      <c r="O254" s="163"/>
      <c r="P254" s="164">
        <f>SUM(P255:P265)</f>
        <v>0</v>
      </c>
      <c r="Q254" s="163"/>
      <c r="R254" s="164">
        <f>SUM(R255:R265)</f>
        <v>0.080379999999999984</v>
      </c>
      <c r="S254" s="163"/>
      <c r="T254" s="165">
        <f>SUM(T255:T265)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8" t="s">
        <v>86</v>
      </c>
      <c r="AT254" s="166" t="s">
        <v>75</v>
      </c>
      <c r="AU254" s="166" t="s">
        <v>84</v>
      </c>
      <c r="AY254" s="158" t="s">
        <v>126</v>
      </c>
      <c r="BK254" s="167">
        <f>SUM(BK255:BK265)</f>
        <v>0</v>
      </c>
    </row>
    <row r="255" s="2" customFormat="1" ht="16.5" customHeight="1">
      <c r="A255" s="37"/>
      <c r="B255" s="170"/>
      <c r="C255" s="171" t="s">
        <v>814</v>
      </c>
      <c r="D255" s="171" t="s">
        <v>129</v>
      </c>
      <c r="E255" s="172" t="s">
        <v>815</v>
      </c>
      <c r="F255" s="173" t="s">
        <v>816</v>
      </c>
      <c r="G255" s="174" t="s">
        <v>436</v>
      </c>
      <c r="H255" s="175">
        <v>6</v>
      </c>
      <c r="I255" s="176"/>
      <c r="J255" s="177">
        <f>ROUND(I255*H255,2)</f>
        <v>0</v>
      </c>
      <c r="K255" s="173" t="s">
        <v>133</v>
      </c>
      <c r="L255" s="38"/>
      <c r="M255" s="178" t="s">
        <v>1</v>
      </c>
      <c r="N255" s="179" t="s">
        <v>41</v>
      </c>
      <c r="O255" s="76"/>
      <c r="P255" s="180">
        <f>O255*H255</f>
        <v>0</v>
      </c>
      <c r="Q255" s="180">
        <v>0</v>
      </c>
      <c r="R255" s="180">
        <f>Q255*H255</f>
        <v>0</v>
      </c>
      <c r="S255" s="180">
        <v>0</v>
      </c>
      <c r="T255" s="18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2" t="s">
        <v>134</v>
      </c>
      <c r="AT255" s="182" t="s">
        <v>129</v>
      </c>
      <c r="AU255" s="182" t="s">
        <v>86</v>
      </c>
      <c r="AY255" s="18" t="s">
        <v>126</v>
      </c>
      <c r="BE255" s="183">
        <f>IF(N255="základní",J255,0)</f>
        <v>0</v>
      </c>
      <c r="BF255" s="183">
        <f>IF(N255="snížená",J255,0)</f>
        <v>0</v>
      </c>
      <c r="BG255" s="183">
        <f>IF(N255="zákl. přenesená",J255,0)</f>
        <v>0</v>
      </c>
      <c r="BH255" s="183">
        <f>IF(N255="sníž. přenesená",J255,0)</f>
        <v>0</v>
      </c>
      <c r="BI255" s="183">
        <f>IF(N255="nulová",J255,0)</f>
        <v>0</v>
      </c>
      <c r="BJ255" s="18" t="s">
        <v>84</v>
      </c>
      <c r="BK255" s="183">
        <f>ROUND(I255*H255,2)</f>
        <v>0</v>
      </c>
      <c r="BL255" s="18" t="s">
        <v>134</v>
      </c>
      <c r="BM255" s="182" t="s">
        <v>817</v>
      </c>
    </row>
    <row r="256" s="2" customFormat="1" ht="16.5" customHeight="1">
      <c r="A256" s="37"/>
      <c r="B256" s="170"/>
      <c r="C256" s="171" t="s">
        <v>818</v>
      </c>
      <c r="D256" s="171" t="s">
        <v>129</v>
      </c>
      <c r="E256" s="172" t="s">
        <v>819</v>
      </c>
      <c r="F256" s="173" t="s">
        <v>820</v>
      </c>
      <c r="G256" s="174" t="s">
        <v>436</v>
      </c>
      <c r="H256" s="175">
        <v>6</v>
      </c>
      <c r="I256" s="176"/>
      <c r="J256" s="177">
        <f>ROUND(I256*H256,2)</f>
        <v>0</v>
      </c>
      <c r="K256" s="173" t="s">
        <v>133</v>
      </c>
      <c r="L256" s="38"/>
      <c r="M256" s="178" t="s">
        <v>1</v>
      </c>
      <c r="N256" s="179" t="s">
        <v>41</v>
      </c>
      <c r="O256" s="76"/>
      <c r="P256" s="180">
        <f>O256*H256</f>
        <v>0</v>
      </c>
      <c r="Q256" s="180">
        <v>0.00029999999999999996</v>
      </c>
      <c r="R256" s="180">
        <f>Q256*H256</f>
        <v>0.0018</v>
      </c>
      <c r="S256" s="180">
        <v>0</v>
      </c>
      <c r="T256" s="18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2" t="s">
        <v>134</v>
      </c>
      <c r="AT256" s="182" t="s">
        <v>129</v>
      </c>
      <c r="AU256" s="182" t="s">
        <v>86</v>
      </c>
      <c r="AY256" s="18" t="s">
        <v>126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8" t="s">
        <v>84</v>
      </c>
      <c r="BK256" s="183">
        <f>ROUND(I256*H256,2)</f>
        <v>0</v>
      </c>
      <c r="BL256" s="18" t="s">
        <v>134</v>
      </c>
      <c r="BM256" s="182" t="s">
        <v>821</v>
      </c>
    </row>
    <row r="257" s="2" customFormat="1" ht="24.15" customHeight="1">
      <c r="A257" s="37"/>
      <c r="B257" s="170"/>
      <c r="C257" s="171" t="s">
        <v>822</v>
      </c>
      <c r="D257" s="171" t="s">
        <v>129</v>
      </c>
      <c r="E257" s="172" t="s">
        <v>823</v>
      </c>
      <c r="F257" s="173" t="s">
        <v>824</v>
      </c>
      <c r="G257" s="174" t="s">
        <v>436</v>
      </c>
      <c r="H257" s="175">
        <v>6</v>
      </c>
      <c r="I257" s="176"/>
      <c r="J257" s="177">
        <f>ROUND(I257*H257,2)</f>
        <v>0</v>
      </c>
      <c r="K257" s="173" t="s">
        <v>133</v>
      </c>
      <c r="L257" s="38"/>
      <c r="M257" s="178" t="s">
        <v>1</v>
      </c>
      <c r="N257" s="179" t="s">
        <v>41</v>
      </c>
      <c r="O257" s="76"/>
      <c r="P257" s="180">
        <f>O257*H257</f>
        <v>0</v>
      </c>
      <c r="Q257" s="180">
        <v>0.0075</v>
      </c>
      <c r="R257" s="180">
        <f>Q257*H257</f>
        <v>0.045</v>
      </c>
      <c r="S257" s="180">
        <v>0</v>
      </c>
      <c r="T257" s="18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2" t="s">
        <v>134</v>
      </c>
      <c r="AT257" s="182" t="s">
        <v>129</v>
      </c>
      <c r="AU257" s="182" t="s">
        <v>86</v>
      </c>
      <c r="AY257" s="18" t="s">
        <v>126</v>
      </c>
      <c r="BE257" s="183">
        <f>IF(N257="základní",J257,0)</f>
        <v>0</v>
      </c>
      <c r="BF257" s="183">
        <f>IF(N257="snížená",J257,0)</f>
        <v>0</v>
      </c>
      <c r="BG257" s="183">
        <f>IF(N257="zákl. přenesená",J257,0)</f>
        <v>0</v>
      </c>
      <c r="BH257" s="183">
        <f>IF(N257="sníž. přenesená",J257,0)</f>
        <v>0</v>
      </c>
      <c r="BI257" s="183">
        <f>IF(N257="nulová",J257,0)</f>
        <v>0</v>
      </c>
      <c r="BJ257" s="18" t="s">
        <v>84</v>
      </c>
      <c r="BK257" s="183">
        <f>ROUND(I257*H257,2)</f>
        <v>0</v>
      </c>
      <c r="BL257" s="18" t="s">
        <v>134</v>
      </c>
      <c r="BM257" s="182" t="s">
        <v>825</v>
      </c>
    </row>
    <row r="258" s="2" customFormat="1" ht="37.8" customHeight="1">
      <c r="A258" s="37"/>
      <c r="B258" s="170"/>
      <c r="C258" s="171" t="s">
        <v>826</v>
      </c>
      <c r="D258" s="171" t="s">
        <v>129</v>
      </c>
      <c r="E258" s="172" t="s">
        <v>827</v>
      </c>
      <c r="F258" s="173" t="s">
        <v>828</v>
      </c>
      <c r="G258" s="174" t="s">
        <v>436</v>
      </c>
      <c r="H258" s="175">
        <v>5</v>
      </c>
      <c r="I258" s="176"/>
      <c r="J258" s="177">
        <f>ROUND(I258*H258,2)</f>
        <v>0</v>
      </c>
      <c r="K258" s="173" t="s">
        <v>133</v>
      </c>
      <c r="L258" s="38"/>
      <c r="M258" s="178" t="s">
        <v>1</v>
      </c>
      <c r="N258" s="179" t="s">
        <v>41</v>
      </c>
      <c r="O258" s="76"/>
      <c r="P258" s="180">
        <f>O258*H258</f>
        <v>0</v>
      </c>
      <c r="Q258" s="180">
        <v>0.00553</v>
      </c>
      <c r="R258" s="180">
        <f>Q258*H258</f>
        <v>0.02765</v>
      </c>
      <c r="S258" s="180">
        <v>0</v>
      </c>
      <c r="T258" s="18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2" t="s">
        <v>134</v>
      </c>
      <c r="AT258" s="182" t="s">
        <v>129</v>
      </c>
      <c r="AU258" s="182" t="s">
        <v>86</v>
      </c>
      <c r="AY258" s="18" t="s">
        <v>126</v>
      </c>
      <c r="BE258" s="183">
        <f>IF(N258="základní",J258,0)</f>
        <v>0</v>
      </c>
      <c r="BF258" s="183">
        <f>IF(N258="snížená",J258,0)</f>
        <v>0</v>
      </c>
      <c r="BG258" s="183">
        <f>IF(N258="zákl. přenesená",J258,0)</f>
        <v>0</v>
      </c>
      <c r="BH258" s="183">
        <f>IF(N258="sníž. přenesená",J258,0)</f>
        <v>0</v>
      </c>
      <c r="BI258" s="183">
        <f>IF(N258="nulová",J258,0)</f>
        <v>0</v>
      </c>
      <c r="BJ258" s="18" t="s">
        <v>84</v>
      </c>
      <c r="BK258" s="183">
        <f>ROUND(I258*H258,2)</f>
        <v>0</v>
      </c>
      <c r="BL258" s="18" t="s">
        <v>134</v>
      </c>
      <c r="BM258" s="182" t="s">
        <v>829</v>
      </c>
    </row>
    <row r="259" s="2" customFormat="1" ht="16.5" customHeight="1">
      <c r="A259" s="37"/>
      <c r="B259" s="170"/>
      <c r="C259" s="184" t="s">
        <v>830</v>
      </c>
      <c r="D259" s="184" t="s">
        <v>242</v>
      </c>
      <c r="E259" s="185" t="s">
        <v>831</v>
      </c>
      <c r="F259" s="186" t="s">
        <v>832</v>
      </c>
      <c r="G259" s="187" t="s">
        <v>436</v>
      </c>
      <c r="H259" s="188">
        <v>5.5</v>
      </c>
      <c r="I259" s="189"/>
      <c r="J259" s="190">
        <f>ROUND(I259*H259,2)</f>
        <v>0</v>
      </c>
      <c r="K259" s="186" t="s">
        <v>1</v>
      </c>
      <c r="L259" s="191"/>
      <c r="M259" s="192" t="s">
        <v>1</v>
      </c>
      <c r="N259" s="193" t="s">
        <v>41</v>
      </c>
      <c r="O259" s="76"/>
      <c r="P259" s="180">
        <f>O259*H259</f>
        <v>0</v>
      </c>
      <c r="Q259" s="180">
        <v>0</v>
      </c>
      <c r="R259" s="180">
        <f>Q259*H259</f>
        <v>0</v>
      </c>
      <c r="S259" s="180">
        <v>0</v>
      </c>
      <c r="T259" s="18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2" t="s">
        <v>245</v>
      </c>
      <c r="AT259" s="182" t="s">
        <v>242</v>
      </c>
      <c r="AU259" s="182" t="s">
        <v>86</v>
      </c>
      <c r="AY259" s="18" t="s">
        <v>126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8" t="s">
        <v>84</v>
      </c>
      <c r="BK259" s="183">
        <f>ROUND(I259*H259,2)</f>
        <v>0</v>
      </c>
      <c r="BL259" s="18" t="s">
        <v>134</v>
      </c>
      <c r="BM259" s="182" t="s">
        <v>833</v>
      </c>
    </row>
    <row r="260" s="13" customFormat="1">
      <c r="A260" s="13"/>
      <c r="B260" s="194"/>
      <c r="C260" s="13"/>
      <c r="D260" s="195" t="s">
        <v>247</v>
      </c>
      <c r="E260" s="13"/>
      <c r="F260" s="196" t="s">
        <v>834</v>
      </c>
      <c r="G260" s="13"/>
      <c r="H260" s="197">
        <v>5.5</v>
      </c>
      <c r="I260" s="198"/>
      <c r="J260" s="13"/>
      <c r="K260" s="13"/>
      <c r="L260" s="194"/>
      <c r="M260" s="199"/>
      <c r="N260" s="200"/>
      <c r="O260" s="200"/>
      <c r="P260" s="200"/>
      <c r="Q260" s="200"/>
      <c r="R260" s="200"/>
      <c r="S260" s="200"/>
      <c r="T260" s="20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02" t="s">
        <v>247</v>
      </c>
      <c r="AU260" s="202" t="s">
        <v>86</v>
      </c>
      <c r="AV260" s="13" t="s">
        <v>86</v>
      </c>
      <c r="AW260" s="13" t="s">
        <v>3</v>
      </c>
      <c r="AX260" s="13" t="s">
        <v>84</v>
      </c>
      <c r="AY260" s="202" t="s">
        <v>126</v>
      </c>
    </row>
    <row r="261" s="2" customFormat="1" ht="37.8" customHeight="1">
      <c r="A261" s="37"/>
      <c r="B261" s="170"/>
      <c r="C261" s="171" t="s">
        <v>835</v>
      </c>
      <c r="D261" s="171" t="s">
        <v>129</v>
      </c>
      <c r="E261" s="172" t="s">
        <v>836</v>
      </c>
      <c r="F261" s="173" t="s">
        <v>837</v>
      </c>
      <c r="G261" s="174" t="s">
        <v>436</v>
      </c>
      <c r="H261" s="175">
        <v>1</v>
      </c>
      <c r="I261" s="176"/>
      <c r="J261" s="177">
        <f>ROUND(I261*H261,2)</f>
        <v>0</v>
      </c>
      <c r="K261" s="173" t="s">
        <v>133</v>
      </c>
      <c r="L261" s="38"/>
      <c r="M261" s="178" t="s">
        <v>1</v>
      </c>
      <c r="N261" s="179" t="s">
        <v>41</v>
      </c>
      <c r="O261" s="76"/>
      <c r="P261" s="180">
        <f>O261*H261</f>
        <v>0</v>
      </c>
      <c r="Q261" s="180">
        <v>0.0059300000000000008</v>
      </c>
      <c r="R261" s="180">
        <f>Q261*H261</f>
        <v>0.0059300000000000008</v>
      </c>
      <c r="S261" s="180">
        <v>0</v>
      </c>
      <c r="T261" s="18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2" t="s">
        <v>134</v>
      </c>
      <c r="AT261" s="182" t="s">
        <v>129</v>
      </c>
      <c r="AU261" s="182" t="s">
        <v>86</v>
      </c>
      <c r="AY261" s="18" t="s">
        <v>126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8" t="s">
        <v>84</v>
      </c>
      <c r="BK261" s="183">
        <f>ROUND(I261*H261,2)</f>
        <v>0</v>
      </c>
      <c r="BL261" s="18" t="s">
        <v>134</v>
      </c>
      <c r="BM261" s="182" t="s">
        <v>838</v>
      </c>
    </row>
    <row r="262" s="2" customFormat="1" ht="16.5" customHeight="1">
      <c r="A262" s="37"/>
      <c r="B262" s="170"/>
      <c r="C262" s="184" t="s">
        <v>839</v>
      </c>
      <c r="D262" s="184" t="s">
        <v>242</v>
      </c>
      <c r="E262" s="185" t="s">
        <v>840</v>
      </c>
      <c r="F262" s="186" t="s">
        <v>841</v>
      </c>
      <c r="G262" s="187" t="s">
        <v>436</v>
      </c>
      <c r="H262" s="188">
        <v>1.2</v>
      </c>
      <c r="I262" s="189"/>
      <c r="J262" s="190">
        <f>ROUND(I262*H262,2)</f>
        <v>0</v>
      </c>
      <c r="K262" s="186" t="s">
        <v>1</v>
      </c>
      <c r="L262" s="191"/>
      <c r="M262" s="192" t="s">
        <v>1</v>
      </c>
      <c r="N262" s="193" t="s">
        <v>41</v>
      </c>
      <c r="O262" s="76"/>
      <c r="P262" s="180">
        <f>O262*H262</f>
        <v>0</v>
      </c>
      <c r="Q262" s="180">
        <v>0</v>
      </c>
      <c r="R262" s="180">
        <f>Q262*H262</f>
        <v>0</v>
      </c>
      <c r="S262" s="180">
        <v>0</v>
      </c>
      <c r="T262" s="18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2" t="s">
        <v>245</v>
      </c>
      <c r="AT262" s="182" t="s">
        <v>242</v>
      </c>
      <c r="AU262" s="182" t="s">
        <v>86</v>
      </c>
      <c r="AY262" s="18" t="s">
        <v>126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18" t="s">
        <v>84</v>
      </c>
      <c r="BK262" s="183">
        <f>ROUND(I262*H262,2)</f>
        <v>0</v>
      </c>
      <c r="BL262" s="18" t="s">
        <v>134</v>
      </c>
      <c r="BM262" s="182" t="s">
        <v>842</v>
      </c>
    </row>
    <row r="263" s="13" customFormat="1">
      <c r="A263" s="13"/>
      <c r="B263" s="194"/>
      <c r="C263" s="13"/>
      <c r="D263" s="195" t="s">
        <v>247</v>
      </c>
      <c r="E263" s="13"/>
      <c r="F263" s="196" t="s">
        <v>843</v>
      </c>
      <c r="G263" s="13"/>
      <c r="H263" s="197">
        <v>1.2</v>
      </c>
      <c r="I263" s="198"/>
      <c r="J263" s="13"/>
      <c r="K263" s="13"/>
      <c r="L263" s="194"/>
      <c r="M263" s="199"/>
      <c r="N263" s="200"/>
      <c r="O263" s="200"/>
      <c r="P263" s="200"/>
      <c r="Q263" s="200"/>
      <c r="R263" s="200"/>
      <c r="S263" s="200"/>
      <c r="T263" s="20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02" t="s">
        <v>247</v>
      </c>
      <c r="AU263" s="202" t="s">
        <v>86</v>
      </c>
      <c r="AV263" s="13" t="s">
        <v>86</v>
      </c>
      <c r="AW263" s="13" t="s">
        <v>3</v>
      </c>
      <c r="AX263" s="13" t="s">
        <v>84</v>
      </c>
      <c r="AY263" s="202" t="s">
        <v>126</v>
      </c>
    </row>
    <row r="264" s="2" customFormat="1" ht="33" customHeight="1">
      <c r="A264" s="37"/>
      <c r="B264" s="170"/>
      <c r="C264" s="171" t="s">
        <v>844</v>
      </c>
      <c r="D264" s="171" t="s">
        <v>129</v>
      </c>
      <c r="E264" s="172" t="s">
        <v>845</v>
      </c>
      <c r="F264" s="173" t="s">
        <v>846</v>
      </c>
      <c r="G264" s="174" t="s">
        <v>436</v>
      </c>
      <c r="H264" s="175">
        <v>6</v>
      </c>
      <c r="I264" s="176"/>
      <c r="J264" s="177">
        <f>ROUND(I264*H264,2)</f>
        <v>0</v>
      </c>
      <c r="K264" s="173" t="s">
        <v>133</v>
      </c>
      <c r="L264" s="38"/>
      <c r="M264" s="178" t="s">
        <v>1</v>
      </c>
      <c r="N264" s="179" t="s">
        <v>41</v>
      </c>
      <c r="O264" s="76"/>
      <c r="P264" s="180">
        <f>O264*H264</f>
        <v>0</v>
      </c>
      <c r="Q264" s="180">
        <v>0</v>
      </c>
      <c r="R264" s="180">
        <f>Q264*H264</f>
        <v>0</v>
      </c>
      <c r="S264" s="180">
        <v>0</v>
      </c>
      <c r="T264" s="18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2" t="s">
        <v>134</v>
      </c>
      <c r="AT264" s="182" t="s">
        <v>129</v>
      </c>
      <c r="AU264" s="182" t="s">
        <v>86</v>
      </c>
      <c r="AY264" s="18" t="s">
        <v>126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18" t="s">
        <v>84</v>
      </c>
      <c r="BK264" s="183">
        <f>ROUND(I264*H264,2)</f>
        <v>0</v>
      </c>
      <c r="BL264" s="18" t="s">
        <v>134</v>
      </c>
      <c r="BM264" s="182" t="s">
        <v>847</v>
      </c>
    </row>
    <row r="265" s="2" customFormat="1" ht="24.15" customHeight="1">
      <c r="A265" s="37"/>
      <c r="B265" s="170"/>
      <c r="C265" s="171" t="s">
        <v>848</v>
      </c>
      <c r="D265" s="171" t="s">
        <v>129</v>
      </c>
      <c r="E265" s="172" t="s">
        <v>849</v>
      </c>
      <c r="F265" s="173" t="s">
        <v>850</v>
      </c>
      <c r="G265" s="174" t="s">
        <v>142</v>
      </c>
      <c r="H265" s="175">
        <v>0.08</v>
      </c>
      <c r="I265" s="176"/>
      <c r="J265" s="177">
        <f>ROUND(I265*H265,2)</f>
        <v>0</v>
      </c>
      <c r="K265" s="173" t="s">
        <v>133</v>
      </c>
      <c r="L265" s="38"/>
      <c r="M265" s="178" t="s">
        <v>1</v>
      </c>
      <c r="N265" s="179" t="s">
        <v>41</v>
      </c>
      <c r="O265" s="76"/>
      <c r="P265" s="180">
        <f>O265*H265</f>
        <v>0</v>
      </c>
      <c r="Q265" s="180">
        <v>0</v>
      </c>
      <c r="R265" s="180">
        <f>Q265*H265</f>
        <v>0</v>
      </c>
      <c r="S265" s="180">
        <v>0</v>
      </c>
      <c r="T265" s="18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2" t="s">
        <v>134</v>
      </c>
      <c r="AT265" s="182" t="s">
        <v>129</v>
      </c>
      <c r="AU265" s="182" t="s">
        <v>86</v>
      </c>
      <c r="AY265" s="18" t="s">
        <v>126</v>
      </c>
      <c r="BE265" s="183">
        <f>IF(N265="základní",J265,0)</f>
        <v>0</v>
      </c>
      <c r="BF265" s="183">
        <f>IF(N265="snížená",J265,0)</f>
        <v>0</v>
      </c>
      <c r="BG265" s="183">
        <f>IF(N265="zákl. přenesená",J265,0)</f>
        <v>0</v>
      </c>
      <c r="BH265" s="183">
        <f>IF(N265="sníž. přenesená",J265,0)</f>
        <v>0</v>
      </c>
      <c r="BI265" s="183">
        <f>IF(N265="nulová",J265,0)</f>
        <v>0</v>
      </c>
      <c r="BJ265" s="18" t="s">
        <v>84</v>
      </c>
      <c r="BK265" s="183">
        <f>ROUND(I265*H265,2)</f>
        <v>0</v>
      </c>
      <c r="BL265" s="18" t="s">
        <v>134</v>
      </c>
      <c r="BM265" s="182" t="s">
        <v>851</v>
      </c>
    </row>
    <row r="266" s="12" customFormat="1" ht="22.8" customHeight="1">
      <c r="A266" s="12"/>
      <c r="B266" s="157"/>
      <c r="C266" s="12"/>
      <c r="D266" s="158" t="s">
        <v>75</v>
      </c>
      <c r="E266" s="168" t="s">
        <v>431</v>
      </c>
      <c r="F266" s="168" t="s">
        <v>432</v>
      </c>
      <c r="G266" s="12"/>
      <c r="H266" s="12"/>
      <c r="I266" s="160"/>
      <c r="J266" s="169">
        <f>BK266</f>
        <v>0</v>
      </c>
      <c r="K266" s="12"/>
      <c r="L266" s="157"/>
      <c r="M266" s="162"/>
      <c r="N266" s="163"/>
      <c r="O266" s="163"/>
      <c r="P266" s="164">
        <f>SUM(P267:P273)</f>
        <v>0</v>
      </c>
      <c r="Q266" s="163"/>
      <c r="R266" s="164">
        <f>SUM(R267:R273)</f>
        <v>0.002448</v>
      </c>
      <c r="S266" s="163"/>
      <c r="T266" s="165">
        <f>SUM(T267:T273)</f>
        <v>0.14550000000000003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58" t="s">
        <v>86</v>
      </c>
      <c r="AT266" s="166" t="s">
        <v>75</v>
      </c>
      <c r="AU266" s="166" t="s">
        <v>84</v>
      </c>
      <c r="AY266" s="158" t="s">
        <v>126</v>
      </c>
      <c r="BK266" s="167">
        <f>SUM(BK267:BK273)</f>
        <v>0</v>
      </c>
    </row>
    <row r="267" s="2" customFormat="1" ht="24.15" customHeight="1">
      <c r="A267" s="37"/>
      <c r="B267" s="170"/>
      <c r="C267" s="171" t="s">
        <v>852</v>
      </c>
      <c r="D267" s="171" t="s">
        <v>129</v>
      </c>
      <c r="E267" s="172" t="s">
        <v>853</v>
      </c>
      <c r="F267" s="173" t="s">
        <v>854</v>
      </c>
      <c r="G267" s="174" t="s">
        <v>436</v>
      </c>
      <c r="H267" s="175">
        <v>44</v>
      </c>
      <c r="I267" s="176"/>
      <c r="J267" s="177">
        <f>ROUND(I267*H267,2)</f>
        <v>0</v>
      </c>
      <c r="K267" s="173" t="s">
        <v>133</v>
      </c>
      <c r="L267" s="38"/>
      <c r="M267" s="178" t="s">
        <v>1</v>
      </c>
      <c r="N267" s="179" t="s">
        <v>41</v>
      </c>
      <c r="O267" s="76"/>
      <c r="P267" s="180">
        <f>O267*H267</f>
        <v>0</v>
      </c>
      <c r="Q267" s="180">
        <v>0</v>
      </c>
      <c r="R267" s="180">
        <f>Q267*H267</f>
        <v>0</v>
      </c>
      <c r="S267" s="180">
        <v>0</v>
      </c>
      <c r="T267" s="18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2" t="s">
        <v>134</v>
      </c>
      <c r="AT267" s="182" t="s">
        <v>129</v>
      </c>
      <c r="AU267" s="182" t="s">
        <v>86</v>
      </c>
      <c r="AY267" s="18" t="s">
        <v>126</v>
      </c>
      <c r="BE267" s="183">
        <f>IF(N267="základní",J267,0)</f>
        <v>0</v>
      </c>
      <c r="BF267" s="183">
        <f>IF(N267="snížená",J267,0)</f>
        <v>0</v>
      </c>
      <c r="BG267" s="183">
        <f>IF(N267="zákl. přenesená",J267,0)</f>
        <v>0</v>
      </c>
      <c r="BH267" s="183">
        <f>IF(N267="sníž. přenesená",J267,0)</f>
        <v>0</v>
      </c>
      <c r="BI267" s="183">
        <f>IF(N267="nulová",J267,0)</f>
        <v>0</v>
      </c>
      <c r="BJ267" s="18" t="s">
        <v>84</v>
      </c>
      <c r="BK267" s="183">
        <f>ROUND(I267*H267,2)</f>
        <v>0</v>
      </c>
      <c r="BL267" s="18" t="s">
        <v>134</v>
      </c>
      <c r="BM267" s="182" t="s">
        <v>855</v>
      </c>
    </row>
    <row r="268" s="2" customFormat="1" ht="24.15" customHeight="1">
      <c r="A268" s="37"/>
      <c r="B268" s="170"/>
      <c r="C268" s="171" t="s">
        <v>856</v>
      </c>
      <c r="D268" s="171" t="s">
        <v>129</v>
      </c>
      <c r="E268" s="172" t="s">
        <v>857</v>
      </c>
      <c r="F268" s="173" t="s">
        <v>858</v>
      </c>
      <c r="G268" s="174" t="s">
        <v>436</v>
      </c>
      <c r="H268" s="175">
        <v>44</v>
      </c>
      <c r="I268" s="176"/>
      <c r="J268" s="177">
        <f>ROUND(I268*H268,2)</f>
        <v>0</v>
      </c>
      <c r="K268" s="173" t="s">
        <v>133</v>
      </c>
      <c r="L268" s="38"/>
      <c r="M268" s="178" t="s">
        <v>1</v>
      </c>
      <c r="N268" s="179" t="s">
        <v>41</v>
      </c>
      <c r="O268" s="76"/>
      <c r="P268" s="180">
        <f>O268*H268</f>
        <v>0</v>
      </c>
      <c r="Q268" s="180">
        <v>0</v>
      </c>
      <c r="R268" s="180">
        <f>Q268*H268</f>
        <v>0</v>
      </c>
      <c r="S268" s="180">
        <v>0.003</v>
      </c>
      <c r="T268" s="181">
        <f>S268*H268</f>
        <v>0.13200000000000002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2" t="s">
        <v>134</v>
      </c>
      <c r="AT268" s="182" t="s">
        <v>129</v>
      </c>
      <c r="AU268" s="182" t="s">
        <v>86</v>
      </c>
      <c r="AY268" s="18" t="s">
        <v>126</v>
      </c>
      <c r="BE268" s="183">
        <f>IF(N268="základní",J268,0)</f>
        <v>0</v>
      </c>
      <c r="BF268" s="183">
        <f>IF(N268="snížená",J268,0)</f>
        <v>0</v>
      </c>
      <c r="BG268" s="183">
        <f>IF(N268="zákl. přenesená",J268,0)</f>
        <v>0</v>
      </c>
      <c r="BH268" s="183">
        <f>IF(N268="sníž. přenesená",J268,0)</f>
        <v>0</v>
      </c>
      <c r="BI268" s="183">
        <f>IF(N268="nulová",J268,0)</f>
        <v>0</v>
      </c>
      <c r="BJ268" s="18" t="s">
        <v>84</v>
      </c>
      <c r="BK268" s="183">
        <f>ROUND(I268*H268,2)</f>
        <v>0</v>
      </c>
      <c r="BL268" s="18" t="s">
        <v>134</v>
      </c>
      <c r="BM268" s="182" t="s">
        <v>859</v>
      </c>
    </row>
    <row r="269" s="2" customFormat="1" ht="21.75" customHeight="1">
      <c r="A269" s="37"/>
      <c r="B269" s="170"/>
      <c r="C269" s="171" t="s">
        <v>860</v>
      </c>
      <c r="D269" s="171" t="s">
        <v>129</v>
      </c>
      <c r="E269" s="172" t="s">
        <v>861</v>
      </c>
      <c r="F269" s="173" t="s">
        <v>862</v>
      </c>
      <c r="G269" s="174" t="s">
        <v>239</v>
      </c>
      <c r="H269" s="175">
        <v>45</v>
      </c>
      <c r="I269" s="176"/>
      <c r="J269" s="177">
        <f>ROUND(I269*H269,2)</f>
        <v>0</v>
      </c>
      <c r="K269" s="173" t="s">
        <v>133</v>
      </c>
      <c r="L269" s="38"/>
      <c r="M269" s="178" t="s">
        <v>1</v>
      </c>
      <c r="N269" s="179" t="s">
        <v>41</v>
      </c>
      <c r="O269" s="76"/>
      <c r="P269" s="180">
        <f>O269*H269</f>
        <v>0</v>
      </c>
      <c r="Q269" s="180">
        <v>0</v>
      </c>
      <c r="R269" s="180">
        <f>Q269*H269</f>
        <v>0</v>
      </c>
      <c r="S269" s="180">
        <v>0.00029999999999999996</v>
      </c>
      <c r="T269" s="181">
        <f>S269*H269</f>
        <v>0.013499999999999998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2" t="s">
        <v>134</v>
      </c>
      <c r="AT269" s="182" t="s">
        <v>129</v>
      </c>
      <c r="AU269" s="182" t="s">
        <v>86</v>
      </c>
      <c r="AY269" s="18" t="s">
        <v>126</v>
      </c>
      <c r="BE269" s="183">
        <f>IF(N269="základní",J269,0)</f>
        <v>0</v>
      </c>
      <c r="BF269" s="183">
        <f>IF(N269="snížená",J269,0)</f>
        <v>0</v>
      </c>
      <c r="BG269" s="183">
        <f>IF(N269="zákl. přenesená",J269,0)</f>
        <v>0</v>
      </c>
      <c r="BH269" s="183">
        <f>IF(N269="sníž. přenesená",J269,0)</f>
        <v>0</v>
      </c>
      <c r="BI269" s="183">
        <f>IF(N269="nulová",J269,0)</f>
        <v>0</v>
      </c>
      <c r="BJ269" s="18" t="s">
        <v>84</v>
      </c>
      <c r="BK269" s="183">
        <f>ROUND(I269*H269,2)</f>
        <v>0</v>
      </c>
      <c r="BL269" s="18" t="s">
        <v>134</v>
      </c>
      <c r="BM269" s="182" t="s">
        <v>863</v>
      </c>
    </row>
    <row r="270" s="2" customFormat="1" ht="16.5" customHeight="1">
      <c r="A270" s="37"/>
      <c r="B270" s="170"/>
      <c r="C270" s="171" t="s">
        <v>864</v>
      </c>
      <c r="D270" s="171" t="s">
        <v>129</v>
      </c>
      <c r="E270" s="172" t="s">
        <v>865</v>
      </c>
      <c r="F270" s="173" t="s">
        <v>866</v>
      </c>
      <c r="G270" s="174" t="s">
        <v>239</v>
      </c>
      <c r="H270" s="175">
        <v>6</v>
      </c>
      <c r="I270" s="176"/>
      <c r="J270" s="177">
        <f>ROUND(I270*H270,2)</f>
        <v>0</v>
      </c>
      <c r="K270" s="173" t="s">
        <v>133</v>
      </c>
      <c r="L270" s="38"/>
      <c r="M270" s="178" t="s">
        <v>1</v>
      </c>
      <c r="N270" s="179" t="s">
        <v>41</v>
      </c>
      <c r="O270" s="76"/>
      <c r="P270" s="180">
        <f>O270*H270</f>
        <v>0</v>
      </c>
      <c r="Q270" s="180">
        <v>0</v>
      </c>
      <c r="R270" s="180">
        <f>Q270*H270</f>
        <v>0</v>
      </c>
      <c r="S270" s="180">
        <v>0</v>
      </c>
      <c r="T270" s="18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2" t="s">
        <v>134</v>
      </c>
      <c r="AT270" s="182" t="s">
        <v>129</v>
      </c>
      <c r="AU270" s="182" t="s">
        <v>86</v>
      </c>
      <c r="AY270" s="18" t="s">
        <v>126</v>
      </c>
      <c r="BE270" s="183">
        <f>IF(N270="základní",J270,0)</f>
        <v>0</v>
      </c>
      <c r="BF270" s="183">
        <f>IF(N270="snížená",J270,0)</f>
        <v>0</v>
      </c>
      <c r="BG270" s="183">
        <f>IF(N270="zákl. přenesená",J270,0)</f>
        <v>0</v>
      </c>
      <c r="BH270" s="183">
        <f>IF(N270="sníž. přenesená",J270,0)</f>
        <v>0</v>
      </c>
      <c r="BI270" s="183">
        <f>IF(N270="nulová",J270,0)</f>
        <v>0</v>
      </c>
      <c r="BJ270" s="18" t="s">
        <v>84</v>
      </c>
      <c r="BK270" s="183">
        <f>ROUND(I270*H270,2)</f>
        <v>0</v>
      </c>
      <c r="BL270" s="18" t="s">
        <v>134</v>
      </c>
      <c r="BM270" s="182" t="s">
        <v>867</v>
      </c>
    </row>
    <row r="271" s="2" customFormat="1" ht="16.5" customHeight="1">
      <c r="A271" s="37"/>
      <c r="B271" s="170"/>
      <c r="C271" s="184" t="s">
        <v>868</v>
      </c>
      <c r="D271" s="184" t="s">
        <v>242</v>
      </c>
      <c r="E271" s="185" t="s">
        <v>869</v>
      </c>
      <c r="F271" s="186" t="s">
        <v>870</v>
      </c>
      <c r="G271" s="187" t="s">
        <v>239</v>
      </c>
      <c r="H271" s="188">
        <v>6.12</v>
      </c>
      <c r="I271" s="189"/>
      <c r="J271" s="190">
        <f>ROUND(I271*H271,2)</f>
        <v>0</v>
      </c>
      <c r="K271" s="186" t="s">
        <v>133</v>
      </c>
      <c r="L271" s="191"/>
      <c r="M271" s="192" t="s">
        <v>1</v>
      </c>
      <c r="N271" s="193" t="s">
        <v>41</v>
      </c>
      <c r="O271" s="76"/>
      <c r="P271" s="180">
        <f>O271*H271</f>
        <v>0</v>
      </c>
      <c r="Q271" s="180">
        <v>0.0004</v>
      </c>
      <c r="R271" s="180">
        <f>Q271*H271</f>
        <v>0.002448</v>
      </c>
      <c r="S271" s="180">
        <v>0</v>
      </c>
      <c r="T271" s="18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2" t="s">
        <v>245</v>
      </c>
      <c r="AT271" s="182" t="s">
        <v>242</v>
      </c>
      <c r="AU271" s="182" t="s">
        <v>86</v>
      </c>
      <c r="AY271" s="18" t="s">
        <v>126</v>
      </c>
      <c r="BE271" s="183">
        <f>IF(N271="základní",J271,0)</f>
        <v>0</v>
      </c>
      <c r="BF271" s="183">
        <f>IF(N271="snížená",J271,0)</f>
        <v>0</v>
      </c>
      <c r="BG271" s="183">
        <f>IF(N271="zákl. přenesená",J271,0)</f>
        <v>0</v>
      </c>
      <c r="BH271" s="183">
        <f>IF(N271="sníž. přenesená",J271,0)</f>
        <v>0</v>
      </c>
      <c r="BI271" s="183">
        <f>IF(N271="nulová",J271,0)</f>
        <v>0</v>
      </c>
      <c r="BJ271" s="18" t="s">
        <v>84</v>
      </c>
      <c r="BK271" s="183">
        <f>ROUND(I271*H271,2)</f>
        <v>0</v>
      </c>
      <c r="BL271" s="18" t="s">
        <v>134</v>
      </c>
      <c r="BM271" s="182" t="s">
        <v>871</v>
      </c>
    </row>
    <row r="272" s="13" customFormat="1">
      <c r="A272" s="13"/>
      <c r="B272" s="194"/>
      <c r="C272" s="13"/>
      <c r="D272" s="195" t="s">
        <v>247</v>
      </c>
      <c r="E272" s="13"/>
      <c r="F272" s="196" t="s">
        <v>872</v>
      </c>
      <c r="G272" s="13"/>
      <c r="H272" s="197">
        <v>6.12</v>
      </c>
      <c r="I272" s="198"/>
      <c r="J272" s="13"/>
      <c r="K272" s="13"/>
      <c r="L272" s="194"/>
      <c r="M272" s="199"/>
      <c r="N272" s="200"/>
      <c r="O272" s="200"/>
      <c r="P272" s="200"/>
      <c r="Q272" s="200"/>
      <c r="R272" s="200"/>
      <c r="S272" s="200"/>
      <c r="T272" s="20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02" t="s">
        <v>247</v>
      </c>
      <c r="AU272" s="202" t="s">
        <v>86</v>
      </c>
      <c r="AV272" s="13" t="s">
        <v>86</v>
      </c>
      <c r="AW272" s="13" t="s">
        <v>3</v>
      </c>
      <c r="AX272" s="13" t="s">
        <v>84</v>
      </c>
      <c r="AY272" s="202" t="s">
        <v>126</v>
      </c>
    </row>
    <row r="273" s="2" customFormat="1" ht="24.15" customHeight="1">
      <c r="A273" s="37"/>
      <c r="B273" s="170"/>
      <c r="C273" s="171" t="s">
        <v>873</v>
      </c>
      <c r="D273" s="171" t="s">
        <v>129</v>
      </c>
      <c r="E273" s="172" t="s">
        <v>874</v>
      </c>
      <c r="F273" s="173" t="s">
        <v>875</v>
      </c>
      <c r="G273" s="174" t="s">
        <v>142</v>
      </c>
      <c r="H273" s="175">
        <v>0.002</v>
      </c>
      <c r="I273" s="176"/>
      <c r="J273" s="177">
        <f>ROUND(I273*H273,2)</f>
        <v>0</v>
      </c>
      <c r="K273" s="173" t="s">
        <v>133</v>
      </c>
      <c r="L273" s="38"/>
      <c r="M273" s="178" t="s">
        <v>1</v>
      </c>
      <c r="N273" s="179" t="s">
        <v>41</v>
      </c>
      <c r="O273" s="76"/>
      <c r="P273" s="180">
        <f>O273*H273</f>
        <v>0</v>
      </c>
      <c r="Q273" s="180">
        <v>0</v>
      </c>
      <c r="R273" s="180">
        <f>Q273*H273</f>
        <v>0</v>
      </c>
      <c r="S273" s="180">
        <v>0</v>
      </c>
      <c r="T273" s="18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2" t="s">
        <v>134</v>
      </c>
      <c r="AT273" s="182" t="s">
        <v>129</v>
      </c>
      <c r="AU273" s="182" t="s">
        <v>86</v>
      </c>
      <c r="AY273" s="18" t="s">
        <v>126</v>
      </c>
      <c r="BE273" s="183">
        <f>IF(N273="základní",J273,0)</f>
        <v>0</v>
      </c>
      <c r="BF273" s="183">
        <f>IF(N273="snížená",J273,0)</f>
        <v>0</v>
      </c>
      <c r="BG273" s="183">
        <f>IF(N273="zákl. přenesená",J273,0)</f>
        <v>0</v>
      </c>
      <c r="BH273" s="183">
        <f>IF(N273="sníž. přenesená",J273,0)</f>
        <v>0</v>
      </c>
      <c r="BI273" s="183">
        <f>IF(N273="nulová",J273,0)</f>
        <v>0</v>
      </c>
      <c r="BJ273" s="18" t="s">
        <v>84</v>
      </c>
      <c r="BK273" s="183">
        <f>ROUND(I273*H273,2)</f>
        <v>0</v>
      </c>
      <c r="BL273" s="18" t="s">
        <v>134</v>
      </c>
      <c r="BM273" s="182" t="s">
        <v>876</v>
      </c>
    </row>
    <row r="274" s="12" customFormat="1" ht="22.8" customHeight="1">
      <c r="A274" s="12"/>
      <c r="B274" s="157"/>
      <c r="C274" s="12"/>
      <c r="D274" s="158" t="s">
        <v>75</v>
      </c>
      <c r="E274" s="168" t="s">
        <v>877</v>
      </c>
      <c r="F274" s="168" t="s">
        <v>878</v>
      </c>
      <c r="G274" s="12"/>
      <c r="H274" s="12"/>
      <c r="I274" s="160"/>
      <c r="J274" s="169">
        <f>BK274</f>
        <v>0</v>
      </c>
      <c r="K274" s="12"/>
      <c r="L274" s="157"/>
      <c r="M274" s="162"/>
      <c r="N274" s="163"/>
      <c r="O274" s="163"/>
      <c r="P274" s="164">
        <f>SUM(P275:P287)</f>
        <v>0</v>
      </c>
      <c r="Q274" s="163"/>
      <c r="R274" s="164">
        <f>SUM(R275:R287)</f>
        <v>0.900519</v>
      </c>
      <c r="S274" s="163"/>
      <c r="T274" s="165">
        <f>SUM(T275:T287)</f>
        <v>2.5265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8" t="s">
        <v>86</v>
      </c>
      <c r="AT274" s="166" t="s">
        <v>75</v>
      </c>
      <c r="AU274" s="166" t="s">
        <v>84</v>
      </c>
      <c r="AY274" s="158" t="s">
        <v>126</v>
      </c>
      <c r="BK274" s="167">
        <f>SUM(BK275:BK287)</f>
        <v>0</v>
      </c>
    </row>
    <row r="275" s="2" customFormat="1" ht="16.5" customHeight="1">
      <c r="A275" s="37"/>
      <c r="B275" s="170"/>
      <c r="C275" s="171" t="s">
        <v>879</v>
      </c>
      <c r="D275" s="171" t="s">
        <v>129</v>
      </c>
      <c r="E275" s="172" t="s">
        <v>880</v>
      </c>
      <c r="F275" s="173" t="s">
        <v>881</v>
      </c>
      <c r="G275" s="174" t="s">
        <v>436</v>
      </c>
      <c r="H275" s="175">
        <v>31</v>
      </c>
      <c r="I275" s="176"/>
      <c r="J275" s="177">
        <f>ROUND(I275*H275,2)</f>
        <v>0</v>
      </c>
      <c r="K275" s="173" t="s">
        <v>133</v>
      </c>
      <c r="L275" s="38"/>
      <c r="M275" s="178" t="s">
        <v>1</v>
      </c>
      <c r="N275" s="179" t="s">
        <v>41</v>
      </c>
      <c r="O275" s="76"/>
      <c r="P275" s="180">
        <f>O275*H275</f>
        <v>0</v>
      </c>
      <c r="Q275" s="180">
        <v>0</v>
      </c>
      <c r="R275" s="180">
        <f>Q275*H275</f>
        <v>0</v>
      </c>
      <c r="S275" s="180">
        <v>0</v>
      </c>
      <c r="T275" s="18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2" t="s">
        <v>134</v>
      </c>
      <c r="AT275" s="182" t="s">
        <v>129</v>
      </c>
      <c r="AU275" s="182" t="s">
        <v>86</v>
      </c>
      <c r="AY275" s="18" t="s">
        <v>126</v>
      </c>
      <c r="BE275" s="183">
        <f>IF(N275="základní",J275,0)</f>
        <v>0</v>
      </c>
      <c r="BF275" s="183">
        <f>IF(N275="snížená",J275,0)</f>
        <v>0</v>
      </c>
      <c r="BG275" s="183">
        <f>IF(N275="zákl. přenesená",J275,0)</f>
        <v>0</v>
      </c>
      <c r="BH275" s="183">
        <f>IF(N275="sníž. přenesená",J275,0)</f>
        <v>0</v>
      </c>
      <c r="BI275" s="183">
        <f>IF(N275="nulová",J275,0)</f>
        <v>0</v>
      </c>
      <c r="BJ275" s="18" t="s">
        <v>84</v>
      </c>
      <c r="BK275" s="183">
        <f>ROUND(I275*H275,2)</f>
        <v>0</v>
      </c>
      <c r="BL275" s="18" t="s">
        <v>134</v>
      </c>
      <c r="BM275" s="182" t="s">
        <v>882</v>
      </c>
    </row>
    <row r="276" s="2" customFormat="1" ht="16.5" customHeight="1">
      <c r="A276" s="37"/>
      <c r="B276" s="170"/>
      <c r="C276" s="171" t="s">
        <v>883</v>
      </c>
      <c r="D276" s="171" t="s">
        <v>129</v>
      </c>
      <c r="E276" s="172" t="s">
        <v>884</v>
      </c>
      <c r="F276" s="173" t="s">
        <v>885</v>
      </c>
      <c r="G276" s="174" t="s">
        <v>436</v>
      </c>
      <c r="H276" s="175">
        <v>31</v>
      </c>
      <c r="I276" s="176"/>
      <c r="J276" s="177">
        <f>ROUND(I276*H276,2)</f>
        <v>0</v>
      </c>
      <c r="K276" s="173" t="s">
        <v>133</v>
      </c>
      <c r="L276" s="38"/>
      <c r="M276" s="178" t="s">
        <v>1</v>
      </c>
      <c r="N276" s="179" t="s">
        <v>41</v>
      </c>
      <c r="O276" s="76"/>
      <c r="P276" s="180">
        <f>O276*H276</f>
        <v>0</v>
      </c>
      <c r="Q276" s="180">
        <v>0.00029999999999999996</v>
      </c>
      <c r="R276" s="180">
        <f>Q276*H276</f>
        <v>0.0092999999999999984</v>
      </c>
      <c r="S276" s="180">
        <v>0</v>
      </c>
      <c r="T276" s="18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2" t="s">
        <v>134</v>
      </c>
      <c r="AT276" s="182" t="s">
        <v>129</v>
      </c>
      <c r="AU276" s="182" t="s">
        <v>86</v>
      </c>
      <c r="AY276" s="18" t="s">
        <v>126</v>
      </c>
      <c r="BE276" s="183">
        <f>IF(N276="základní",J276,0)</f>
        <v>0</v>
      </c>
      <c r="BF276" s="183">
        <f>IF(N276="snížená",J276,0)</f>
        <v>0</v>
      </c>
      <c r="BG276" s="183">
        <f>IF(N276="zákl. přenesená",J276,0)</f>
        <v>0</v>
      </c>
      <c r="BH276" s="183">
        <f>IF(N276="sníž. přenesená",J276,0)</f>
        <v>0</v>
      </c>
      <c r="BI276" s="183">
        <f>IF(N276="nulová",J276,0)</f>
        <v>0</v>
      </c>
      <c r="BJ276" s="18" t="s">
        <v>84</v>
      </c>
      <c r="BK276" s="183">
        <f>ROUND(I276*H276,2)</f>
        <v>0</v>
      </c>
      <c r="BL276" s="18" t="s">
        <v>134</v>
      </c>
      <c r="BM276" s="182" t="s">
        <v>886</v>
      </c>
    </row>
    <row r="277" s="2" customFormat="1" ht="24.15" customHeight="1">
      <c r="A277" s="37"/>
      <c r="B277" s="170"/>
      <c r="C277" s="171" t="s">
        <v>887</v>
      </c>
      <c r="D277" s="171" t="s">
        <v>129</v>
      </c>
      <c r="E277" s="172" t="s">
        <v>888</v>
      </c>
      <c r="F277" s="173" t="s">
        <v>889</v>
      </c>
      <c r="G277" s="174" t="s">
        <v>436</v>
      </c>
      <c r="H277" s="175">
        <v>31</v>
      </c>
      <c r="I277" s="176"/>
      <c r="J277" s="177">
        <f>ROUND(I277*H277,2)</f>
        <v>0</v>
      </c>
      <c r="K277" s="173" t="s">
        <v>133</v>
      </c>
      <c r="L277" s="38"/>
      <c r="M277" s="178" t="s">
        <v>1</v>
      </c>
      <c r="N277" s="179" t="s">
        <v>41</v>
      </c>
      <c r="O277" s="76"/>
      <c r="P277" s="180">
        <f>O277*H277</f>
        <v>0</v>
      </c>
      <c r="Q277" s="180">
        <v>0.0015</v>
      </c>
      <c r="R277" s="180">
        <f>Q277*H277</f>
        <v>0.0465</v>
      </c>
      <c r="S277" s="180">
        <v>0</v>
      </c>
      <c r="T277" s="18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2" t="s">
        <v>134</v>
      </c>
      <c r="AT277" s="182" t="s">
        <v>129</v>
      </c>
      <c r="AU277" s="182" t="s">
        <v>86</v>
      </c>
      <c r="AY277" s="18" t="s">
        <v>126</v>
      </c>
      <c r="BE277" s="183">
        <f>IF(N277="základní",J277,0)</f>
        <v>0</v>
      </c>
      <c r="BF277" s="183">
        <f>IF(N277="snížená",J277,0)</f>
        <v>0</v>
      </c>
      <c r="BG277" s="183">
        <f>IF(N277="zákl. přenesená",J277,0)</f>
        <v>0</v>
      </c>
      <c r="BH277" s="183">
        <f>IF(N277="sníž. přenesená",J277,0)</f>
        <v>0</v>
      </c>
      <c r="BI277" s="183">
        <f>IF(N277="nulová",J277,0)</f>
        <v>0</v>
      </c>
      <c r="BJ277" s="18" t="s">
        <v>84</v>
      </c>
      <c r="BK277" s="183">
        <f>ROUND(I277*H277,2)</f>
        <v>0</v>
      </c>
      <c r="BL277" s="18" t="s">
        <v>134</v>
      </c>
      <c r="BM277" s="182" t="s">
        <v>890</v>
      </c>
    </row>
    <row r="278" s="2" customFormat="1" ht="16.5" customHeight="1">
      <c r="A278" s="37"/>
      <c r="B278" s="170"/>
      <c r="C278" s="171" t="s">
        <v>891</v>
      </c>
      <c r="D278" s="171" t="s">
        <v>129</v>
      </c>
      <c r="E278" s="172" t="s">
        <v>892</v>
      </c>
      <c r="F278" s="173" t="s">
        <v>893</v>
      </c>
      <c r="G278" s="174" t="s">
        <v>436</v>
      </c>
      <c r="H278" s="175">
        <v>31</v>
      </c>
      <c r="I278" s="176"/>
      <c r="J278" s="177">
        <f>ROUND(I278*H278,2)</f>
        <v>0</v>
      </c>
      <c r="K278" s="173" t="s">
        <v>133</v>
      </c>
      <c r="L278" s="38"/>
      <c r="M278" s="178" t="s">
        <v>1</v>
      </c>
      <c r="N278" s="179" t="s">
        <v>41</v>
      </c>
      <c r="O278" s="76"/>
      <c r="P278" s="180">
        <f>O278*H278</f>
        <v>0</v>
      </c>
      <c r="Q278" s="180">
        <v>0.0045</v>
      </c>
      <c r="R278" s="180">
        <f>Q278*H278</f>
        <v>0.1395</v>
      </c>
      <c r="S278" s="180">
        <v>0</v>
      </c>
      <c r="T278" s="18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2" t="s">
        <v>134</v>
      </c>
      <c r="AT278" s="182" t="s">
        <v>129</v>
      </c>
      <c r="AU278" s="182" t="s">
        <v>86</v>
      </c>
      <c r="AY278" s="18" t="s">
        <v>126</v>
      </c>
      <c r="BE278" s="183">
        <f>IF(N278="základní",J278,0)</f>
        <v>0</v>
      </c>
      <c r="BF278" s="183">
        <f>IF(N278="snížená",J278,0)</f>
        <v>0</v>
      </c>
      <c r="BG278" s="183">
        <f>IF(N278="zákl. přenesená",J278,0)</f>
        <v>0</v>
      </c>
      <c r="BH278" s="183">
        <f>IF(N278="sníž. přenesená",J278,0)</f>
        <v>0</v>
      </c>
      <c r="BI278" s="183">
        <f>IF(N278="nulová",J278,0)</f>
        <v>0</v>
      </c>
      <c r="BJ278" s="18" t="s">
        <v>84</v>
      </c>
      <c r="BK278" s="183">
        <f>ROUND(I278*H278,2)</f>
        <v>0</v>
      </c>
      <c r="BL278" s="18" t="s">
        <v>134</v>
      </c>
      <c r="BM278" s="182" t="s">
        <v>894</v>
      </c>
    </row>
    <row r="279" s="2" customFormat="1" ht="24.15" customHeight="1">
      <c r="A279" s="37"/>
      <c r="B279" s="170"/>
      <c r="C279" s="171" t="s">
        <v>895</v>
      </c>
      <c r="D279" s="171" t="s">
        <v>129</v>
      </c>
      <c r="E279" s="172" t="s">
        <v>896</v>
      </c>
      <c r="F279" s="173" t="s">
        <v>897</v>
      </c>
      <c r="G279" s="174" t="s">
        <v>436</v>
      </c>
      <c r="H279" s="175">
        <v>31</v>
      </c>
      <c r="I279" s="176"/>
      <c r="J279" s="177">
        <f>ROUND(I279*H279,2)</f>
        <v>0</v>
      </c>
      <c r="K279" s="173" t="s">
        <v>133</v>
      </c>
      <c r="L279" s="38"/>
      <c r="M279" s="178" t="s">
        <v>1</v>
      </c>
      <c r="N279" s="179" t="s">
        <v>41</v>
      </c>
      <c r="O279" s="76"/>
      <c r="P279" s="180">
        <f>O279*H279</f>
        <v>0</v>
      </c>
      <c r="Q279" s="180">
        <v>0.0014499999999999997</v>
      </c>
      <c r="R279" s="180">
        <f>Q279*H279</f>
        <v>0.04495</v>
      </c>
      <c r="S279" s="180">
        <v>0</v>
      </c>
      <c r="T279" s="18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2" t="s">
        <v>134</v>
      </c>
      <c r="AT279" s="182" t="s">
        <v>129</v>
      </c>
      <c r="AU279" s="182" t="s">
        <v>86</v>
      </c>
      <c r="AY279" s="18" t="s">
        <v>126</v>
      </c>
      <c r="BE279" s="183">
        <f>IF(N279="základní",J279,0)</f>
        <v>0</v>
      </c>
      <c r="BF279" s="183">
        <f>IF(N279="snížená",J279,0)</f>
        <v>0</v>
      </c>
      <c r="BG279" s="183">
        <f>IF(N279="zákl. přenesená",J279,0)</f>
        <v>0</v>
      </c>
      <c r="BH279" s="183">
        <f>IF(N279="sníž. přenesená",J279,0)</f>
        <v>0</v>
      </c>
      <c r="BI279" s="183">
        <f>IF(N279="nulová",J279,0)</f>
        <v>0</v>
      </c>
      <c r="BJ279" s="18" t="s">
        <v>84</v>
      </c>
      <c r="BK279" s="183">
        <f>ROUND(I279*H279,2)</f>
        <v>0</v>
      </c>
      <c r="BL279" s="18" t="s">
        <v>134</v>
      </c>
      <c r="BM279" s="182" t="s">
        <v>898</v>
      </c>
    </row>
    <row r="280" s="2" customFormat="1" ht="24.15" customHeight="1">
      <c r="A280" s="37"/>
      <c r="B280" s="170"/>
      <c r="C280" s="171" t="s">
        <v>899</v>
      </c>
      <c r="D280" s="171" t="s">
        <v>129</v>
      </c>
      <c r="E280" s="172" t="s">
        <v>900</v>
      </c>
      <c r="F280" s="173" t="s">
        <v>901</v>
      </c>
      <c r="G280" s="174" t="s">
        <v>436</v>
      </c>
      <c r="H280" s="175">
        <v>31</v>
      </c>
      <c r="I280" s="176"/>
      <c r="J280" s="177">
        <f>ROUND(I280*H280,2)</f>
        <v>0</v>
      </c>
      <c r="K280" s="173" t="s">
        <v>133</v>
      </c>
      <c r="L280" s="38"/>
      <c r="M280" s="178" t="s">
        <v>1</v>
      </c>
      <c r="N280" s="179" t="s">
        <v>41</v>
      </c>
      <c r="O280" s="76"/>
      <c r="P280" s="180">
        <f>O280*H280</f>
        <v>0</v>
      </c>
      <c r="Q280" s="180">
        <v>0</v>
      </c>
      <c r="R280" s="180">
        <f>Q280*H280</f>
        <v>0</v>
      </c>
      <c r="S280" s="180">
        <v>0.0815</v>
      </c>
      <c r="T280" s="181">
        <f>S280*H280</f>
        <v>2.5265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2" t="s">
        <v>134</v>
      </c>
      <c r="AT280" s="182" t="s">
        <v>129</v>
      </c>
      <c r="AU280" s="182" t="s">
        <v>86</v>
      </c>
      <c r="AY280" s="18" t="s">
        <v>126</v>
      </c>
      <c r="BE280" s="183">
        <f>IF(N280="základní",J280,0)</f>
        <v>0</v>
      </c>
      <c r="BF280" s="183">
        <f>IF(N280="snížená",J280,0)</f>
        <v>0</v>
      </c>
      <c r="BG280" s="183">
        <f>IF(N280="zákl. přenesená",J280,0)</f>
        <v>0</v>
      </c>
      <c r="BH280" s="183">
        <f>IF(N280="sníž. přenesená",J280,0)</f>
        <v>0</v>
      </c>
      <c r="BI280" s="183">
        <f>IF(N280="nulová",J280,0)</f>
        <v>0</v>
      </c>
      <c r="BJ280" s="18" t="s">
        <v>84</v>
      </c>
      <c r="BK280" s="183">
        <f>ROUND(I280*H280,2)</f>
        <v>0</v>
      </c>
      <c r="BL280" s="18" t="s">
        <v>134</v>
      </c>
      <c r="BM280" s="182" t="s">
        <v>902</v>
      </c>
    </row>
    <row r="281" s="2" customFormat="1" ht="33" customHeight="1">
      <c r="A281" s="37"/>
      <c r="B281" s="170"/>
      <c r="C281" s="171" t="s">
        <v>903</v>
      </c>
      <c r="D281" s="171" t="s">
        <v>129</v>
      </c>
      <c r="E281" s="172" t="s">
        <v>904</v>
      </c>
      <c r="F281" s="173" t="s">
        <v>905</v>
      </c>
      <c r="G281" s="174" t="s">
        <v>436</v>
      </c>
      <c r="H281" s="175">
        <v>31</v>
      </c>
      <c r="I281" s="176"/>
      <c r="J281" s="177">
        <f>ROUND(I281*H281,2)</f>
        <v>0</v>
      </c>
      <c r="K281" s="173" t="s">
        <v>133</v>
      </c>
      <c r="L281" s="38"/>
      <c r="M281" s="178" t="s">
        <v>1</v>
      </c>
      <c r="N281" s="179" t="s">
        <v>41</v>
      </c>
      <c r="O281" s="76"/>
      <c r="P281" s="180">
        <f>O281*H281</f>
        <v>0</v>
      </c>
      <c r="Q281" s="180">
        <v>0.00558</v>
      </c>
      <c r="R281" s="180">
        <f>Q281*H281</f>
        <v>0.17297999999999997</v>
      </c>
      <c r="S281" s="180">
        <v>0</v>
      </c>
      <c r="T281" s="18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2" t="s">
        <v>134</v>
      </c>
      <c r="AT281" s="182" t="s">
        <v>129</v>
      </c>
      <c r="AU281" s="182" t="s">
        <v>86</v>
      </c>
      <c r="AY281" s="18" t="s">
        <v>126</v>
      </c>
      <c r="BE281" s="183">
        <f>IF(N281="základní",J281,0)</f>
        <v>0</v>
      </c>
      <c r="BF281" s="183">
        <f>IF(N281="snížená",J281,0)</f>
        <v>0</v>
      </c>
      <c r="BG281" s="183">
        <f>IF(N281="zákl. přenesená",J281,0)</f>
        <v>0</v>
      </c>
      <c r="BH281" s="183">
        <f>IF(N281="sníž. přenesená",J281,0)</f>
        <v>0</v>
      </c>
      <c r="BI281" s="183">
        <f>IF(N281="nulová",J281,0)</f>
        <v>0</v>
      </c>
      <c r="BJ281" s="18" t="s">
        <v>84</v>
      </c>
      <c r="BK281" s="183">
        <f>ROUND(I281*H281,2)</f>
        <v>0</v>
      </c>
      <c r="BL281" s="18" t="s">
        <v>134</v>
      </c>
      <c r="BM281" s="182" t="s">
        <v>906</v>
      </c>
    </row>
    <row r="282" s="2" customFormat="1" ht="24.15" customHeight="1">
      <c r="A282" s="37"/>
      <c r="B282" s="170"/>
      <c r="C282" s="184" t="s">
        <v>907</v>
      </c>
      <c r="D282" s="184" t="s">
        <v>242</v>
      </c>
      <c r="E282" s="185" t="s">
        <v>908</v>
      </c>
      <c r="F282" s="186" t="s">
        <v>909</v>
      </c>
      <c r="G282" s="187" t="s">
        <v>436</v>
      </c>
      <c r="H282" s="188">
        <v>34.1</v>
      </c>
      <c r="I282" s="189"/>
      <c r="J282" s="190">
        <f>ROUND(I282*H282,2)</f>
        <v>0</v>
      </c>
      <c r="K282" s="186" t="s">
        <v>133</v>
      </c>
      <c r="L282" s="191"/>
      <c r="M282" s="192" t="s">
        <v>1</v>
      </c>
      <c r="N282" s="193" t="s">
        <v>41</v>
      </c>
      <c r="O282" s="76"/>
      <c r="P282" s="180">
        <f>O282*H282</f>
        <v>0</v>
      </c>
      <c r="Q282" s="180">
        <v>0.014290000000000002</v>
      </c>
      <c r="R282" s="180">
        <f>Q282*H282</f>
        <v>0.487289</v>
      </c>
      <c r="S282" s="180">
        <v>0</v>
      </c>
      <c r="T282" s="18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2" t="s">
        <v>245</v>
      </c>
      <c r="AT282" s="182" t="s">
        <v>242</v>
      </c>
      <c r="AU282" s="182" t="s">
        <v>86</v>
      </c>
      <c r="AY282" s="18" t="s">
        <v>126</v>
      </c>
      <c r="BE282" s="183">
        <f>IF(N282="základní",J282,0)</f>
        <v>0</v>
      </c>
      <c r="BF282" s="183">
        <f>IF(N282="snížená",J282,0)</f>
        <v>0</v>
      </c>
      <c r="BG282" s="183">
        <f>IF(N282="zákl. přenesená",J282,0)</f>
        <v>0</v>
      </c>
      <c r="BH282" s="183">
        <f>IF(N282="sníž. přenesená",J282,0)</f>
        <v>0</v>
      </c>
      <c r="BI282" s="183">
        <f>IF(N282="nulová",J282,0)</f>
        <v>0</v>
      </c>
      <c r="BJ282" s="18" t="s">
        <v>84</v>
      </c>
      <c r="BK282" s="183">
        <f>ROUND(I282*H282,2)</f>
        <v>0</v>
      </c>
      <c r="BL282" s="18" t="s">
        <v>134</v>
      </c>
      <c r="BM282" s="182" t="s">
        <v>910</v>
      </c>
    </row>
    <row r="283" s="13" customFormat="1">
      <c r="A283" s="13"/>
      <c r="B283" s="194"/>
      <c r="C283" s="13"/>
      <c r="D283" s="195" t="s">
        <v>247</v>
      </c>
      <c r="E283" s="13"/>
      <c r="F283" s="196" t="s">
        <v>911</v>
      </c>
      <c r="G283" s="13"/>
      <c r="H283" s="197">
        <v>34.1</v>
      </c>
      <c r="I283" s="198"/>
      <c r="J283" s="13"/>
      <c r="K283" s="13"/>
      <c r="L283" s="194"/>
      <c r="M283" s="199"/>
      <c r="N283" s="200"/>
      <c r="O283" s="200"/>
      <c r="P283" s="200"/>
      <c r="Q283" s="200"/>
      <c r="R283" s="200"/>
      <c r="S283" s="200"/>
      <c r="T283" s="20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02" t="s">
        <v>247</v>
      </c>
      <c r="AU283" s="202" t="s">
        <v>86</v>
      </c>
      <c r="AV283" s="13" t="s">
        <v>86</v>
      </c>
      <c r="AW283" s="13" t="s">
        <v>3</v>
      </c>
      <c r="AX283" s="13" t="s">
        <v>84</v>
      </c>
      <c r="AY283" s="202" t="s">
        <v>126</v>
      </c>
    </row>
    <row r="284" s="2" customFormat="1" ht="16.5" customHeight="1">
      <c r="A284" s="37"/>
      <c r="B284" s="170"/>
      <c r="C284" s="171" t="s">
        <v>912</v>
      </c>
      <c r="D284" s="171" t="s">
        <v>129</v>
      </c>
      <c r="E284" s="172" t="s">
        <v>913</v>
      </c>
      <c r="F284" s="173" t="s">
        <v>914</v>
      </c>
      <c r="G284" s="174" t="s">
        <v>132</v>
      </c>
      <c r="H284" s="175">
        <v>6</v>
      </c>
      <c r="I284" s="176"/>
      <c r="J284" s="177">
        <f>ROUND(I284*H284,2)</f>
        <v>0</v>
      </c>
      <c r="K284" s="173" t="s">
        <v>133</v>
      </c>
      <c r="L284" s="38"/>
      <c r="M284" s="178" t="s">
        <v>1</v>
      </c>
      <c r="N284" s="179" t="s">
        <v>41</v>
      </c>
      <c r="O284" s="76"/>
      <c r="P284" s="180">
        <f>O284*H284</f>
        <v>0</v>
      </c>
      <c r="Q284" s="180">
        <v>0</v>
      </c>
      <c r="R284" s="180">
        <f>Q284*H284</f>
        <v>0</v>
      </c>
      <c r="S284" s="180">
        <v>0</v>
      </c>
      <c r="T284" s="18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2" t="s">
        <v>134</v>
      </c>
      <c r="AT284" s="182" t="s">
        <v>129</v>
      </c>
      <c r="AU284" s="182" t="s">
        <v>86</v>
      </c>
      <c r="AY284" s="18" t="s">
        <v>126</v>
      </c>
      <c r="BE284" s="183">
        <f>IF(N284="základní",J284,0)</f>
        <v>0</v>
      </c>
      <c r="BF284" s="183">
        <f>IF(N284="snížená",J284,0)</f>
        <v>0</v>
      </c>
      <c r="BG284" s="183">
        <f>IF(N284="zákl. přenesená",J284,0)</f>
        <v>0</v>
      </c>
      <c r="BH284" s="183">
        <f>IF(N284="sníž. přenesená",J284,0)</f>
        <v>0</v>
      </c>
      <c r="BI284" s="183">
        <f>IF(N284="nulová",J284,0)</f>
        <v>0</v>
      </c>
      <c r="BJ284" s="18" t="s">
        <v>84</v>
      </c>
      <c r="BK284" s="183">
        <f>ROUND(I284*H284,2)</f>
        <v>0</v>
      </c>
      <c r="BL284" s="18" t="s">
        <v>134</v>
      </c>
      <c r="BM284" s="182" t="s">
        <v>915</v>
      </c>
    </row>
    <row r="285" s="2" customFormat="1" ht="21.75" customHeight="1">
      <c r="A285" s="37"/>
      <c r="B285" s="170"/>
      <c r="C285" s="171" t="s">
        <v>916</v>
      </c>
      <c r="D285" s="171" t="s">
        <v>129</v>
      </c>
      <c r="E285" s="172" t="s">
        <v>917</v>
      </c>
      <c r="F285" s="173" t="s">
        <v>918</v>
      </c>
      <c r="G285" s="174" t="s">
        <v>132</v>
      </c>
      <c r="H285" s="175">
        <v>3</v>
      </c>
      <c r="I285" s="176"/>
      <c r="J285" s="177">
        <f>ROUND(I285*H285,2)</f>
        <v>0</v>
      </c>
      <c r="K285" s="173" t="s">
        <v>133</v>
      </c>
      <c r="L285" s="38"/>
      <c r="M285" s="178" t="s">
        <v>1</v>
      </c>
      <c r="N285" s="179" t="s">
        <v>41</v>
      </c>
      <c r="O285" s="76"/>
      <c r="P285" s="180">
        <f>O285*H285</f>
        <v>0</v>
      </c>
      <c r="Q285" s="180">
        <v>0</v>
      </c>
      <c r="R285" s="180">
        <f>Q285*H285</f>
        <v>0</v>
      </c>
      <c r="S285" s="180">
        <v>0</v>
      </c>
      <c r="T285" s="18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2" t="s">
        <v>134</v>
      </c>
      <c r="AT285" s="182" t="s">
        <v>129</v>
      </c>
      <c r="AU285" s="182" t="s">
        <v>86</v>
      </c>
      <c r="AY285" s="18" t="s">
        <v>126</v>
      </c>
      <c r="BE285" s="183">
        <f>IF(N285="základní",J285,0)</f>
        <v>0</v>
      </c>
      <c r="BF285" s="183">
        <f>IF(N285="snížená",J285,0)</f>
        <v>0</v>
      </c>
      <c r="BG285" s="183">
        <f>IF(N285="zákl. přenesená",J285,0)</f>
        <v>0</v>
      </c>
      <c r="BH285" s="183">
        <f>IF(N285="sníž. přenesená",J285,0)</f>
        <v>0</v>
      </c>
      <c r="BI285" s="183">
        <f>IF(N285="nulová",J285,0)</f>
        <v>0</v>
      </c>
      <c r="BJ285" s="18" t="s">
        <v>84</v>
      </c>
      <c r="BK285" s="183">
        <f>ROUND(I285*H285,2)</f>
        <v>0</v>
      </c>
      <c r="BL285" s="18" t="s">
        <v>134</v>
      </c>
      <c r="BM285" s="182" t="s">
        <v>919</v>
      </c>
    </row>
    <row r="286" s="2" customFormat="1" ht="16.5" customHeight="1">
      <c r="A286" s="37"/>
      <c r="B286" s="170"/>
      <c r="C286" s="171" t="s">
        <v>920</v>
      </c>
      <c r="D286" s="171" t="s">
        <v>129</v>
      </c>
      <c r="E286" s="172" t="s">
        <v>921</v>
      </c>
      <c r="F286" s="173" t="s">
        <v>922</v>
      </c>
      <c r="G286" s="174" t="s">
        <v>132</v>
      </c>
      <c r="H286" s="175">
        <v>2</v>
      </c>
      <c r="I286" s="176"/>
      <c r="J286" s="177">
        <f>ROUND(I286*H286,2)</f>
        <v>0</v>
      </c>
      <c r="K286" s="173" t="s">
        <v>133</v>
      </c>
      <c r="L286" s="38"/>
      <c r="M286" s="178" t="s">
        <v>1</v>
      </c>
      <c r="N286" s="179" t="s">
        <v>41</v>
      </c>
      <c r="O286" s="76"/>
      <c r="P286" s="180">
        <f>O286*H286</f>
        <v>0</v>
      </c>
      <c r="Q286" s="180">
        <v>0</v>
      </c>
      <c r="R286" s="180">
        <f>Q286*H286</f>
        <v>0</v>
      </c>
      <c r="S286" s="180">
        <v>0</v>
      </c>
      <c r="T286" s="18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2" t="s">
        <v>134</v>
      </c>
      <c r="AT286" s="182" t="s">
        <v>129</v>
      </c>
      <c r="AU286" s="182" t="s">
        <v>86</v>
      </c>
      <c r="AY286" s="18" t="s">
        <v>126</v>
      </c>
      <c r="BE286" s="183">
        <f>IF(N286="základní",J286,0)</f>
        <v>0</v>
      </c>
      <c r="BF286" s="183">
        <f>IF(N286="snížená",J286,0)</f>
        <v>0</v>
      </c>
      <c r="BG286" s="183">
        <f>IF(N286="zákl. přenesená",J286,0)</f>
        <v>0</v>
      </c>
      <c r="BH286" s="183">
        <f>IF(N286="sníž. přenesená",J286,0)</f>
        <v>0</v>
      </c>
      <c r="BI286" s="183">
        <f>IF(N286="nulová",J286,0)</f>
        <v>0</v>
      </c>
      <c r="BJ286" s="18" t="s">
        <v>84</v>
      </c>
      <c r="BK286" s="183">
        <f>ROUND(I286*H286,2)</f>
        <v>0</v>
      </c>
      <c r="BL286" s="18" t="s">
        <v>134</v>
      </c>
      <c r="BM286" s="182" t="s">
        <v>923</v>
      </c>
    </row>
    <row r="287" s="2" customFormat="1" ht="24.15" customHeight="1">
      <c r="A287" s="37"/>
      <c r="B287" s="170"/>
      <c r="C287" s="171" t="s">
        <v>924</v>
      </c>
      <c r="D287" s="171" t="s">
        <v>129</v>
      </c>
      <c r="E287" s="172" t="s">
        <v>925</v>
      </c>
      <c r="F287" s="173" t="s">
        <v>926</v>
      </c>
      <c r="G287" s="174" t="s">
        <v>142</v>
      </c>
      <c r="H287" s="175">
        <v>0.901</v>
      </c>
      <c r="I287" s="176"/>
      <c r="J287" s="177">
        <f>ROUND(I287*H287,2)</f>
        <v>0</v>
      </c>
      <c r="K287" s="173" t="s">
        <v>133</v>
      </c>
      <c r="L287" s="38"/>
      <c r="M287" s="178" t="s">
        <v>1</v>
      </c>
      <c r="N287" s="179" t="s">
        <v>41</v>
      </c>
      <c r="O287" s="76"/>
      <c r="P287" s="180">
        <f>O287*H287</f>
        <v>0</v>
      </c>
      <c r="Q287" s="180">
        <v>0</v>
      </c>
      <c r="R287" s="180">
        <f>Q287*H287</f>
        <v>0</v>
      </c>
      <c r="S287" s="180">
        <v>0</v>
      </c>
      <c r="T287" s="18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2" t="s">
        <v>134</v>
      </c>
      <c r="AT287" s="182" t="s">
        <v>129</v>
      </c>
      <c r="AU287" s="182" t="s">
        <v>86</v>
      </c>
      <c r="AY287" s="18" t="s">
        <v>126</v>
      </c>
      <c r="BE287" s="183">
        <f>IF(N287="základní",J287,0)</f>
        <v>0</v>
      </c>
      <c r="BF287" s="183">
        <f>IF(N287="snížená",J287,0)</f>
        <v>0</v>
      </c>
      <c r="BG287" s="183">
        <f>IF(N287="zákl. přenesená",J287,0)</f>
        <v>0</v>
      </c>
      <c r="BH287" s="183">
        <f>IF(N287="sníž. přenesená",J287,0)</f>
        <v>0</v>
      </c>
      <c r="BI287" s="183">
        <f>IF(N287="nulová",J287,0)</f>
        <v>0</v>
      </c>
      <c r="BJ287" s="18" t="s">
        <v>84</v>
      </c>
      <c r="BK287" s="183">
        <f>ROUND(I287*H287,2)</f>
        <v>0</v>
      </c>
      <c r="BL287" s="18" t="s">
        <v>134</v>
      </c>
      <c r="BM287" s="182" t="s">
        <v>927</v>
      </c>
    </row>
    <row r="288" s="12" customFormat="1" ht="22.8" customHeight="1">
      <c r="A288" s="12"/>
      <c r="B288" s="157"/>
      <c r="C288" s="12"/>
      <c r="D288" s="158" t="s">
        <v>75</v>
      </c>
      <c r="E288" s="168" t="s">
        <v>928</v>
      </c>
      <c r="F288" s="168" t="s">
        <v>929</v>
      </c>
      <c r="G288" s="12"/>
      <c r="H288" s="12"/>
      <c r="I288" s="160"/>
      <c r="J288" s="169">
        <f>BK288</f>
        <v>0</v>
      </c>
      <c r="K288" s="12"/>
      <c r="L288" s="157"/>
      <c r="M288" s="162"/>
      <c r="N288" s="163"/>
      <c r="O288" s="163"/>
      <c r="P288" s="164">
        <f>SUM(P289:P302)</f>
        <v>0</v>
      </c>
      <c r="Q288" s="163"/>
      <c r="R288" s="164">
        <f>SUM(R289:R302)</f>
        <v>0.00634272</v>
      </c>
      <c r="S288" s="163"/>
      <c r="T288" s="165">
        <f>SUM(T289:T302)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58" t="s">
        <v>86</v>
      </c>
      <c r="AT288" s="166" t="s">
        <v>75</v>
      </c>
      <c r="AU288" s="166" t="s">
        <v>84</v>
      </c>
      <c r="AY288" s="158" t="s">
        <v>126</v>
      </c>
      <c r="BK288" s="167">
        <f>SUM(BK289:BK302)</f>
        <v>0</v>
      </c>
    </row>
    <row r="289" s="2" customFormat="1" ht="16.5" customHeight="1">
      <c r="A289" s="37"/>
      <c r="B289" s="170"/>
      <c r="C289" s="171" t="s">
        <v>930</v>
      </c>
      <c r="D289" s="171" t="s">
        <v>129</v>
      </c>
      <c r="E289" s="172" t="s">
        <v>931</v>
      </c>
      <c r="F289" s="173" t="s">
        <v>932</v>
      </c>
      <c r="G289" s="174" t="s">
        <v>132</v>
      </c>
      <c r="H289" s="175">
        <v>2</v>
      </c>
      <c r="I289" s="176"/>
      <c r="J289" s="177">
        <f>ROUND(I289*H289,2)</f>
        <v>0</v>
      </c>
      <c r="K289" s="173" t="s">
        <v>1</v>
      </c>
      <c r="L289" s="38"/>
      <c r="M289" s="178" t="s">
        <v>1</v>
      </c>
      <c r="N289" s="179" t="s">
        <v>41</v>
      </c>
      <c r="O289" s="76"/>
      <c r="P289" s="180">
        <f>O289*H289</f>
        <v>0</v>
      </c>
      <c r="Q289" s="180">
        <v>0</v>
      </c>
      <c r="R289" s="180">
        <f>Q289*H289</f>
        <v>0</v>
      </c>
      <c r="S289" s="180">
        <v>0</v>
      </c>
      <c r="T289" s="18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2" t="s">
        <v>134</v>
      </c>
      <c r="AT289" s="182" t="s">
        <v>129</v>
      </c>
      <c r="AU289" s="182" t="s">
        <v>86</v>
      </c>
      <c r="AY289" s="18" t="s">
        <v>126</v>
      </c>
      <c r="BE289" s="183">
        <f>IF(N289="základní",J289,0)</f>
        <v>0</v>
      </c>
      <c r="BF289" s="183">
        <f>IF(N289="snížená",J289,0)</f>
        <v>0</v>
      </c>
      <c r="BG289" s="183">
        <f>IF(N289="zákl. přenesená",J289,0)</f>
        <v>0</v>
      </c>
      <c r="BH289" s="183">
        <f>IF(N289="sníž. přenesená",J289,0)</f>
        <v>0</v>
      </c>
      <c r="BI289" s="183">
        <f>IF(N289="nulová",J289,0)</f>
        <v>0</v>
      </c>
      <c r="BJ289" s="18" t="s">
        <v>84</v>
      </c>
      <c r="BK289" s="183">
        <f>ROUND(I289*H289,2)</f>
        <v>0</v>
      </c>
      <c r="BL289" s="18" t="s">
        <v>134</v>
      </c>
      <c r="BM289" s="182" t="s">
        <v>933</v>
      </c>
    </row>
    <row r="290" s="2" customFormat="1" ht="21.75" customHeight="1">
      <c r="A290" s="37"/>
      <c r="B290" s="170"/>
      <c r="C290" s="171" t="s">
        <v>934</v>
      </c>
      <c r="D290" s="171" t="s">
        <v>129</v>
      </c>
      <c r="E290" s="172" t="s">
        <v>935</v>
      </c>
      <c r="F290" s="173" t="s">
        <v>936</v>
      </c>
      <c r="G290" s="174" t="s">
        <v>436</v>
      </c>
      <c r="H290" s="175">
        <v>4</v>
      </c>
      <c r="I290" s="176"/>
      <c r="J290" s="177">
        <f>ROUND(I290*H290,2)</f>
        <v>0</v>
      </c>
      <c r="K290" s="173" t="s">
        <v>1</v>
      </c>
      <c r="L290" s="38"/>
      <c r="M290" s="178" t="s">
        <v>1</v>
      </c>
      <c r="N290" s="179" t="s">
        <v>41</v>
      </c>
      <c r="O290" s="76"/>
      <c r="P290" s="180">
        <f>O290*H290</f>
        <v>0</v>
      </c>
      <c r="Q290" s="180">
        <v>0</v>
      </c>
      <c r="R290" s="180">
        <f>Q290*H290</f>
        <v>0</v>
      </c>
      <c r="S290" s="180">
        <v>0</v>
      </c>
      <c r="T290" s="18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2" t="s">
        <v>134</v>
      </c>
      <c r="AT290" s="182" t="s">
        <v>129</v>
      </c>
      <c r="AU290" s="182" t="s">
        <v>86</v>
      </c>
      <c r="AY290" s="18" t="s">
        <v>126</v>
      </c>
      <c r="BE290" s="183">
        <f>IF(N290="základní",J290,0)</f>
        <v>0</v>
      </c>
      <c r="BF290" s="183">
        <f>IF(N290="snížená",J290,0)</f>
        <v>0</v>
      </c>
      <c r="BG290" s="183">
        <f>IF(N290="zákl. přenesená",J290,0)</f>
        <v>0</v>
      </c>
      <c r="BH290" s="183">
        <f>IF(N290="sníž. přenesená",J290,0)</f>
        <v>0</v>
      </c>
      <c r="BI290" s="183">
        <f>IF(N290="nulová",J290,0)</f>
        <v>0</v>
      </c>
      <c r="BJ290" s="18" t="s">
        <v>84</v>
      </c>
      <c r="BK290" s="183">
        <f>ROUND(I290*H290,2)</f>
        <v>0</v>
      </c>
      <c r="BL290" s="18" t="s">
        <v>134</v>
      </c>
      <c r="BM290" s="182" t="s">
        <v>937</v>
      </c>
    </row>
    <row r="291" s="2" customFormat="1" ht="24.15" customHeight="1">
      <c r="A291" s="37"/>
      <c r="B291" s="170"/>
      <c r="C291" s="171" t="s">
        <v>938</v>
      </c>
      <c r="D291" s="171" t="s">
        <v>129</v>
      </c>
      <c r="E291" s="172" t="s">
        <v>939</v>
      </c>
      <c r="F291" s="173" t="s">
        <v>940</v>
      </c>
      <c r="G291" s="174" t="s">
        <v>436</v>
      </c>
      <c r="H291" s="175">
        <v>9.456</v>
      </c>
      <c r="I291" s="176"/>
      <c r="J291" s="177">
        <f>ROUND(I291*H291,2)</f>
        <v>0</v>
      </c>
      <c r="K291" s="173" t="s">
        <v>133</v>
      </c>
      <c r="L291" s="38"/>
      <c r="M291" s="178" t="s">
        <v>1</v>
      </c>
      <c r="N291" s="179" t="s">
        <v>41</v>
      </c>
      <c r="O291" s="76"/>
      <c r="P291" s="180">
        <f>O291*H291</f>
        <v>0</v>
      </c>
      <c r="Q291" s="180">
        <v>6.9999999999999992E-05</v>
      </c>
      <c r="R291" s="180">
        <f>Q291*H291</f>
        <v>0.00066191999999999984</v>
      </c>
      <c r="S291" s="180">
        <v>0</v>
      </c>
      <c r="T291" s="18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2" t="s">
        <v>134</v>
      </c>
      <c r="AT291" s="182" t="s">
        <v>129</v>
      </c>
      <c r="AU291" s="182" t="s">
        <v>86</v>
      </c>
      <c r="AY291" s="18" t="s">
        <v>126</v>
      </c>
      <c r="BE291" s="183">
        <f>IF(N291="základní",J291,0)</f>
        <v>0</v>
      </c>
      <c r="BF291" s="183">
        <f>IF(N291="snížená",J291,0)</f>
        <v>0</v>
      </c>
      <c r="BG291" s="183">
        <f>IF(N291="zákl. přenesená",J291,0)</f>
        <v>0</v>
      </c>
      <c r="BH291" s="183">
        <f>IF(N291="sníž. přenesená",J291,0)</f>
        <v>0</v>
      </c>
      <c r="BI291" s="183">
        <f>IF(N291="nulová",J291,0)</f>
        <v>0</v>
      </c>
      <c r="BJ291" s="18" t="s">
        <v>84</v>
      </c>
      <c r="BK291" s="183">
        <f>ROUND(I291*H291,2)</f>
        <v>0</v>
      </c>
      <c r="BL291" s="18" t="s">
        <v>134</v>
      </c>
      <c r="BM291" s="182" t="s">
        <v>941</v>
      </c>
    </row>
    <row r="292" s="13" customFormat="1">
      <c r="A292" s="13"/>
      <c r="B292" s="194"/>
      <c r="C292" s="13"/>
      <c r="D292" s="195" t="s">
        <v>247</v>
      </c>
      <c r="E292" s="202" t="s">
        <v>1</v>
      </c>
      <c r="F292" s="196" t="s">
        <v>942</v>
      </c>
      <c r="G292" s="13"/>
      <c r="H292" s="197">
        <v>9.456</v>
      </c>
      <c r="I292" s="198"/>
      <c r="J292" s="13"/>
      <c r="K292" s="13"/>
      <c r="L292" s="194"/>
      <c r="M292" s="199"/>
      <c r="N292" s="200"/>
      <c r="O292" s="200"/>
      <c r="P292" s="200"/>
      <c r="Q292" s="200"/>
      <c r="R292" s="200"/>
      <c r="S292" s="200"/>
      <c r="T292" s="20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02" t="s">
        <v>247</v>
      </c>
      <c r="AU292" s="202" t="s">
        <v>86</v>
      </c>
      <c r="AV292" s="13" t="s">
        <v>86</v>
      </c>
      <c r="AW292" s="13" t="s">
        <v>32</v>
      </c>
      <c r="AX292" s="13" t="s">
        <v>76</v>
      </c>
      <c r="AY292" s="202" t="s">
        <v>126</v>
      </c>
    </row>
    <row r="293" s="15" customFormat="1">
      <c r="A293" s="15"/>
      <c r="B293" s="210"/>
      <c r="C293" s="15"/>
      <c r="D293" s="195" t="s">
        <v>247</v>
      </c>
      <c r="E293" s="211" t="s">
        <v>1</v>
      </c>
      <c r="F293" s="212" t="s">
        <v>485</v>
      </c>
      <c r="G293" s="15"/>
      <c r="H293" s="213">
        <v>9.456</v>
      </c>
      <c r="I293" s="214"/>
      <c r="J293" s="15"/>
      <c r="K293" s="15"/>
      <c r="L293" s="210"/>
      <c r="M293" s="215"/>
      <c r="N293" s="216"/>
      <c r="O293" s="216"/>
      <c r="P293" s="216"/>
      <c r="Q293" s="216"/>
      <c r="R293" s="216"/>
      <c r="S293" s="216"/>
      <c r="T293" s="21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11" t="s">
        <v>247</v>
      </c>
      <c r="AU293" s="211" t="s">
        <v>86</v>
      </c>
      <c r="AV293" s="15" t="s">
        <v>146</v>
      </c>
      <c r="AW293" s="15" t="s">
        <v>32</v>
      </c>
      <c r="AX293" s="15" t="s">
        <v>84</v>
      </c>
      <c r="AY293" s="211" t="s">
        <v>126</v>
      </c>
    </row>
    <row r="294" s="2" customFormat="1" ht="16.5" customHeight="1">
      <c r="A294" s="37"/>
      <c r="B294" s="170"/>
      <c r="C294" s="171" t="s">
        <v>943</v>
      </c>
      <c r="D294" s="171" t="s">
        <v>129</v>
      </c>
      <c r="E294" s="172" t="s">
        <v>944</v>
      </c>
      <c r="F294" s="173" t="s">
        <v>945</v>
      </c>
      <c r="G294" s="174" t="s">
        <v>436</v>
      </c>
      <c r="H294" s="175">
        <v>9.456</v>
      </c>
      <c r="I294" s="176"/>
      <c r="J294" s="177">
        <f>ROUND(I294*H294,2)</f>
        <v>0</v>
      </c>
      <c r="K294" s="173" t="s">
        <v>133</v>
      </c>
      <c r="L294" s="38"/>
      <c r="M294" s="178" t="s">
        <v>1</v>
      </c>
      <c r="N294" s="179" t="s">
        <v>41</v>
      </c>
      <c r="O294" s="76"/>
      <c r="P294" s="180">
        <f>O294*H294</f>
        <v>0</v>
      </c>
      <c r="Q294" s="180">
        <v>0</v>
      </c>
      <c r="R294" s="180">
        <f>Q294*H294</f>
        <v>0</v>
      </c>
      <c r="S294" s="180">
        <v>0</v>
      </c>
      <c r="T294" s="18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2" t="s">
        <v>134</v>
      </c>
      <c r="AT294" s="182" t="s">
        <v>129</v>
      </c>
      <c r="AU294" s="182" t="s">
        <v>86</v>
      </c>
      <c r="AY294" s="18" t="s">
        <v>126</v>
      </c>
      <c r="BE294" s="183">
        <f>IF(N294="základní",J294,0)</f>
        <v>0</v>
      </c>
      <c r="BF294" s="183">
        <f>IF(N294="snížená",J294,0)</f>
        <v>0</v>
      </c>
      <c r="BG294" s="183">
        <f>IF(N294="zákl. přenesená",J294,0)</f>
        <v>0</v>
      </c>
      <c r="BH294" s="183">
        <f>IF(N294="sníž. přenesená",J294,0)</f>
        <v>0</v>
      </c>
      <c r="BI294" s="183">
        <f>IF(N294="nulová",J294,0)</f>
        <v>0</v>
      </c>
      <c r="BJ294" s="18" t="s">
        <v>84</v>
      </c>
      <c r="BK294" s="183">
        <f>ROUND(I294*H294,2)</f>
        <v>0</v>
      </c>
      <c r="BL294" s="18" t="s">
        <v>134</v>
      </c>
      <c r="BM294" s="182" t="s">
        <v>946</v>
      </c>
    </row>
    <row r="295" s="2" customFormat="1" ht="24.15" customHeight="1">
      <c r="A295" s="37"/>
      <c r="B295" s="170"/>
      <c r="C295" s="171" t="s">
        <v>947</v>
      </c>
      <c r="D295" s="171" t="s">
        <v>129</v>
      </c>
      <c r="E295" s="172" t="s">
        <v>948</v>
      </c>
      <c r="F295" s="173" t="s">
        <v>949</v>
      </c>
      <c r="G295" s="174" t="s">
        <v>436</v>
      </c>
      <c r="H295" s="175">
        <v>9.456</v>
      </c>
      <c r="I295" s="176"/>
      <c r="J295" s="177">
        <f>ROUND(I295*H295,2)</f>
        <v>0</v>
      </c>
      <c r="K295" s="173" t="s">
        <v>133</v>
      </c>
      <c r="L295" s="38"/>
      <c r="M295" s="178" t="s">
        <v>1</v>
      </c>
      <c r="N295" s="179" t="s">
        <v>41</v>
      </c>
      <c r="O295" s="76"/>
      <c r="P295" s="180">
        <f>O295*H295</f>
        <v>0</v>
      </c>
      <c r="Q295" s="180">
        <v>0.00013999999999999998</v>
      </c>
      <c r="R295" s="180">
        <f>Q295*H295</f>
        <v>0.0013238399999999997</v>
      </c>
      <c r="S295" s="180">
        <v>0</v>
      </c>
      <c r="T295" s="18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2" t="s">
        <v>134</v>
      </c>
      <c r="AT295" s="182" t="s">
        <v>129</v>
      </c>
      <c r="AU295" s="182" t="s">
        <v>86</v>
      </c>
      <c r="AY295" s="18" t="s">
        <v>126</v>
      </c>
      <c r="BE295" s="183">
        <f>IF(N295="základní",J295,0)</f>
        <v>0</v>
      </c>
      <c r="BF295" s="183">
        <f>IF(N295="snížená",J295,0)</f>
        <v>0</v>
      </c>
      <c r="BG295" s="183">
        <f>IF(N295="zákl. přenesená",J295,0)</f>
        <v>0</v>
      </c>
      <c r="BH295" s="183">
        <f>IF(N295="sníž. přenesená",J295,0)</f>
        <v>0</v>
      </c>
      <c r="BI295" s="183">
        <f>IF(N295="nulová",J295,0)</f>
        <v>0</v>
      </c>
      <c r="BJ295" s="18" t="s">
        <v>84</v>
      </c>
      <c r="BK295" s="183">
        <f>ROUND(I295*H295,2)</f>
        <v>0</v>
      </c>
      <c r="BL295" s="18" t="s">
        <v>134</v>
      </c>
      <c r="BM295" s="182" t="s">
        <v>950</v>
      </c>
    </row>
    <row r="296" s="2" customFormat="1" ht="24.15" customHeight="1">
      <c r="A296" s="37"/>
      <c r="B296" s="170"/>
      <c r="C296" s="171" t="s">
        <v>951</v>
      </c>
      <c r="D296" s="171" t="s">
        <v>129</v>
      </c>
      <c r="E296" s="172" t="s">
        <v>952</v>
      </c>
      <c r="F296" s="173" t="s">
        <v>953</v>
      </c>
      <c r="G296" s="174" t="s">
        <v>436</v>
      </c>
      <c r="H296" s="175">
        <v>9.456</v>
      </c>
      <c r="I296" s="176"/>
      <c r="J296" s="177">
        <f>ROUND(I296*H296,2)</f>
        <v>0</v>
      </c>
      <c r="K296" s="173" t="s">
        <v>133</v>
      </c>
      <c r="L296" s="38"/>
      <c r="M296" s="178" t="s">
        <v>1</v>
      </c>
      <c r="N296" s="179" t="s">
        <v>41</v>
      </c>
      <c r="O296" s="76"/>
      <c r="P296" s="180">
        <f>O296*H296</f>
        <v>0</v>
      </c>
      <c r="Q296" s="180">
        <v>0.00017</v>
      </c>
      <c r="R296" s="180">
        <f>Q296*H296</f>
        <v>0.0016075200000000003</v>
      </c>
      <c r="S296" s="180">
        <v>0</v>
      </c>
      <c r="T296" s="18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2" t="s">
        <v>134</v>
      </c>
      <c r="AT296" s="182" t="s">
        <v>129</v>
      </c>
      <c r="AU296" s="182" t="s">
        <v>86</v>
      </c>
      <c r="AY296" s="18" t="s">
        <v>126</v>
      </c>
      <c r="BE296" s="183">
        <f>IF(N296="základní",J296,0)</f>
        <v>0</v>
      </c>
      <c r="BF296" s="183">
        <f>IF(N296="snížená",J296,0)</f>
        <v>0</v>
      </c>
      <c r="BG296" s="183">
        <f>IF(N296="zákl. přenesená",J296,0)</f>
        <v>0</v>
      </c>
      <c r="BH296" s="183">
        <f>IF(N296="sníž. přenesená",J296,0)</f>
        <v>0</v>
      </c>
      <c r="BI296" s="183">
        <f>IF(N296="nulová",J296,0)</f>
        <v>0</v>
      </c>
      <c r="BJ296" s="18" t="s">
        <v>84</v>
      </c>
      <c r="BK296" s="183">
        <f>ROUND(I296*H296,2)</f>
        <v>0</v>
      </c>
      <c r="BL296" s="18" t="s">
        <v>134</v>
      </c>
      <c r="BM296" s="182" t="s">
        <v>954</v>
      </c>
    </row>
    <row r="297" s="2" customFormat="1" ht="24.15" customHeight="1">
      <c r="A297" s="37"/>
      <c r="B297" s="170"/>
      <c r="C297" s="171" t="s">
        <v>955</v>
      </c>
      <c r="D297" s="171" t="s">
        <v>129</v>
      </c>
      <c r="E297" s="172" t="s">
        <v>956</v>
      </c>
      <c r="F297" s="173" t="s">
        <v>957</v>
      </c>
      <c r="G297" s="174" t="s">
        <v>436</v>
      </c>
      <c r="H297" s="175">
        <v>9.456</v>
      </c>
      <c r="I297" s="176"/>
      <c r="J297" s="177">
        <f>ROUND(I297*H297,2)</f>
        <v>0</v>
      </c>
      <c r="K297" s="173" t="s">
        <v>133</v>
      </c>
      <c r="L297" s="38"/>
      <c r="M297" s="178" t="s">
        <v>1</v>
      </c>
      <c r="N297" s="179" t="s">
        <v>41</v>
      </c>
      <c r="O297" s="76"/>
      <c r="P297" s="180">
        <f>O297*H297</f>
        <v>0</v>
      </c>
      <c r="Q297" s="180">
        <v>0.00012</v>
      </c>
      <c r="R297" s="180">
        <f>Q297*H297</f>
        <v>0.0011347199999999998</v>
      </c>
      <c r="S297" s="180">
        <v>0</v>
      </c>
      <c r="T297" s="18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2" t="s">
        <v>134</v>
      </c>
      <c r="AT297" s="182" t="s">
        <v>129</v>
      </c>
      <c r="AU297" s="182" t="s">
        <v>86</v>
      </c>
      <c r="AY297" s="18" t="s">
        <v>126</v>
      </c>
      <c r="BE297" s="183">
        <f>IF(N297="základní",J297,0)</f>
        <v>0</v>
      </c>
      <c r="BF297" s="183">
        <f>IF(N297="snížená",J297,0)</f>
        <v>0</v>
      </c>
      <c r="BG297" s="183">
        <f>IF(N297="zákl. přenesená",J297,0)</f>
        <v>0</v>
      </c>
      <c r="BH297" s="183">
        <f>IF(N297="sníž. přenesená",J297,0)</f>
        <v>0</v>
      </c>
      <c r="BI297" s="183">
        <f>IF(N297="nulová",J297,0)</f>
        <v>0</v>
      </c>
      <c r="BJ297" s="18" t="s">
        <v>84</v>
      </c>
      <c r="BK297" s="183">
        <f>ROUND(I297*H297,2)</f>
        <v>0</v>
      </c>
      <c r="BL297" s="18" t="s">
        <v>134</v>
      </c>
      <c r="BM297" s="182" t="s">
        <v>958</v>
      </c>
    </row>
    <row r="298" s="2" customFormat="1" ht="24.15" customHeight="1">
      <c r="A298" s="37"/>
      <c r="B298" s="170"/>
      <c r="C298" s="171" t="s">
        <v>959</v>
      </c>
      <c r="D298" s="171" t="s">
        <v>129</v>
      </c>
      <c r="E298" s="172" t="s">
        <v>960</v>
      </c>
      <c r="F298" s="173" t="s">
        <v>961</v>
      </c>
      <c r="G298" s="174" t="s">
        <v>436</v>
      </c>
      <c r="H298" s="175">
        <v>9.456</v>
      </c>
      <c r="I298" s="176"/>
      <c r="J298" s="177">
        <f>ROUND(I298*H298,2)</f>
        <v>0</v>
      </c>
      <c r="K298" s="173" t="s">
        <v>133</v>
      </c>
      <c r="L298" s="38"/>
      <c r="M298" s="178" t="s">
        <v>1</v>
      </c>
      <c r="N298" s="179" t="s">
        <v>41</v>
      </c>
      <c r="O298" s="76"/>
      <c r="P298" s="180">
        <f>O298*H298</f>
        <v>0</v>
      </c>
      <c r="Q298" s="180">
        <v>0.00012</v>
      </c>
      <c r="R298" s="180">
        <f>Q298*H298</f>
        <v>0.0011347199999999998</v>
      </c>
      <c r="S298" s="180">
        <v>0</v>
      </c>
      <c r="T298" s="181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2" t="s">
        <v>134</v>
      </c>
      <c r="AT298" s="182" t="s">
        <v>129</v>
      </c>
      <c r="AU298" s="182" t="s">
        <v>86</v>
      </c>
      <c r="AY298" s="18" t="s">
        <v>126</v>
      </c>
      <c r="BE298" s="183">
        <f>IF(N298="základní",J298,0)</f>
        <v>0</v>
      </c>
      <c r="BF298" s="183">
        <f>IF(N298="snížená",J298,0)</f>
        <v>0</v>
      </c>
      <c r="BG298" s="183">
        <f>IF(N298="zákl. přenesená",J298,0)</f>
        <v>0</v>
      </c>
      <c r="BH298" s="183">
        <f>IF(N298="sníž. přenesená",J298,0)</f>
        <v>0</v>
      </c>
      <c r="BI298" s="183">
        <f>IF(N298="nulová",J298,0)</f>
        <v>0</v>
      </c>
      <c r="BJ298" s="18" t="s">
        <v>84</v>
      </c>
      <c r="BK298" s="183">
        <f>ROUND(I298*H298,2)</f>
        <v>0</v>
      </c>
      <c r="BL298" s="18" t="s">
        <v>134</v>
      </c>
      <c r="BM298" s="182" t="s">
        <v>962</v>
      </c>
    </row>
    <row r="299" s="2" customFormat="1" ht="24.15" customHeight="1">
      <c r="A299" s="37"/>
      <c r="B299" s="170"/>
      <c r="C299" s="171" t="s">
        <v>963</v>
      </c>
      <c r="D299" s="171" t="s">
        <v>129</v>
      </c>
      <c r="E299" s="172" t="s">
        <v>964</v>
      </c>
      <c r="F299" s="173" t="s">
        <v>965</v>
      </c>
      <c r="G299" s="174" t="s">
        <v>239</v>
      </c>
      <c r="H299" s="175">
        <v>6</v>
      </c>
      <c r="I299" s="176"/>
      <c r="J299" s="177">
        <f>ROUND(I299*H299,2)</f>
        <v>0</v>
      </c>
      <c r="K299" s="173" t="s">
        <v>133</v>
      </c>
      <c r="L299" s="38"/>
      <c r="M299" s="178" t="s">
        <v>1</v>
      </c>
      <c r="N299" s="179" t="s">
        <v>41</v>
      </c>
      <c r="O299" s="76"/>
      <c r="P299" s="180">
        <f>O299*H299</f>
        <v>0</v>
      </c>
      <c r="Q299" s="180">
        <v>1E-05</v>
      </c>
      <c r="R299" s="180">
        <f>Q299*H299</f>
        <v>6.0000000000000008E-05</v>
      </c>
      <c r="S299" s="180">
        <v>0</v>
      </c>
      <c r="T299" s="18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2" t="s">
        <v>134</v>
      </c>
      <c r="AT299" s="182" t="s">
        <v>129</v>
      </c>
      <c r="AU299" s="182" t="s">
        <v>86</v>
      </c>
      <c r="AY299" s="18" t="s">
        <v>126</v>
      </c>
      <c r="BE299" s="183">
        <f>IF(N299="základní",J299,0)</f>
        <v>0</v>
      </c>
      <c r="BF299" s="183">
        <f>IF(N299="snížená",J299,0)</f>
        <v>0</v>
      </c>
      <c r="BG299" s="183">
        <f>IF(N299="zákl. přenesená",J299,0)</f>
        <v>0</v>
      </c>
      <c r="BH299" s="183">
        <f>IF(N299="sníž. přenesená",J299,0)</f>
        <v>0</v>
      </c>
      <c r="BI299" s="183">
        <f>IF(N299="nulová",J299,0)</f>
        <v>0</v>
      </c>
      <c r="BJ299" s="18" t="s">
        <v>84</v>
      </c>
      <c r="BK299" s="183">
        <f>ROUND(I299*H299,2)</f>
        <v>0</v>
      </c>
      <c r="BL299" s="18" t="s">
        <v>134</v>
      </c>
      <c r="BM299" s="182" t="s">
        <v>966</v>
      </c>
    </row>
    <row r="300" s="2" customFormat="1" ht="24.15" customHeight="1">
      <c r="A300" s="37"/>
      <c r="B300" s="170"/>
      <c r="C300" s="171" t="s">
        <v>967</v>
      </c>
      <c r="D300" s="171" t="s">
        <v>129</v>
      </c>
      <c r="E300" s="172" t="s">
        <v>968</v>
      </c>
      <c r="F300" s="173" t="s">
        <v>969</v>
      </c>
      <c r="G300" s="174" t="s">
        <v>239</v>
      </c>
      <c r="H300" s="175">
        <v>6</v>
      </c>
      <c r="I300" s="176"/>
      <c r="J300" s="177">
        <f>ROUND(I300*H300,2)</f>
        <v>0</v>
      </c>
      <c r="K300" s="173" t="s">
        <v>133</v>
      </c>
      <c r="L300" s="38"/>
      <c r="M300" s="178" t="s">
        <v>1</v>
      </c>
      <c r="N300" s="179" t="s">
        <v>41</v>
      </c>
      <c r="O300" s="76"/>
      <c r="P300" s="180">
        <f>O300*H300</f>
        <v>0</v>
      </c>
      <c r="Q300" s="180">
        <v>2E-05</v>
      </c>
      <c r="R300" s="180">
        <f>Q300*H300</f>
        <v>0.00012000000000000002</v>
      </c>
      <c r="S300" s="180">
        <v>0</v>
      </c>
      <c r="T300" s="18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2" t="s">
        <v>134</v>
      </c>
      <c r="AT300" s="182" t="s">
        <v>129</v>
      </c>
      <c r="AU300" s="182" t="s">
        <v>86</v>
      </c>
      <c r="AY300" s="18" t="s">
        <v>126</v>
      </c>
      <c r="BE300" s="183">
        <f>IF(N300="základní",J300,0)</f>
        <v>0</v>
      </c>
      <c r="BF300" s="183">
        <f>IF(N300="snížená",J300,0)</f>
        <v>0</v>
      </c>
      <c r="BG300" s="183">
        <f>IF(N300="zákl. přenesená",J300,0)</f>
        <v>0</v>
      </c>
      <c r="BH300" s="183">
        <f>IF(N300="sníž. přenesená",J300,0)</f>
        <v>0</v>
      </c>
      <c r="BI300" s="183">
        <f>IF(N300="nulová",J300,0)</f>
        <v>0</v>
      </c>
      <c r="BJ300" s="18" t="s">
        <v>84</v>
      </c>
      <c r="BK300" s="183">
        <f>ROUND(I300*H300,2)</f>
        <v>0</v>
      </c>
      <c r="BL300" s="18" t="s">
        <v>134</v>
      </c>
      <c r="BM300" s="182" t="s">
        <v>970</v>
      </c>
    </row>
    <row r="301" s="2" customFormat="1" ht="24.15" customHeight="1">
      <c r="A301" s="37"/>
      <c r="B301" s="170"/>
      <c r="C301" s="171" t="s">
        <v>971</v>
      </c>
      <c r="D301" s="171" t="s">
        <v>129</v>
      </c>
      <c r="E301" s="172" t="s">
        <v>972</v>
      </c>
      <c r="F301" s="173" t="s">
        <v>973</v>
      </c>
      <c r="G301" s="174" t="s">
        <v>239</v>
      </c>
      <c r="H301" s="175">
        <v>6</v>
      </c>
      <c r="I301" s="176"/>
      <c r="J301" s="177">
        <f>ROUND(I301*H301,2)</f>
        <v>0</v>
      </c>
      <c r="K301" s="173" t="s">
        <v>133</v>
      </c>
      <c r="L301" s="38"/>
      <c r="M301" s="178" t="s">
        <v>1</v>
      </c>
      <c r="N301" s="179" t="s">
        <v>41</v>
      </c>
      <c r="O301" s="76"/>
      <c r="P301" s="180">
        <f>O301*H301</f>
        <v>0</v>
      </c>
      <c r="Q301" s="180">
        <v>2E-05</v>
      </c>
      <c r="R301" s="180">
        <f>Q301*H301</f>
        <v>0.00012000000000000002</v>
      </c>
      <c r="S301" s="180">
        <v>0</v>
      </c>
      <c r="T301" s="18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2" t="s">
        <v>134</v>
      </c>
      <c r="AT301" s="182" t="s">
        <v>129</v>
      </c>
      <c r="AU301" s="182" t="s">
        <v>86</v>
      </c>
      <c r="AY301" s="18" t="s">
        <v>126</v>
      </c>
      <c r="BE301" s="183">
        <f>IF(N301="základní",J301,0)</f>
        <v>0</v>
      </c>
      <c r="BF301" s="183">
        <f>IF(N301="snížená",J301,0)</f>
        <v>0</v>
      </c>
      <c r="BG301" s="183">
        <f>IF(N301="zákl. přenesená",J301,0)</f>
        <v>0</v>
      </c>
      <c r="BH301" s="183">
        <f>IF(N301="sníž. přenesená",J301,0)</f>
        <v>0</v>
      </c>
      <c r="BI301" s="183">
        <f>IF(N301="nulová",J301,0)</f>
        <v>0</v>
      </c>
      <c r="BJ301" s="18" t="s">
        <v>84</v>
      </c>
      <c r="BK301" s="183">
        <f>ROUND(I301*H301,2)</f>
        <v>0</v>
      </c>
      <c r="BL301" s="18" t="s">
        <v>134</v>
      </c>
      <c r="BM301" s="182" t="s">
        <v>974</v>
      </c>
    </row>
    <row r="302" s="2" customFormat="1" ht="24.15" customHeight="1">
      <c r="A302" s="37"/>
      <c r="B302" s="170"/>
      <c r="C302" s="171" t="s">
        <v>975</v>
      </c>
      <c r="D302" s="171" t="s">
        <v>129</v>
      </c>
      <c r="E302" s="172" t="s">
        <v>976</v>
      </c>
      <c r="F302" s="173" t="s">
        <v>977</v>
      </c>
      <c r="G302" s="174" t="s">
        <v>239</v>
      </c>
      <c r="H302" s="175">
        <v>6</v>
      </c>
      <c r="I302" s="176"/>
      <c r="J302" s="177">
        <f>ROUND(I302*H302,2)</f>
        <v>0</v>
      </c>
      <c r="K302" s="173" t="s">
        <v>133</v>
      </c>
      <c r="L302" s="38"/>
      <c r="M302" s="178" t="s">
        <v>1</v>
      </c>
      <c r="N302" s="179" t="s">
        <v>41</v>
      </c>
      <c r="O302" s="76"/>
      <c r="P302" s="180">
        <f>O302*H302</f>
        <v>0</v>
      </c>
      <c r="Q302" s="180">
        <v>3E-05</v>
      </c>
      <c r="R302" s="180">
        <f>Q302*H302</f>
        <v>0.00018</v>
      </c>
      <c r="S302" s="180">
        <v>0</v>
      </c>
      <c r="T302" s="18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2" t="s">
        <v>134</v>
      </c>
      <c r="AT302" s="182" t="s">
        <v>129</v>
      </c>
      <c r="AU302" s="182" t="s">
        <v>86</v>
      </c>
      <c r="AY302" s="18" t="s">
        <v>126</v>
      </c>
      <c r="BE302" s="183">
        <f>IF(N302="základní",J302,0)</f>
        <v>0</v>
      </c>
      <c r="BF302" s="183">
        <f>IF(N302="snížená",J302,0)</f>
        <v>0</v>
      </c>
      <c r="BG302" s="183">
        <f>IF(N302="zákl. přenesená",J302,0)</f>
        <v>0</v>
      </c>
      <c r="BH302" s="183">
        <f>IF(N302="sníž. přenesená",J302,0)</f>
        <v>0</v>
      </c>
      <c r="BI302" s="183">
        <f>IF(N302="nulová",J302,0)</f>
        <v>0</v>
      </c>
      <c r="BJ302" s="18" t="s">
        <v>84</v>
      </c>
      <c r="BK302" s="183">
        <f>ROUND(I302*H302,2)</f>
        <v>0</v>
      </c>
      <c r="BL302" s="18" t="s">
        <v>134</v>
      </c>
      <c r="BM302" s="182" t="s">
        <v>978</v>
      </c>
    </row>
    <row r="303" s="12" customFormat="1" ht="22.8" customHeight="1">
      <c r="A303" s="12"/>
      <c r="B303" s="157"/>
      <c r="C303" s="12"/>
      <c r="D303" s="158" t="s">
        <v>75</v>
      </c>
      <c r="E303" s="168" t="s">
        <v>979</v>
      </c>
      <c r="F303" s="168" t="s">
        <v>980</v>
      </c>
      <c r="G303" s="12"/>
      <c r="H303" s="12"/>
      <c r="I303" s="160"/>
      <c r="J303" s="169">
        <f>BK303</f>
        <v>0</v>
      </c>
      <c r="K303" s="12"/>
      <c r="L303" s="157"/>
      <c r="M303" s="162"/>
      <c r="N303" s="163"/>
      <c r="O303" s="163"/>
      <c r="P303" s="164">
        <f>SUM(P304:P308)</f>
        <v>0</v>
      </c>
      <c r="Q303" s="163"/>
      <c r="R303" s="164">
        <f>SUM(R304:R308)</f>
        <v>0.266</v>
      </c>
      <c r="S303" s="163"/>
      <c r="T303" s="165">
        <f>SUM(T304:T308)</f>
        <v>0.05301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158" t="s">
        <v>86</v>
      </c>
      <c r="AT303" s="166" t="s">
        <v>75</v>
      </c>
      <c r="AU303" s="166" t="s">
        <v>84</v>
      </c>
      <c r="AY303" s="158" t="s">
        <v>126</v>
      </c>
      <c r="BK303" s="167">
        <f>SUM(BK304:BK308)</f>
        <v>0</v>
      </c>
    </row>
    <row r="304" s="2" customFormat="1" ht="24.15" customHeight="1">
      <c r="A304" s="37"/>
      <c r="B304" s="170"/>
      <c r="C304" s="171" t="s">
        <v>981</v>
      </c>
      <c r="D304" s="171" t="s">
        <v>129</v>
      </c>
      <c r="E304" s="172" t="s">
        <v>982</v>
      </c>
      <c r="F304" s="173" t="s">
        <v>983</v>
      </c>
      <c r="G304" s="174" t="s">
        <v>436</v>
      </c>
      <c r="H304" s="175">
        <v>190</v>
      </c>
      <c r="I304" s="176"/>
      <c r="J304" s="177">
        <f>ROUND(I304*H304,2)</f>
        <v>0</v>
      </c>
      <c r="K304" s="173" t="s">
        <v>133</v>
      </c>
      <c r="L304" s="38"/>
      <c r="M304" s="178" t="s">
        <v>1</v>
      </c>
      <c r="N304" s="179" t="s">
        <v>41</v>
      </c>
      <c r="O304" s="76"/>
      <c r="P304" s="180">
        <f>O304*H304</f>
        <v>0</v>
      </c>
      <c r="Q304" s="180">
        <v>0</v>
      </c>
      <c r="R304" s="180">
        <f>Q304*H304</f>
        <v>0</v>
      </c>
      <c r="S304" s="180">
        <v>0</v>
      </c>
      <c r="T304" s="18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2" t="s">
        <v>134</v>
      </c>
      <c r="AT304" s="182" t="s">
        <v>129</v>
      </c>
      <c r="AU304" s="182" t="s">
        <v>86</v>
      </c>
      <c r="AY304" s="18" t="s">
        <v>126</v>
      </c>
      <c r="BE304" s="183">
        <f>IF(N304="základní",J304,0)</f>
        <v>0</v>
      </c>
      <c r="BF304" s="183">
        <f>IF(N304="snížená",J304,0)</f>
        <v>0</v>
      </c>
      <c r="BG304" s="183">
        <f>IF(N304="zákl. přenesená",J304,0)</f>
        <v>0</v>
      </c>
      <c r="BH304" s="183">
        <f>IF(N304="sníž. přenesená",J304,0)</f>
        <v>0</v>
      </c>
      <c r="BI304" s="183">
        <f>IF(N304="nulová",J304,0)</f>
        <v>0</v>
      </c>
      <c r="BJ304" s="18" t="s">
        <v>84</v>
      </c>
      <c r="BK304" s="183">
        <f>ROUND(I304*H304,2)</f>
        <v>0</v>
      </c>
      <c r="BL304" s="18" t="s">
        <v>134</v>
      </c>
      <c r="BM304" s="182" t="s">
        <v>984</v>
      </c>
    </row>
    <row r="305" s="2" customFormat="1" ht="16.5" customHeight="1">
      <c r="A305" s="37"/>
      <c r="B305" s="170"/>
      <c r="C305" s="171" t="s">
        <v>985</v>
      </c>
      <c r="D305" s="171" t="s">
        <v>129</v>
      </c>
      <c r="E305" s="172" t="s">
        <v>986</v>
      </c>
      <c r="F305" s="173" t="s">
        <v>987</v>
      </c>
      <c r="G305" s="174" t="s">
        <v>436</v>
      </c>
      <c r="H305" s="175">
        <v>171</v>
      </c>
      <c r="I305" s="176"/>
      <c r="J305" s="177">
        <f>ROUND(I305*H305,2)</f>
        <v>0</v>
      </c>
      <c r="K305" s="173" t="s">
        <v>133</v>
      </c>
      <c r="L305" s="38"/>
      <c r="M305" s="178" t="s">
        <v>1</v>
      </c>
      <c r="N305" s="179" t="s">
        <v>41</v>
      </c>
      <c r="O305" s="76"/>
      <c r="P305" s="180">
        <f>O305*H305</f>
        <v>0</v>
      </c>
      <c r="Q305" s="180">
        <v>0.001</v>
      </c>
      <c r="R305" s="180">
        <f>Q305*H305</f>
        <v>0.171</v>
      </c>
      <c r="S305" s="180">
        <v>0.00031</v>
      </c>
      <c r="T305" s="181">
        <f>S305*H305</f>
        <v>0.05301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2" t="s">
        <v>134</v>
      </c>
      <c r="AT305" s="182" t="s">
        <v>129</v>
      </c>
      <c r="AU305" s="182" t="s">
        <v>86</v>
      </c>
      <c r="AY305" s="18" t="s">
        <v>126</v>
      </c>
      <c r="BE305" s="183">
        <f>IF(N305="základní",J305,0)</f>
        <v>0</v>
      </c>
      <c r="BF305" s="183">
        <f>IF(N305="snížená",J305,0)</f>
        <v>0</v>
      </c>
      <c r="BG305" s="183">
        <f>IF(N305="zákl. přenesená",J305,0)</f>
        <v>0</v>
      </c>
      <c r="BH305" s="183">
        <f>IF(N305="sníž. přenesená",J305,0)</f>
        <v>0</v>
      </c>
      <c r="BI305" s="183">
        <f>IF(N305="nulová",J305,0)</f>
        <v>0</v>
      </c>
      <c r="BJ305" s="18" t="s">
        <v>84</v>
      </c>
      <c r="BK305" s="183">
        <f>ROUND(I305*H305,2)</f>
        <v>0</v>
      </c>
      <c r="BL305" s="18" t="s">
        <v>134</v>
      </c>
      <c r="BM305" s="182" t="s">
        <v>988</v>
      </c>
    </row>
    <row r="306" s="2" customFormat="1" ht="24.15" customHeight="1">
      <c r="A306" s="37"/>
      <c r="B306" s="170"/>
      <c r="C306" s="171" t="s">
        <v>989</v>
      </c>
      <c r="D306" s="171" t="s">
        <v>129</v>
      </c>
      <c r="E306" s="172" t="s">
        <v>990</v>
      </c>
      <c r="F306" s="173" t="s">
        <v>991</v>
      </c>
      <c r="G306" s="174" t="s">
        <v>436</v>
      </c>
      <c r="H306" s="175">
        <v>171</v>
      </c>
      <c r="I306" s="176"/>
      <c r="J306" s="177">
        <f>ROUND(I306*H306,2)</f>
        <v>0</v>
      </c>
      <c r="K306" s="173" t="s">
        <v>133</v>
      </c>
      <c r="L306" s="38"/>
      <c r="M306" s="178" t="s">
        <v>1</v>
      </c>
      <c r="N306" s="179" t="s">
        <v>41</v>
      </c>
      <c r="O306" s="76"/>
      <c r="P306" s="180">
        <f>O306*H306</f>
        <v>0</v>
      </c>
      <c r="Q306" s="180">
        <v>0</v>
      </c>
      <c r="R306" s="180">
        <f>Q306*H306</f>
        <v>0</v>
      </c>
      <c r="S306" s="180">
        <v>0</v>
      </c>
      <c r="T306" s="18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2" t="s">
        <v>134</v>
      </c>
      <c r="AT306" s="182" t="s">
        <v>129</v>
      </c>
      <c r="AU306" s="182" t="s">
        <v>86</v>
      </c>
      <c r="AY306" s="18" t="s">
        <v>126</v>
      </c>
      <c r="BE306" s="183">
        <f>IF(N306="základní",J306,0)</f>
        <v>0</v>
      </c>
      <c r="BF306" s="183">
        <f>IF(N306="snížená",J306,0)</f>
        <v>0</v>
      </c>
      <c r="BG306" s="183">
        <f>IF(N306="zákl. přenesená",J306,0)</f>
        <v>0</v>
      </c>
      <c r="BH306" s="183">
        <f>IF(N306="sníž. přenesená",J306,0)</f>
        <v>0</v>
      </c>
      <c r="BI306" s="183">
        <f>IF(N306="nulová",J306,0)</f>
        <v>0</v>
      </c>
      <c r="BJ306" s="18" t="s">
        <v>84</v>
      </c>
      <c r="BK306" s="183">
        <f>ROUND(I306*H306,2)</f>
        <v>0</v>
      </c>
      <c r="BL306" s="18" t="s">
        <v>134</v>
      </c>
      <c r="BM306" s="182" t="s">
        <v>992</v>
      </c>
    </row>
    <row r="307" s="2" customFormat="1" ht="24.15" customHeight="1">
      <c r="A307" s="37"/>
      <c r="B307" s="170"/>
      <c r="C307" s="171" t="s">
        <v>993</v>
      </c>
      <c r="D307" s="171" t="s">
        <v>129</v>
      </c>
      <c r="E307" s="172" t="s">
        <v>994</v>
      </c>
      <c r="F307" s="173" t="s">
        <v>995</v>
      </c>
      <c r="G307" s="174" t="s">
        <v>436</v>
      </c>
      <c r="H307" s="175">
        <v>190</v>
      </c>
      <c r="I307" s="176"/>
      <c r="J307" s="177">
        <f>ROUND(I307*H307,2)</f>
        <v>0</v>
      </c>
      <c r="K307" s="173" t="s">
        <v>133</v>
      </c>
      <c r="L307" s="38"/>
      <c r="M307" s="178" t="s">
        <v>1</v>
      </c>
      <c r="N307" s="179" t="s">
        <v>41</v>
      </c>
      <c r="O307" s="76"/>
      <c r="P307" s="180">
        <f>O307*H307</f>
        <v>0</v>
      </c>
      <c r="Q307" s="180">
        <v>0.00021</v>
      </c>
      <c r="R307" s="180">
        <f>Q307*H307</f>
        <v>0.039900000000000008</v>
      </c>
      <c r="S307" s="180">
        <v>0</v>
      </c>
      <c r="T307" s="18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2" t="s">
        <v>134</v>
      </c>
      <c r="AT307" s="182" t="s">
        <v>129</v>
      </c>
      <c r="AU307" s="182" t="s">
        <v>86</v>
      </c>
      <c r="AY307" s="18" t="s">
        <v>126</v>
      </c>
      <c r="BE307" s="183">
        <f>IF(N307="základní",J307,0)</f>
        <v>0</v>
      </c>
      <c r="BF307" s="183">
        <f>IF(N307="snížená",J307,0)</f>
        <v>0</v>
      </c>
      <c r="BG307" s="183">
        <f>IF(N307="zákl. přenesená",J307,0)</f>
        <v>0</v>
      </c>
      <c r="BH307" s="183">
        <f>IF(N307="sníž. přenesená",J307,0)</f>
        <v>0</v>
      </c>
      <c r="BI307" s="183">
        <f>IF(N307="nulová",J307,0)</f>
        <v>0</v>
      </c>
      <c r="BJ307" s="18" t="s">
        <v>84</v>
      </c>
      <c r="BK307" s="183">
        <f>ROUND(I307*H307,2)</f>
        <v>0</v>
      </c>
      <c r="BL307" s="18" t="s">
        <v>134</v>
      </c>
      <c r="BM307" s="182" t="s">
        <v>996</v>
      </c>
    </row>
    <row r="308" s="2" customFormat="1" ht="33" customHeight="1">
      <c r="A308" s="37"/>
      <c r="B308" s="170"/>
      <c r="C308" s="171" t="s">
        <v>997</v>
      </c>
      <c r="D308" s="171" t="s">
        <v>129</v>
      </c>
      <c r="E308" s="172" t="s">
        <v>998</v>
      </c>
      <c r="F308" s="173" t="s">
        <v>999</v>
      </c>
      <c r="G308" s="174" t="s">
        <v>436</v>
      </c>
      <c r="H308" s="175">
        <v>190</v>
      </c>
      <c r="I308" s="176"/>
      <c r="J308" s="177">
        <f>ROUND(I308*H308,2)</f>
        <v>0</v>
      </c>
      <c r="K308" s="173" t="s">
        <v>133</v>
      </c>
      <c r="L308" s="38"/>
      <c r="M308" s="178" t="s">
        <v>1</v>
      </c>
      <c r="N308" s="179" t="s">
        <v>41</v>
      </c>
      <c r="O308" s="76"/>
      <c r="P308" s="180">
        <f>O308*H308</f>
        <v>0</v>
      </c>
      <c r="Q308" s="180">
        <v>0.00029</v>
      </c>
      <c r="R308" s="180">
        <f>Q308*H308</f>
        <v>0.055100000000000008</v>
      </c>
      <c r="S308" s="180">
        <v>0</v>
      </c>
      <c r="T308" s="18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2" t="s">
        <v>134</v>
      </c>
      <c r="AT308" s="182" t="s">
        <v>129</v>
      </c>
      <c r="AU308" s="182" t="s">
        <v>86</v>
      </c>
      <c r="AY308" s="18" t="s">
        <v>126</v>
      </c>
      <c r="BE308" s="183">
        <f>IF(N308="základní",J308,0)</f>
        <v>0</v>
      </c>
      <c r="BF308" s="183">
        <f>IF(N308="snížená",J308,0)</f>
        <v>0</v>
      </c>
      <c r="BG308" s="183">
        <f>IF(N308="zákl. přenesená",J308,0)</f>
        <v>0</v>
      </c>
      <c r="BH308" s="183">
        <f>IF(N308="sníž. přenesená",J308,0)</f>
        <v>0</v>
      </c>
      <c r="BI308" s="183">
        <f>IF(N308="nulová",J308,0)</f>
        <v>0</v>
      </c>
      <c r="BJ308" s="18" t="s">
        <v>84</v>
      </c>
      <c r="BK308" s="183">
        <f>ROUND(I308*H308,2)</f>
        <v>0</v>
      </c>
      <c r="BL308" s="18" t="s">
        <v>134</v>
      </c>
      <c r="BM308" s="182" t="s">
        <v>1000</v>
      </c>
    </row>
    <row r="309" s="12" customFormat="1" ht="25.92" customHeight="1">
      <c r="A309" s="12"/>
      <c r="B309" s="157"/>
      <c r="C309" s="12"/>
      <c r="D309" s="158" t="s">
        <v>75</v>
      </c>
      <c r="E309" s="159" t="s">
        <v>486</v>
      </c>
      <c r="F309" s="159" t="s">
        <v>487</v>
      </c>
      <c r="G309" s="12"/>
      <c r="H309" s="12"/>
      <c r="I309" s="160"/>
      <c r="J309" s="161">
        <f>BK309</f>
        <v>0</v>
      </c>
      <c r="K309" s="12"/>
      <c r="L309" s="157"/>
      <c r="M309" s="162"/>
      <c r="N309" s="163"/>
      <c r="O309" s="163"/>
      <c r="P309" s="164">
        <f>P310+P312+P314</f>
        <v>0</v>
      </c>
      <c r="Q309" s="163"/>
      <c r="R309" s="164">
        <f>R310+R312+R314</f>
        <v>0</v>
      </c>
      <c r="S309" s="163"/>
      <c r="T309" s="165">
        <f>T310+T312+T314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58" t="s">
        <v>151</v>
      </c>
      <c r="AT309" s="166" t="s">
        <v>75</v>
      </c>
      <c r="AU309" s="166" t="s">
        <v>76</v>
      </c>
      <c r="AY309" s="158" t="s">
        <v>126</v>
      </c>
      <c r="BK309" s="167">
        <f>BK310+BK312+BK314</f>
        <v>0</v>
      </c>
    </row>
    <row r="310" s="12" customFormat="1" ht="22.8" customHeight="1">
      <c r="A310" s="12"/>
      <c r="B310" s="157"/>
      <c r="C310" s="12"/>
      <c r="D310" s="158" t="s">
        <v>75</v>
      </c>
      <c r="E310" s="168" t="s">
        <v>488</v>
      </c>
      <c r="F310" s="168" t="s">
        <v>489</v>
      </c>
      <c r="G310" s="12"/>
      <c r="H310" s="12"/>
      <c r="I310" s="160"/>
      <c r="J310" s="169">
        <f>BK310</f>
        <v>0</v>
      </c>
      <c r="K310" s="12"/>
      <c r="L310" s="157"/>
      <c r="M310" s="162"/>
      <c r="N310" s="163"/>
      <c r="O310" s="163"/>
      <c r="P310" s="164">
        <f>P311</f>
        <v>0</v>
      </c>
      <c r="Q310" s="163"/>
      <c r="R310" s="164">
        <f>R311</f>
        <v>0</v>
      </c>
      <c r="S310" s="163"/>
      <c r="T310" s="165">
        <f>T311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58" t="s">
        <v>151</v>
      </c>
      <c r="AT310" s="166" t="s">
        <v>75</v>
      </c>
      <c r="AU310" s="166" t="s">
        <v>84</v>
      </c>
      <c r="AY310" s="158" t="s">
        <v>126</v>
      </c>
      <c r="BK310" s="167">
        <f>BK311</f>
        <v>0</v>
      </c>
    </row>
    <row r="311" s="2" customFormat="1" ht="16.5" customHeight="1">
      <c r="A311" s="37"/>
      <c r="B311" s="170"/>
      <c r="C311" s="171" t="s">
        <v>1001</v>
      </c>
      <c r="D311" s="171" t="s">
        <v>129</v>
      </c>
      <c r="E311" s="172" t="s">
        <v>491</v>
      </c>
      <c r="F311" s="173" t="s">
        <v>489</v>
      </c>
      <c r="G311" s="174" t="s">
        <v>492</v>
      </c>
      <c r="H311" s="175">
        <v>1</v>
      </c>
      <c r="I311" s="176"/>
      <c r="J311" s="177">
        <f>ROUND(I311*H311,2)</f>
        <v>0</v>
      </c>
      <c r="K311" s="173" t="s">
        <v>133</v>
      </c>
      <c r="L311" s="38"/>
      <c r="M311" s="178" t="s">
        <v>1</v>
      </c>
      <c r="N311" s="179" t="s">
        <v>41</v>
      </c>
      <c r="O311" s="76"/>
      <c r="P311" s="180">
        <f>O311*H311</f>
        <v>0</v>
      </c>
      <c r="Q311" s="180">
        <v>0</v>
      </c>
      <c r="R311" s="180">
        <f>Q311*H311</f>
        <v>0</v>
      </c>
      <c r="S311" s="180">
        <v>0</v>
      </c>
      <c r="T311" s="18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2" t="s">
        <v>493</v>
      </c>
      <c r="AT311" s="182" t="s">
        <v>129</v>
      </c>
      <c r="AU311" s="182" t="s">
        <v>86</v>
      </c>
      <c r="AY311" s="18" t="s">
        <v>126</v>
      </c>
      <c r="BE311" s="183">
        <f>IF(N311="základní",J311,0)</f>
        <v>0</v>
      </c>
      <c r="BF311" s="183">
        <f>IF(N311="snížená",J311,0)</f>
        <v>0</v>
      </c>
      <c r="BG311" s="183">
        <f>IF(N311="zákl. přenesená",J311,0)</f>
        <v>0</v>
      </c>
      <c r="BH311" s="183">
        <f>IF(N311="sníž. přenesená",J311,0)</f>
        <v>0</v>
      </c>
      <c r="BI311" s="183">
        <f>IF(N311="nulová",J311,0)</f>
        <v>0</v>
      </c>
      <c r="BJ311" s="18" t="s">
        <v>84</v>
      </c>
      <c r="BK311" s="183">
        <f>ROUND(I311*H311,2)</f>
        <v>0</v>
      </c>
      <c r="BL311" s="18" t="s">
        <v>493</v>
      </c>
      <c r="BM311" s="182" t="s">
        <v>1002</v>
      </c>
    </row>
    <row r="312" s="12" customFormat="1" ht="22.8" customHeight="1">
      <c r="A312" s="12"/>
      <c r="B312" s="157"/>
      <c r="C312" s="12"/>
      <c r="D312" s="158" t="s">
        <v>75</v>
      </c>
      <c r="E312" s="168" t="s">
        <v>495</v>
      </c>
      <c r="F312" s="168" t="s">
        <v>496</v>
      </c>
      <c r="G312" s="12"/>
      <c r="H312" s="12"/>
      <c r="I312" s="160"/>
      <c r="J312" s="169">
        <f>BK312</f>
        <v>0</v>
      </c>
      <c r="K312" s="12"/>
      <c r="L312" s="157"/>
      <c r="M312" s="162"/>
      <c r="N312" s="163"/>
      <c r="O312" s="163"/>
      <c r="P312" s="164">
        <f>P313</f>
        <v>0</v>
      </c>
      <c r="Q312" s="163"/>
      <c r="R312" s="164">
        <f>R313</f>
        <v>0</v>
      </c>
      <c r="S312" s="163"/>
      <c r="T312" s="165">
        <f>T313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58" t="s">
        <v>151</v>
      </c>
      <c r="AT312" s="166" t="s">
        <v>75</v>
      </c>
      <c r="AU312" s="166" t="s">
        <v>84</v>
      </c>
      <c r="AY312" s="158" t="s">
        <v>126</v>
      </c>
      <c r="BK312" s="167">
        <f>BK313</f>
        <v>0</v>
      </c>
    </row>
    <row r="313" s="2" customFormat="1" ht="16.5" customHeight="1">
      <c r="A313" s="37"/>
      <c r="B313" s="170"/>
      <c r="C313" s="171" t="s">
        <v>1003</v>
      </c>
      <c r="D313" s="171" t="s">
        <v>129</v>
      </c>
      <c r="E313" s="172" t="s">
        <v>498</v>
      </c>
      <c r="F313" s="173" t="s">
        <v>496</v>
      </c>
      <c r="G313" s="174" t="s">
        <v>492</v>
      </c>
      <c r="H313" s="175">
        <v>1</v>
      </c>
      <c r="I313" s="176"/>
      <c r="J313" s="177">
        <f>ROUND(I313*H313,2)</f>
        <v>0</v>
      </c>
      <c r="K313" s="173" t="s">
        <v>133</v>
      </c>
      <c r="L313" s="38"/>
      <c r="M313" s="178" t="s">
        <v>1</v>
      </c>
      <c r="N313" s="179" t="s">
        <v>41</v>
      </c>
      <c r="O313" s="76"/>
      <c r="P313" s="180">
        <f>O313*H313</f>
        <v>0</v>
      </c>
      <c r="Q313" s="180">
        <v>0</v>
      </c>
      <c r="R313" s="180">
        <f>Q313*H313</f>
        <v>0</v>
      </c>
      <c r="S313" s="180">
        <v>0</v>
      </c>
      <c r="T313" s="181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2" t="s">
        <v>493</v>
      </c>
      <c r="AT313" s="182" t="s">
        <v>129</v>
      </c>
      <c r="AU313" s="182" t="s">
        <v>86</v>
      </c>
      <c r="AY313" s="18" t="s">
        <v>126</v>
      </c>
      <c r="BE313" s="183">
        <f>IF(N313="základní",J313,0)</f>
        <v>0</v>
      </c>
      <c r="BF313" s="183">
        <f>IF(N313="snížená",J313,0)</f>
        <v>0</v>
      </c>
      <c r="BG313" s="183">
        <f>IF(N313="zákl. přenesená",J313,0)</f>
        <v>0</v>
      </c>
      <c r="BH313" s="183">
        <f>IF(N313="sníž. přenesená",J313,0)</f>
        <v>0</v>
      </c>
      <c r="BI313" s="183">
        <f>IF(N313="nulová",J313,0)</f>
        <v>0</v>
      </c>
      <c r="BJ313" s="18" t="s">
        <v>84</v>
      </c>
      <c r="BK313" s="183">
        <f>ROUND(I313*H313,2)</f>
        <v>0</v>
      </c>
      <c r="BL313" s="18" t="s">
        <v>493</v>
      </c>
      <c r="BM313" s="182" t="s">
        <v>1004</v>
      </c>
    </row>
    <row r="314" s="12" customFormat="1" ht="22.8" customHeight="1">
      <c r="A314" s="12"/>
      <c r="B314" s="157"/>
      <c r="C314" s="12"/>
      <c r="D314" s="158" t="s">
        <v>75</v>
      </c>
      <c r="E314" s="168" t="s">
        <v>500</v>
      </c>
      <c r="F314" s="168" t="s">
        <v>501</v>
      </c>
      <c r="G314" s="12"/>
      <c r="H314" s="12"/>
      <c r="I314" s="160"/>
      <c r="J314" s="169">
        <f>BK314</f>
        <v>0</v>
      </c>
      <c r="K314" s="12"/>
      <c r="L314" s="157"/>
      <c r="M314" s="162"/>
      <c r="N314" s="163"/>
      <c r="O314" s="163"/>
      <c r="P314" s="164">
        <f>P315</f>
        <v>0</v>
      </c>
      <c r="Q314" s="163"/>
      <c r="R314" s="164">
        <f>R315</f>
        <v>0</v>
      </c>
      <c r="S314" s="163"/>
      <c r="T314" s="165">
        <f>T315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58" t="s">
        <v>151</v>
      </c>
      <c r="AT314" s="166" t="s">
        <v>75</v>
      </c>
      <c r="AU314" s="166" t="s">
        <v>84</v>
      </c>
      <c r="AY314" s="158" t="s">
        <v>126</v>
      </c>
      <c r="BK314" s="167">
        <f>BK315</f>
        <v>0</v>
      </c>
    </row>
    <row r="315" s="2" customFormat="1" ht="16.5" customHeight="1">
      <c r="A315" s="37"/>
      <c r="B315" s="170"/>
      <c r="C315" s="171" t="s">
        <v>1005</v>
      </c>
      <c r="D315" s="171" t="s">
        <v>129</v>
      </c>
      <c r="E315" s="172" t="s">
        <v>503</v>
      </c>
      <c r="F315" s="173" t="s">
        <v>501</v>
      </c>
      <c r="G315" s="174" t="s">
        <v>492</v>
      </c>
      <c r="H315" s="175">
        <v>1</v>
      </c>
      <c r="I315" s="176"/>
      <c r="J315" s="177">
        <f>ROUND(I315*H315,2)</f>
        <v>0</v>
      </c>
      <c r="K315" s="173" t="s">
        <v>133</v>
      </c>
      <c r="L315" s="38"/>
      <c r="M315" s="218" t="s">
        <v>1</v>
      </c>
      <c r="N315" s="219" t="s">
        <v>41</v>
      </c>
      <c r="O315" s="220"/>
      <c r="P315" s="221">
        <f>O315*H315</f>
        <v>0</v>
      </c>
      <c r="Q315" s="221">
        <v>0</v>
      </c>
      <c r="R315" s="221">
        <f>Q315*H315</f>
        <v>0</v>
      </c>
      <c r="S315" s="221">
        <v>0</v>
      </c>
      <c r="T315" s="22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2" t="s">
        <v>493</v>
      </c>
      <c r="AT315" s="182" t="s">
        <v>129</v>
      </c>
      <c r="AU315" s="182" t="s">
        <v>86</v>
      </c>
      <c r="AY315" s="18" t="s">
        <v>126</v>
      </c>
      <c r="BE315" s="183">
        <f>IF(N315="základní",J315,0)</f>
        <v>0</v>
      </c>
      <c r="BF315" s="183">
        <f>IF(N315="snížená",J315,0)</f>
        <v>0</v>
      </c>
      <c r="BG315" s="183">
        <f>IF(N315="zákl. přenesená",J315,0)</f>
        <v>0</v>
      </c>
      <c r="BH315" s="183">
        <f>IF(N315="sníž. přenesená",J315,0)</f>
        <v>0</v>
      </c>
      <c r="BI315" s="183">
        <f>IF(N315="nulová",J315,0)</f>
        <v>0</v>
      </c>
      <c r="BJ315" s="18" t="s">
        <v>84</v>
      </c>
      <c r="BK315" s="183">
        <f>ROUND(I315*H315,2)</f>
        <v>0</v>
      </c>
      <c r="BL315" s="18" t="s">
        <v>493</v>
      </c>
      <c r="BM315" s="182" t="s">
        <v>1006</v>
      </c>
    </row>
    <row r="316" s="2" customFormat="1" ht="6.96" customHeight="1">
      <c r="A316" s="37"/>
      <c r="B316" s="59"/>
      <c r="C316" s="60"/>
      <c r="D316" s="60"/>
      <c r="E316" s="60"/>
      <c r="F316" s="60"/>
      <c r="G316" s="60"/>
      <c r="H316" s="60"/>
      <c r="I316" s="60"/>
      <c r="J316" s="60"/>
      <c r="K316" s="60"/>
      <c r="L316" s="38"/>
      <c r="M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</row>
  </sheetData>
  <autoFilter ref="C137:K315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JANPETR80FE\janpetr</dc:creator>
  <cp:lastModifiedBy>JANPETR80FE\janpetr</cp:lastModifiedBy>
  <dcterms:created xsi:type="dcterms:W3CDTF">2025-04-29T13:25:20Z</dcterms:created>
  <dcterms:modified xsi:type="dcterms:W3CDTF">2025-04-29T13:25:27Z</dcterms:modified>
</cp:coreProperties>
</file>