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cunicz.sharepoint.com/sites/UVT-OVZ-sdileny-prostor/Sdilene dokumenty/2025_05_30_Vzdelavaci_portal_servis_rozvoj_II/Vzdelavaci_portal/ZD_komplet_prefinal/"/>
    </mc:Choice>
  </mc:AlternateContent>
  <xr:revisionPtr revIDLastSave="525" documentId="8_{2948F877-A39E-488F-9CAA-D7FEBBB8899A}" xr6:coauthVersionLast="47" xr6:coauthVersionMax="47" xr10:uidLastSave="{CE08207A-4998-4810-AEBB-60F73AA2E44B}"/>
  <bookViews>
    <workbookView xWindow="-103" yWindow="-103" windowWidth="33120" windowHeight="18000" xr2:uid="{DE5199C4-3BCE-434D-891C-1931865A7AE7}"/>
  </bookViews>
  <sheets>
    <sheet name="Hodnoticí kritéria" sheetId="1" r:id="rId1"/>
    <sheet name="Rozpočet" sheetId="2" r:id="rId2"/>
    <sheet name="CIS" sheetId="3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2" l="1" a="1"/>
  <c r="E8" i="2" s="1"/>
  <c r="F8" i="2" s="1"/>
  <c r="J11" i="1"/>
  <c r="E9" i="2" l="1" a="1"/>
  <c r="E9" i="2" s="1"/>
  <c r="F9" i="2" s="1"/>
  <c r="C5" i="2" a="1"/>
  <c r="C5" i="2" s="1"/>
  <c r="C4" i="2" a="1"/>
  <c r="C4" i="2" s="1"/>
  <c r="O12" i="3"/>
  <c r="O13" i="3" s="1"/>
  <c r="O14" i="3" s="1"/>
  <c r="O15" i="3" s="1"/>
  <c r="O16" i="3" s="1"/>
  <c r="O17" i="3" s="1"/>
  <c r="O18" i="3" s="1"/>
  <c r="O19" i="3" s="1"/>
  <c r="O20" i="3" s="1"/>
  <c r="O21" i="3" s="1"/>
  <c r="O22" i="3" s="1"/>
  <c r="I4" i="3"/>
  <c r="I5" i="3" s="1"/>
  <c r="I6" i="3" s="1"/>
  <c r="I7" i="3" s="1"/>
  <c r="I8" i="3" s="1"/>
  <c r="N4" i="3"/>
  <c r="N5" i="3" s="1"/>
  <c r="N6" i="3" s="1"/>
  <c r="N7" i="3" s="1"/>
  <c r="N8" i="3" s="1"/>
  <c r="N9" i="3" s="1"/>
  <c r="N10" i="3" s="1"/>
  <c r="N11" i="3" s="1"/>
  <c r="N12" i="3" s="1"/>
  <c r="N13" i="3" s="1"/>
  <c r="N14" i="3" s="1"/>
  <c r="N15" i="3" s="1"/>
  <c r="N16" i="3" s="1"/>
  <c r="N17" i="3" s="1"/>
  <c r="N18" i="3" s="1"/>
  <c r="N19" i="3" s="1"/>
  <c r="N20" i="3" s="1"/>
  <c r="N21" i="3" s="1"/>
  <c r="N22" i="3" s="1"/>
  <c r="N23" i="3" s="1"/>
  <c r="N24" i="3" s="1"/>
  <c r="N25" i="3" s="1"/>
  <c r="N26" i="3" s="1"/>
  <c r="N27" i="3" s="1"/>
  <c r="N28" i="3" s="1"/>
  <c r="N29" i="3" s="1"/>
  <c r="N30" i="3" s="1"/>
  <c r="N31" i="3" s="1"/>
  <c r="N32" i="3" s="1"/>
  <c r="N33" i="3" s="1"/>
  <c r="N34" i="3" s="1"/>
  <c r="N35" i="3" s="1"/>
  <c r="N36" i="3" s="1"/>
  <c r="N37" i="3" s="1"/>
  <c r="N38" i="3" s="1"/>
  <c r="N39" i="3" s="1"/>
  <c r="N40" i="3" s="1"/>
  <c r="N41" i="3" s="1"/>
  <c r="N42" i="3" s="1"/>
  <c r="N43" i="3" s="1"/>
  <c r="N44" i="3" s="1"/>
  <c r="N45" i="3" s="1"/>
  <c r="N46" i="3" s="1"/>
  <c r="N47" i="3" s="1"/>
  <c r="N48" i="3" s="1"/>
  <c r="N49" i="3" s="1"/>
  <c r="N50" i="3" s="1"/>
  <c r="N51" i="3" s="1"/>
  <c r="N52" i="3" s="1"/>
  <c r="N53" i="3" s="1"/>
  <c r="N54" i="3" s="1"/>
  <c r="N55" i="3" s="1"/>
  <c r="N56" i="3" s="1"/>
  <c r="N57" i="3" s="1"/>
  <c r="N58" i="3" s="1"/>
  <c r="N59" i="3" s="1"/>
  <c r="N60" i="3" s="1"/>
  <c r="N61" i="3" s="1"/>
  <c r="N62" i="3" s="1"/>
  <c r="N63" i="3" s="1"/>
  <c r="N64" i="3" s="1"/>
  <c r="N65" i="3" s="1"/>
  <c r="N66" i="3" s="1"/>
  <c r="N67" i="3" s="1"/>
  <c r="N68" i="3" s="1"/>
  <c r="N69" i="3" s="1"/>
  <c r="N70" i="3" s="1"/>
  <c r="N71" i="3" s="1"/>
  <c r="N72" i="3" s="1"/>
  <c r="N73" i="3" s="1"/>
  <c r="N74" i="3" s="1"/>
  <c r="N75" i="3" s="1"/>
  <c r="N76" i="3" s="1"/>
  <c r="N77" i="3" s="1"/>
  <c r="N78" i="3" s="1"/>
  <c r="N79" i="3" s="1"/>
  <c r="N80" i="3" s="1"/>
  <c r="N81" i="3" s="1"/>
  <c r="N82" i="3" s="1"/>
  <c r="N83" i="3" s="1"/>
  <c r="N84" i="3" s="1"/>
  <c r="N85" i="3" s="1"/>
  <c r="N86" i="3" s="1"/>
  <c r="N87" i="3" s="1"/>
  <c r="N88" i="3" s="1"/>
  <c r="N89" i="3" s="1"/>
  <c r="N90" i="3" s="1"/>
  <c r="N91" i="3" s="1"/>
  <c r="N92" i="3" s="1"/>
  <c r="N93" i="3" s="1"/>
  <c r="N94" i="3" s="1"/>
  <c r="N95" i="3" s="1"/>
  <c r="N96" i="3" s="1"/>
  <c r="N97" i="3" s="1"/>
  <c r="N98" i="3" s="1"/>
  <c r="N99" i="3" s="1"/>
  <c r="N100" i="3" s="1"/>
  <c r="N101" i="3" s="1"/>
  <c r="N102" i="3" s="1"/>
  <c r="N103" i="3" s="1"/>
  <c r="N104" i="3" s="1"/>
  <c r="N105" i="3" s="1"/>
  <c r="N106" i="3" s="1"/>
  <c r="N107" i="3" s="1"/>
  <c r="N108" i="3" s="1"/>
  <c r="N109" i="3" s="1"/>
  <c r="N110" i="3" s="1"/>
  <c r="N111" i="3" s="1"/>
  <c r="N112" i="3" s="1"/>
  <c r="N113" i="3" s="1"/>
  <c r="N114" i="3" s="1"/>
  <c r="N115" i="3" s="1"/>
  <c r="N116" i="3" s="1"/>
  <c r="N117" i="3" s="1"/>
  <c r="N118" i="3" s="1"/>
  <c r="N119" i="3" s="1"/>
  <c r="N120" i="3" s="1"/>
  <c r="N121" i="3" s="1"/>
  <c r="N122" i="3" s="1"/>
  <c r="N123" i="3" s="1"/>
  <c r="N124" i="3" s="1"/>
  <c r="N125" i="3" s="1"/>
  <c r="N126" i="3" s="1"/>
  <c r="N127" i="3" s="1"/>
  <c r="N128" i="3" s="1"/>
  <c r="N129" i="3" s="1"/>
  <c r="N130" i="3" s="1"/>
  <c r="N131" i="3" s="1"/>
  <c r="N132" i="3" s="1"/>
  <c r="N133" i="3" s="1"/>
  <c r="N134" i="3" s="1"/>
  <c r="N135" i="3" s="1"/>
  <c r="N136" i="3" s="1"/>
  <c r="N137" i="3" s="1"/>
  <c r="N138" i="3" s="1"/>
  <c r="N139" i="3" s="1"/>
  <c r="N140" i="3" s="1"/>
  <c r="N141" i="3" s="1"/>
  <c r="N142" i="3" s="1"/>
  <c r="N143" i="3" s="1"/>
  <c r="N144" i="3" s="1"/>
  <c r="N145" i="3" s="1"/>
  <c r="N146" i="3" s="1"/>
  <c r="N147" i="3" s="1"/>
  <c r="N148" i="3" s="1"/>
  <c r="N149" i="3" s="1"/>
  <c r="N150" i="3" s="1"/>
  <c r="N151" i="3" s="1"/>
  <c r="N152" i="3" s="1"/>
  <c r="N153" i="3" s="1"/>
  <c r="N154" i="3" s="1"/>
  <c r="N155" i="3" s="1"/>
  <c r="N156" i="3" s="1"/>
  <c r="N157" i="3" s="1"/>
  <c r="N158" i="3" s="1"/>
  <c r="N159" i="3" s="1"/>
  <c r="N160" i="3" s="1"/>
  <c r="N161" i="3" s="1"/>
  <c r="N162" i="3" s="1"/>
  <c r="O4" i="3"/>
  <c r="O5" i="3" s="1"/>
  <c r="O6" i="3" s="1"/>
  <c r="O7" i="3" s="1"/>
  <c r="O8" i="3" s="1"/>
  <c r="O9" i="3" s="1"/>
  <c r="O10" i="3" s="1"/>
  <c r="O11" i="3" s="1"/>
  <c r="J26" i="1"/>
  <c r="K26" i="1" s="1"/>
  <c r="J25" i="1"/>
  <c r="K25" i="1" s="1"/>
  <c r="J24" i="1"/>
  <c r="K24" i="1" s="1"/>
  <c r="J23" i="1"/>
  <c r="K23" i="1" s="1"/>
  <c r="J22" i="1"/>
  <c r="K22" i="1" s="1"/>
  <c r="J21" i="1"/>
  <c r="K21" i="1" s="1"/>
  <c r="J20" i="1"/>
  <c r="K20" i="1" s="1"/>
  <c r="J19" i="1"/>
  <c r="K19" i="1" s="1"/>
  <c r="J18" i="1"/>
  <c r="K18" i="1" s="1"/>
  <c r="J16" i="1"/>
  <c r="K16" i="1" s="1"/>
  <c r="J10" i="1"/>
  <c r="J17" i="1"/>
  <c r="K17" i="1" s="1"/>
  <c r="M4" i="3"/>
  <c r="M5" i="3" s="1"/>
  <c r="M6" i="3" s="1"/>
  <c r="M7" i="3" s="1"/>
  <c r="M8" i="3" s="1"/>
  <c r="M9" i="3" s="1"/>
  <c r="M10" i="3" s="1"/>
  <c r="M11" i="3" s="1"/>
  <c r="M12" i="3" s="1"/>
  <c r="M13" i="3" s="1"/>
  <c r="M14" i="3" s="1"/>
  <c r="M15" i="3" s="1"/>
  <c r="M16" i="3" s="1"/>
  <c r="M17" i="3" s="1"/>
  <c r="M18" i="3" s="1"/>
  <c r="M19" i="3" s="1"/>
  <c r="M20" i="3" s="1"/>
  <c r="M21" i="3" s="1"/>
  <c r="M22" i="3" s="1"/>
  <c r="M23" i="3" s="1"/>
  <c r="M24" i="3" s="1"/>
  <c r="M25" i="3" s="1"/>
  <c r="M26" i="3" s="1"/>
  <c r="M27" i="3" s="1"/>
  <c r="M28" i="3" s="1"/>
  <c r="M29" i="3" s="1"/>
  <c r="M30" i="3" s="1"/>
  <c r="M31" i="3" s="1"/>
  <c r="M32" i="3" s="1"/>
  <c r="M33" i="3" s="1"/>
  <c r="M34" i="3" s="1"/>
  <c r="J4" i="3"/>
  <c r="J5" i="3" s="1"/>
  <c r="J6" i="3" s="1"/>
  <c r="J7" i="3" s="1"/>
  <c r="J8" i="3" s="1"/>
  <c r="J9" i="3" s="1"/>
  <c r="J10" i="3" s="1"/>
  <c r="J11" i="3" s="1"/>
  <c r="J12" i="3" s="1"/>
  <c r="J13" i="3" s="1"/>
  <c r="J14" i="3" s="1"/>
  <c r="J15" i="3" s="1"/>
  <c r="J16" i="3" s="1"/>
  <c r="J17" i="3" s="1"/>
  <c r="J18" i="3" s="1"/>
  <c r="J19" i="3" s="1"/>
  <c r="J20" i="3" s="1"/>
  <c r="J21" i="3" s="1"/>
  <c r="J22" i="3" s="1"/>
  <c r="J23" i="3" s="1"/>
  <c r="J24" i="3" s="1"/>
  <c r="J25" i="3" s="1"/>
  <c r="J26" i="3" s="1"/>
  <c r="J27" i="3" s="1"/>
  <c r="J28" i="3" s="1"/>
  <c r="J29" i="3" s="1"/>
  <c r="J30" i="3" s="1"/>
  <c r="J31" i="3" s="1"/>
  <c r="J32" i="3" s="1"/>
  <c r="J33" i="3" s="1"/>
  <c r="J34" i="3" s="1"/>
  <c r="J35" i="3" s="1"/>
  <c r="J36" i="3" s="1"/>
  <c r="J37" i="3" s="1"/>
  <c r="J38" i="3" s="1"/>
  <c r="L4" i="3"/>
  <c r="L5" i="3" s="1"/>
  <c r="L6" i="3" s="1"/>
  <c r="L7" i="3" s="1"/>
  <c r="L8" i="3" s="1"/>
  <c r="K4" i="3"/>
  <c r="K5" i="3" s="1"/>
  <c r="F10" i="2" l="1"/>
  <c r="G8" i="2"/>
  <c r="H8" i="2" s="1"/>
  <c r="G9" i="2"/>
  <c r="H9" i="2" s="1"/>
  <c r="J12" i="1"/>
  <c r="J13" i="1" s="1"/>
  <c r="G10" i="2" l="1"/>
  <c r="H10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<sst xmlns="http://schemas.openxmlformats.org/spreadsheetml/2006/main" count="95" uniqueCount="58">
  <si>
    <t>Údaje pro hodnocení nabídky</t>
  </si>
  <si>
    <t xml:space="preserve">Pokyny pro vyplnění: Dodavatel je povinen doplnit všechy požadované údaje pro hodnocení, tj. všechny </t>
  </si>
  <si>
    <t xml:space="preserve">žlutě označené </t>
  </si>
  <si>
    <t>buňky.</t>
  </si>
  <si>
    <t>Název dodavatele:</t>
  </si>
  <si>
    <t>IČO:</t>
  </si>
  <si>
    <t>Položka</t>
  </si>
  <si>
    <t>Jednotka</t>
  </si>
  <si>
    <t>Počet jednotek</t>
  </si>
  <si>
    <t>Cena za jednotku
v Kč bez DPH</t>
  </si>
  <si>
    <t>Cena za požadovaný počet jednotek v Kč bez DPH</t>
  </si>
  <si>
    <t>Poznámka</t>
  </si>
  <si>
    <r>
      <rPr>
        <b/>
        <sz val="11"/>
        <color theme="1"/>
        <rFont val="Cambria"/>
        <family val="1"/>
        <charset val="238"/>
      </rPr>
      <t xml:space="preserve">Cena za poskytnutí Servisních služeb
</t>
    </r>
    <r>
      <rPr>
        <sz val="11"/>
        <color theme="1"/>
        <rFont val="Cambria"/>
        <family val="1"/>
        <charset val="238"/>
      </rPr>
      <t>(viz čl. 8.1.1 výzvy a čl. 6.1 závazného vzoru smlouvy)</t>
    </r>
  </si>
  <si>
    <t>měsíc</t>
  </si>
  <si>
    <r>
      <t xml:space="preserve">Cena za poskytnutí Servisních služeb za jeden měsíc poskytnutí Servisních služeb </t>
    </r>
    <r>
      <rPr>
        <b/>
        <u/>
        <sz val="11"/>
        <rFont val="Cambria"/>
        <family val="1"/>
        <charset val="238"/>
      </rPr>
      <t>nesmí činit více než 15 000 Kč bez DPH</t>
    </r>
    <r>
      <rPr>
        <sz val="11"/>
        <rFont val="Cambria"/>
        <family val="1"/>
        <charset val="238"/>
      </rPr>
      <t>.</t>
    </r>
  </si>
  <si>
    <r>
      <rPr>
        <b/>
        <sz val="11"/>
        <color theme="1"/>
        <rFont val="Cambria"/>
        <family val="1"/>
        <charset val="238"/>
      </rPr>
      <t xml:space="preserve">Cena za poskytnutí Rozvojových služeb
</t>
    </r>
    <r>
      <rPr>
        <sz val="11"/>
        <color theme="1"/>
        <rFont val="Cambria"/>
        <family val="1"/>
        <charset val="238"/>
      </rPr>
      <t>(viz čl. 8.1.2 výzvy a čl. 6.2 závazného vzoru smlouvy)</t>
    </r>
  </si>
  <si>
    <t>hodina</t>
  </si>
  <si>
    <r>
      <t xml:space="preserve">Cena za poskytnutí Rozvojových služeb za jednu hodinu poskytnutí Rozvojových služeb </t>
    </r>
    <r>
      <rPr>
        <b/>
        <u/>
        <sz val="11"/>
        <rFont val="Cambria"/>
        <family val="1"/>
        <charset val="238"/>
      </rPr>
      <t>nesmí činit více než 1 650 Kč bez DPH</t>
    </r>
    <r>
      <rPr>
        <sz val="11"/>
        <rFont val="Cambria"/>
        <family val="1"/>
        <charset val="238"/>
      </rPr>
      <t>.</t>
    </r>
  </si>
  <si>
    <r>
      <t xml:space="preserve">Celková nabídková cena
</t>
    </r>
    <r>
      <rPr>
        <sz val="11"/>
        <color theme="1"/>
        <rFont val="Cambria"/>
        <family val="1"/>
        <charset val="238"/>
      </rPr>
      <t>(viz čl. 8.1.3 výzvy)</t>
    </r>
  </si>
  <si>
    <t>Tato nabídková cena vznikne součtem předchozích dvou řádků.</t>
  </si>
  <si>
    <r>
      <t xml:space="preserve">Hodnotící nabídková cena
</t>
    </r>
    <r>
      <rPr>
        <sz val="11"/>
        <color theme="1"/>
        <rFont val="Cambria"/>
        <family val="1"/>
        <charset val="238"/>
      </rPr>
      <t>(viz čl. 10 výzvy)</t>
    </r>
  </si>
  <si>
    <t>Tato nabídková cena vznikne odečtením bonusové finanční hodnoty jednotlivých uplatněných hodnotících kritérií z tabulky níže od Celkové nabídkové ceny vypočtené na předchozím řádku.</t>
  </si>
  <si>
    <t>Kritérium hodnocení</t>
  </si>
  <si>
    <t>Minimální hodnota
kritéria hodnocení</t>
  </si>
  <si>
    <t>Dodavatelem nabízená hodnota kritéria</t>
  </si>
  <si>
    <t>Hodnota</t>
  </si>
  <si>
    <t>Odpočet</t>
  </si>
  <si>
    <t>Bonusová finační hodnota kritéria</t>
  </si>
  <si>
    <r>
      <t xml:space="preserve">Smluvní pracovní doba pro poskytování servisu v pracovní den
</t>
    </r>
    <r>
      <rPr>
        <sz val="11"/>
        <color rgb="FF000000"/>
        <rFont val="Cambria"/>
        <family val="1"/>
        <charset val="238"/>
      </rPr>
      <t>(Příloha 2 Smlouvy, bod 2)</t>
    </r>
  </si>
  <si>
    <t>časové období</t>
  </si>
  <si>
    <t>8:00–16:00</t>
  </si>
  <si>
    <t>—</t>
  </si>
  <si>
    <t>za každou celou hodinu, o kterou se pracovní doba rozšíří, se odečte:</t>
  </si>
  <si>
    <r>
      <t xml:space="preserve">Smluvní pracovní doba pro poskytování servisu v mimopracovní den
</t>
    </r>
    <r>
      <rPr>
        <sz val="11"/>
        <color rgb="FF000000"/>
        <rFont val="Cambria"/>
        <family val="1"/>
        <charset val="238"/>
      </rPr>
      <t>(Příloha 2 Smlouvy, bod 2)</t>
    </r>
  </si>
  <si>
    <r>
      <t xml:space="preserve">Smluvní reakční doba pro Chybu priority A
</t>
    </r>
    <r>
      <rPr>
        <sz val="11"/>
        <color rgb="FF000000"/>
        <rFont val="Cambria"/>
        <family val="1"/>
        <charset val="238"/>
      </rPr>
      <t>(Příloha 2 Smlouvy, bod 4.1)</t>
    </r>
  </si>
  <si>
    <t>hodina v rámci 
smluvní pracovní doby</t>
  </si>
  <si>
    <t>za zkrácení reakční doby o 1 hodinu se odečte:</t>
  </si>
  <si>
    <r>
      <t xml:space="preserve">Smluvní reakční doba pro Chybu priority B
</t>
    </r>
    <r>
      <rPr>
        <sz val="11"/>
        <color rgb="FF000000"/>
        <rFont val="Cambria"/>
        <family val="1"/>
        <charset val="238"/>
      </rPr>
      <t>(Příloha 2 Smlouvy, bod 4.2)</t>
    </r>
  </si>
  <si>
    <t>za každou celou hodinu, o kterou se reakční doba zkrátí, se odečte:</t>
  </si>
  <si>
    <r>
      <t xml:space="preserve">Smluvní reakční doba pro Chybu priority C
</t>
    </r>
    <r>
      <rPr>
        <sz val="11"/>
        <color rgb="FF000000"/>
        <rFont val="Cambria"/>
        <family val="1"/>
        <charset val="238"/>
      </rPr>
      <t>(Příloha 2 Smlouvy, bod 4.3)</t>
    </r>
  </si>
  <si>
    <r>
      <t xml:space="preserve">Smluvní reakční doba pro Chybu priority D
</t>
    </r>
    <r>
      <rPr>
        <sz val="11"/>
        <color rgb="FF000000"/>
        <rFont val="Cambria"/>
        <family val="1"/>
        <charset val="238"/>
      </rPr>
      <t>(Příloha 2 Smlouvy, bod 4.4)</t>
    </r>
  </si>
  <si>
    <r>
      <t xml:space="preserve">Smluvní lhůta pro odstranění Chyby priority A
</t>
    </r>
    <r>
      <rPr>
        <sz val="11"/>
        <color rgb="FF000000"/>
        <rFont val="Cambria"/>
        <family val="1"/>
        <charset val="238"/>
      </rPr>
      <t>(Příloha 2 Smlouvy, bod 5.1)</t>
    </r>
  </si>
  <si>
    <t>za každou celou hodinu, o kterou se lhůta zkrátí, se odečte:</t>
  </si>
  <si>
    <r>
      <t xml:space="preserve">Smluvní lhůta pro odstranění Chyby priority B
</t>
    </r>
    <r>
      <rPr>
        <sz val="11"/>
        <color rgb="FF000000"/>
        <rFont val="Cambria"/>
        <family val="1"/>
        <charset val="238"/>
      </rPr>
      <t>(Příloha 2 Smlouvy, bod 5.2)</t>
    </r>
  </si>
  <si>
    <r>
      <t xml:space="preserve">Smluvní lhůta pro odstranění Chyby priority C
</t>
    </r>
    <r>
      <rPr>
        <sz val="11"/>
        <color rgb="FF000000"/>
        <rFont val="Cambria"/>
        <family val="1"/>
        <charset val="238"/>
      </rPr>
      <t>(Příloha 2 Smlouvy, bod 5.3)</t>
    </r>
  </si>
  <si>
    <r>
      <t xml:space="preserve">Smluvní lhůta pro odstranění Chyby priority D
</t>
    </r>
    <r>
      <rPr>
        <sz val="11"/>
        <color rgb="FF000000"/>
        <rFont val="Cambria"/>
        <family val="1"/>
        <charset val="238"/>
      </rPr>
      <t>(Příloha 2 Smlouvy, bod 5.4)</t>
    </r>
  </si>
  <si>
    <r>
      <t xml:space="preserve">Smluvní lhůta pro aktualizaci dokumentace Produktu
</t>
    </r>
    <r>
      <rPr>
        <sz val="11"/>
        <color rgb="FF000000"/>
        <rFont val="Cambria"/>
        <family val="1"/>
        <charset val="238"/>
      </rPr>
      <t>(Příloha 2 Smlouvy, bod 7)</t>
    </r>
  </si>
  <si>
    <t>pracovní dny 
po* nasazení 
upravené verze</t>
  </si>
  <si>
    <t>za každý pracovní den, o kterou se lhůta zkrátí, se odečte:
(* lze uvést také záporné hodnoty až do výše -10, čímž je vyjádřen závazek dodání aktualizované dokumentace až 10 dní před plánovaným nasazením upravené verze)</t>
  </si>
  <si>
    <t xml:space="preserve">Položkový rozpočet </t>
  </si>
  <si>
    <t>Cena za jednotku v Kč bez DPH</t>
  </si>
  <si>
    <t>Celková cena v Kč bez DPH</t>
  </si>
  <si>
    <t>Výše DPH</t>
  </si>
  <si>
    <t>Celková cena v Kč vč. DPH</t>
  </si>
  <si>
    <r>
      <rPr>
        <b/>
        <sz val="11"/>
        <color theme="1"/>
        <rFont val="Cambria"/>
        <family val="1"/>
        <charset val="238"/>
      </rPr>
      <t>Cena za poskytnutí Servisních služeb</t>
    </r>
    <r>
      <rPr>
        <sz val="11"/>
        <color theme="1"/>
        <rFont val="Cambria"/>
        <family val="1"/>
        <charset val="238"/>
      </rPr>
      <t xml:space="preserve">
(viz čl. 8.1.1 výzvy a čl. 6.1 závazného vzoru smlouvy)</t>
    </r>
  </si>
  <si>
    <r>
      <rPr>
        <b/>
        <sz val="11"/>
        <color theme="1"/>
        <rFont val="Cambria"/>
        <family val="1"/>
        <charset val="238"/>
      </rPr>
      <t>Cena za poskytnutí Rozvojových služeb</t>
    </r>
    <r>
      <rPr>
        <sz val="11"/>
        <color theme="1"/>
        <rFont val="Cambria"/>
        <family val="1"/>
        <charset val="238"/>
      </rPr>
      <t xml:space="preserve">
(viz čl. 8.1.2 výzvy a čl. 6.2 závazného vzoru smlouvy)</t>
    </r>
  </si>
  <si>
    <t>Celková nabídková cena</t>
  </si>
  <si>
    <t>minimální: 8:00–16:00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</si>
</sst>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.00\ &quot;Kč&quot;"/>
    <numFmt numFmtId="165" formatCode="_-* #,##0.00\ [$Kč-405]_-;\-* #,##0.00\ [$Kč-405]_-;_-* &quot;-&quot;??\ [$Kč-405]_-;_-@_-"/>
    <numFmt numFmtId="166" formatCode="h:mm;@"/>
  </numFmts>
  <fonts count="17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  <scheme val="minor"/>
    </font>
    <font>
      <sz val="11"/>
      <color theme="1"/>
      <name val="Cambria"/>
      <family val="1"/>
      <charset val="238"/>
    </font>
    <font>
      <b/>
      <sz val="14"/>
      <color theme="1"/>
      <name val="Cambria"/>
      <family val="1"/>
      <charset val="238"/>
    </font>
    <font>
      <sz val="12"/>
      <color theme="1"/>
      <name val="Cambria"/>
      <family val="1"/>
      <charset val="238"/>
    </font>
    <font>
      <b/>
      <sz val="12"/>
      <color rgb="FF000000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name val="Cambria"/>
      <family val="1"/>
      <charset val="238"/>
    </font>
    <font>
      <b/>
      <i/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b/>
      <sz val="12"/>
      <color theme="1"/>
      <name val="Cambria"/>
      <family val="1"/>
      <charset val="238"/>
    </font>
    <font>
      <sz val="12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sz val="11"/>
      <color rgb="FF000000"/>
      <name val="Cambria"/>
      <family val="1"/>
      <charset val="238"/>
    </font>
    <font>
      <sz val="11"/>
      <name val="Cambria"/>
      <family val="1"/>
      <charset val="238"/>
    </font>
    <font>
      <b/>
      <u/>
      <sz val="11"/>
      <name val="Cambria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15">
    <xf numFmtId="0" fontId="0" fillId="0" borderId="0" xfId="0"/>
    <xf numFmtId="0" fontId="1" fillId="0" borderId="2" xfId="0" applyFont="1" applyBorder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9" fillId="0" borderId="0" xfId="0" applyFont="1"/>
    <xf numFmtId="0" fontId="10" fillId="0" borderId="0" xfId="0" applyFont="1"/>
    <xf numFmtId="20" fontId="0" fillId="0" borderId="0" xfId="0" applyNumberFormat="1"/>
    <xf numFmtId="0" fontId="1" fillId="0" borderId="0" xfId="0" applyFont="1"/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1" fontId="3" fillId="4" borderId="12" xfId="1" applyNumberFormat="1" applyFont="1" applyFill="1" applyBorder="1" applyAlignment="1">
      <alignment horizontal="center" vertical="center"/>
    </xf>
    <xf numFmtId="0" fontId="3" fillId="0" borderId="12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1" fontId="3" fillId="4" borderId="11" xfId="1" applyNumberFormat="1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" fontId="3" fillId="4" borderId="4" xfId="1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7" fillId="0" borderId="12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164" fontId="7" fillId="4" borderId="12" xfId="0" applyNumberFormat="1" applyFont="1" applyFill="1" applyBorder="1" applyAlignment="1">
      <alignment horizontal="center" vertical="center"/>
    </xf>
    <xf numFmtId="164" fontId="7" fillId="4" borderId="11" xfId="0" applyNumberFormat="1" applyFont="1" applyFill="1" applyBorder="1" applyAlignment="1">
      <alignment horizontal="center" vertical="center"/>
    </xf>
    <xf numFmtId="164" fontId="7" fillId="4" borderId="4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 applyAlignment="1">
      <alignment horizontal="center" vertical="center"/>
    </xf>
    <xf numFmtId="164" fontId="3" fillId="0" borderId="10" xfId="0" applyNumberFormat="1" applyFont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3" xfId="0" applyFont="1" applyBorder="1" applyAlignment="1">
      <alignment horizontal="right" vertical="center"/>
    </xf>
    <xf numFmtId="165" fontId="3" fillId="4" borderId="11" xfId="0" applyNumberFormat="1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0" fontId="12" fillId="0" borderId="11" xfId="0" applyFont="1" applyBorder="1" applyAlignment="1">
      <alignment horizontal="center" vertical="center" wrapText="1"/>
    </xf>
    <xf numFmtId="165" fontId="12" fillId="0" borderId="11" xfId="0" applyNumberFormat="1" applyFont="1" applyBorder="1" applyAlignment="1">
      <alignment horizontal="right" vertical="center" wrapText="1"/>
    </xf>
    <xf numFmtId="164" fontId="15" fillId="0" borderId="11" xfId="0" applyNumberFormat="1" applyFont="1" applyBorder="1" applyAlignment="1">
      <alignment horizontal="right" vertical="center"/>
    </xf>
    <xf numFmtId="165" fontId="3" fillId="0" borderId="10" xfId="0" applyNumberFormat="1" applyFont="1" applyBorder="1" applyAlignment="1">
      <alignment vertical="center"/>
    </xf>
    <xf numFmtId="0" fontId="3" fillId="0" borderId="9" xfId="0" applyFont="1" applyBorder="1" applyAlignment="1">
      <alignment horizontal="left" vertical="center" wrapText="1"/>
    </xf>
    <xf numFmtId="0" fontId="7" fillId="0" borderId="3" xfId="0" applyFont="1" applyBorder="1" applyAlignment="1">
      <alignment vertical="center"/>
    </xf>
    <xf numFmtId="0" fontId="7" fillId="0" borderId="4" xfId="0" applyFont="1" applyBorder="1" applyAlignment="1">
      <alignment horizontal="right" vertical="center"/>
    </xf>
    <xf numFmtId="164" fontId="8" fillId="0" borderId="4" xfId="0" applyNumberFormat="1" applyFont="1" applyBorder="1" applyAlignment="1">
      <alignment horizontal="right" vertical="center"/>
    </xf>
    <xf numFmtId="165" fontId="7" fillId="0" borderId="6" xfId="0" applyNumberFormat="1" applyFont="1" applyBorder="1" applyAlignment="1">
      <alignment vertical="center"/>
    </xf>
    <xf numFmtId="166" fontId="7" fillId="3" borderId="12" xfId="0" applyNumberFormat="1" applyFont="1" applyFill="1" applyBorder="1" applyAlignment="1" applyProtection="1">
      <alignment horizontal="center" vertical="center"/>
      <protection locked="0"/>
    </xf>
    <xf numFmtId="166" fontId="7" fillId="3" borderId="11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0" fontId="8" fillId="2" borderId="13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 applyProtection="1">
      <alignment horizontal="center" vertical="center"/>
      <protection locked="0"/>
    </xf>
    <xf numFmtId="0" fontId="7" fillId="3" borderId="17" xfId="0" applyFont="1" applyFill="1" applyBorder="1" applyAlignment="1" applyProtection="1">
      <alignment horizontal="center" vertical="center"/>
      <protection locked="0"/>
    </xf>
    <xf numFmtId="0" fontId="7" fillId="3" borderId="18" xfId="0" applyFont="1" applyFill="1" applyBorder="1" applyAlignment="1" applyProtection="1">
      <alignment horizontal="center" vertical="center"/>
      <protection locked="0"/>
    </xf>
    <xf numFmtId="164" fontId="3" fillId="3" borderId="1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9" xfId="0" applyFont="1" applyBorder="1" applyAlignment="1">
      <alignment vertical="center" wrapText="1"/>
    </xf>
    <xf numFmtId="0" fontId="3" fillId="0" borderId="26" xfId="0" applyFont="1" applyBorder="1" applyAlignment="1">
      <alignment vertical="center" wrapText="1"/>
    </xf>
    <xf numFmtId="0" fontId="7" fillId="2" borderId="9" xfId="0" applyFont="1" applyFill="1" applyBorder="1" applyAlignment="1">
      <alignment horizontal="right" vertical="center" wrapText="1"/>
    </xf>
    <xf numFmtId="0" fontId="7" fillId="2" borderId="11" xfId="0" applyFont="1" applyFill="1" applyBorder="1" applyAlignment="1">
      <alignment horizontal="right" vertical="center"/>
    </xf>
    <xf numFmtId="0" fontId="15" fillId="0" borderId="19" xfId="0" applyFont="1" applyBorder="1" applyAlignment="1">
      <alignment vertical="center" wrapText="1"/>
    </xf>
    <xf numFmtId="0" fontId="15" fillId="0" borderId="26" xfId="0" applyFont="1" applyBorder="1" applyAlignment="1">
      <alignment vertical="center" wrapText="1"/>
    </xf>
    <xf numFmtId="0" fontId="8" fillId="2" borderId="1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9" fillId="3" borderId="0" xfId="0" applyFont="1" applyFill="1" applyAlignment="1">
      <alignment horizontal="center" vertical="center"/>
    </xf>
    <xf numFmtId="49" fontId="3" fillId="3" borderId="2" xfId="0" applyNumberFormat="1" applyFont="1" applyFill="1" applyBorder="1" applyAlignment="1" applyProtection="1">
      <alignment horizontal="center" vertical="center"/>
      <protection locked="0"/>
    </xf>
    <xf numFmtId="49" fontId="3" fillId="3" borderId="5" xfId="0" applyNumberFormat="1" applyFont="1" applyFill="1" applyBorder="1" applyAlignment="1" applyProtection="1">
      <alignment horizontal="center" vertical="center"/>
      <protection locked="0"/>
    </xf>
    <xf numFmtId="49" fontId="3" fillId="3" borderId="4" xfId="0" applyNumberFormat="1" applyFont="1" applyFill="1" applyBorder="1" applyAlignment="1" applyProtection="1">
      <alignment horizontal="center" vertical="center"/>
      <protection locked="0"/>
    </xf>
    <xf numFmtId="49" fontId="3" fillId="3" borderId="6" xfId="0" applyNumberFormat="1" applyFont="1" applyFill="1" applyBorder="1" applyAlignment="1" applyProtection="1">
      <alignment horizontal="center" vertical="center"/>
      <protection locked="0"/>
    </xf>
    <xf numFmtId="0" fontId="3" fillId="0" borderId="16" xfId="0" applyFont="1" applyBorder="1" applyAlignment="1">
      <alignment vertical="center" wrapText="1"/>
    </xf>
    <xf numFmtId="0" fontId="3" fillId="0" borderId="25" xfId="0" applyFont="1" applyBorder="1" applyAlignment="1">
      <alignment vertical="center" wrapText="1"/>
    </xf>
    <xf numFmtId="164" fontId="3" fillId="4" borderId="11" xfId="0" applyNumberFormat="1" applyFont="1" applyFill="1" applyBorder="1" applyAlignment="1">
      <alignment horizontal="center" vertical="center"/>
    </xf>
    <xf numFmtId="164" fontId="7" fillId="4" borderId="4" xfId="0" applyNumberFormat="1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3" borderId="19" xfId="0" applyFont="1" applyFill="1" applyBorder="1" applyAlignment="1" applyProtection="1">
      <alignment horizontal="center" vertical="center"/>
      <protection locked="0"/>
    </xf>
    <xf numFmtId="0" fontId="7" fillId="3" borderId="20" xfId="0" applyFont="1" applyFill="1" applyBorder="1" applyAlignment="1" applyProtection="1">
      <alignment horizontal="center" vertical="center"/>
      <protection locked="0"/>
    </xf>
    <xf numFmtId="0" fontId="7" fillId="3" borderId="21" xfId="0" applyFont="1" applyFill="1" applyBorder="1" applyAlignment="1" applyProtection="1">
      <alignment horizontal="center" vertical="center"/>
      <protection locked="0"/>
    </xf>
    <xf numFmtId="0" fontId="8" fillId="2" borderId="27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3" fillId="0" borderId="29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7" fillId="2" borderId="30" xfId="0" applyFont="1" applyFill="1" applyBorder="1" applyAlignment="1">
      <alignment horizontal="center" vertical="center"/>
    </xf>
    <xf numFmtId="0" fontId="7" fillId="2" borderId="31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/>
    </xf>
    <xf numFmtId="0" fontId="13" fillId="0" borderId="15" xfId="0" applyFont="1" applyBorder="1" applyAlignment="1">
      <alignment horizontal="left" vertical="center" wrapText="1"/>
    </xf>
    <xf numFmtId="0" fontId="13" fillId="0" borderId="23" xfId="0" applyFont="1" applyBorder="1" applyAlignment="1">
      <alignment horizontal="left" vertical="center" wrapText="1"/>
    </xf>
    <xf numFmtId="0" fontId="13" fillId="0" borderId="19" xfId="0" applyFont="1" applyBorder="1" applyAlignment="1">
      <alignment horizontal="left" vertical="center" wrapText="1"/>
    </xf>
    <xf numFmtId="0" fontId="13" fillId="0" borderId="21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right" vertical="center" wrapText="1"/>
    </xf>
    <xf numFmtId="0" fontId="7" fillId="2" borderId="4" xfId="0" applyFont="1" applyFill="1" applyBorder="1" applyAlignment="1">
      <alignment horizontal="right" vertical="center"/>
    </xf>
    <xf numFmtId="0" fontId="11" fillId="4" borderId="2" xfId="0" applyFont="1" applyFill="1" applyBorder="1" applyAlignment="1">
      <alignment horizontal="left" vertical="center"/>
    </xf>
    <xf numFmtId="0" fontId="11" fillId="4" borderId="5" xfId="0" applyFont="1" applyFill="1" applyBorder="1" applyAlignment="1">
      <alignment horizontal="left" vertical="center"/>
    </xf>
    <xf numFmtId="0" fontId="11" fillId="4" borderId="4" xfId="0" applyFont="1" applyFill="1" applyBorder="1" applyAlignment="1">
      <alignment horizontal="left" vertical="center"/>
    </xf>
    <xf numFmtId="0" fontId="11" fillId="4" borderId="6" xfId="0" applyFont="1" applyFill="1" applyBorder="1" applyAlignment="1">
      <alignment horizontal="left" vertical="center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E4535-68B2-4A96-9360-137BBE93B8A5}">
  <sheetPr>
    <pageSetUpPr fitToPage="1"/>
  </sheetPr>
  <dimension ref="B1:M30"/>
  <sheetViews>
    <sheetView tabSelected="1" topLeftCell="B1" zoomScale="70" zoomScaleNormal="70" workbookViewId="0">
      <selection activeCell="G24" sqref="G24:I24"/>
    </sheetView>
  </sheetViews>
  <sheetFormatPr defaultColWidth="9.15234375" defaultRowHeight="14.15" x14ac:dyDescent="0.4"/>
  <cols>
    <col min="1" max="1" width="3.3046875" style="6" customWidth="1"/>
    <col min="2" max="2" width="5.15234375" style="6" customWidth="1"/>
    <col min="3" max="4" width="36.84375" style="6" customWidth="1"/>
    <col min="5" max="6" width="25.69140625" style="6" customWidth="1"/>
    <col min="7" max="7" width="10.69140625" style="6" customWidth="1"/>
    <col min="8" max="8" width="5.69140625" style="6" customWidth="1"/>
    <col min="9" max="10" width="10.69140625" style="6" customWidth="1"/>
    <col min="11" max="11" width="17.69140625" style="6" customWidth="1"/>
    <col min="12" max="12" width="62.69140625" style="6" customWidth="1"/>
    <col min="13" max="13" width="14.3046875" style="6" customWidth="1"/>
    <col min="14" max="16384" width="9.15234375" style="6"/>
  </cols>
  <sheetData>
    <row r="1" spans="2:13" ht="15" customHeight="1" x14ac:dyDescent="0.4"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2:13" ht="15" customHeight="1" x14ac:dyDescent="0.4">
      <c r="B2" s="62" t="s">
        <v>0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</row>
    <row r="3" spans="2:13" ht="15" customHeight="1" x14ac:dyDescent="0.4"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</row>
    <row r="4" spans="2:13" ht="15" customHeight="1" x14ac:dyDescent="0.4">
      <c r="B4" s="79" t="s">
        <v>1</v>
      </c>
      <c r="C4" s="79"/>
      <c r="D4" s="79"/>
      <c r="E4" s="79"/>
      <c r="F4" s="79"/>
      <c r="G4" s="79"/>
      <c r="H4" s="79"/>
      <c r="I4" s="79"/>
      <c r="J4" s="80" t="s">
        <v>2</v>
      </c>
      <c r="K4" s="80"/>
      <c r="L4" s="11" t="s">
        <v>3</v>
      </c>
      <c r="M4" s="11"/>
    </row>
    <row r="5" spans="2:13" ht="15" customHeight="1" thickBot="1" x14ac:dyDescent="0.45">
      <c r="B5" s="35"/>
      <c r="C5" s="35"/>
      <c r="D5" s="12"/>
      <c r="E5" s="12"/>
      <c r="F5" s="12"/>
      <c r="G5" s="12"/>
      <c r="H5" s="12"/>
      <c r="I5" s="12"/>
      <c r="J5" s="12"/>
      <c r="K5" s="12"/>
      <c r="L5" s="12"/>
    </row>
    <row r="6" spans="2:13" ht="15" customHeight="1" x14ac:dyDescent="0.4">
      <c r="B6" s="35"/>
      <c r="C6" s="35"/>
      <c r="E6" s="43" t="s">
        <v>4</v>
      </c>
      <c r="F6" s="81"/>
      <c r="G6" s="81"/>
      <c r="H6" s="81"/>
      <c r="I6" s="81"/>
      <c r="J6" s="81"/>
      <c r="K6" s="82"/>
      <c r="L6" s="12"/>
    </row>
    <row r="7" spans="2:13" ht="15" customHeight="1" thickBot="1" x14ac:dyDescent="0.45">
      <c r="B7" s="35"/>
      <c r="C7" s="35"/>
      <c r="E7" s="44" t="s">
        <v>5</v>
      </c>
      <c r="F7" s="83"/>
      <c r="G7" s="83"/>
      <c r="H7" s="83"/>
      <c r="I7" s="83"/>
      <c r="J7" s="83"/>
      <c r="K7" s="84"/>
      <c r="L7" s="12"/>
    </row>
    <row r="8" spans="2:13" ht="15" customHeight="1" thickBot="1" x14ac:dyDescent="0.45"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</row>
    <row r="9" spans="2:13" ht="30" customHeight="1" x14ac:dyDescent="0.4">
      <c r="B9" s="94" t="s">
        <v>6</v>
      </c>
      <c r="C9" s="95"/>
      <c r="D9" s="96"/>
      <c r="E9" s="42" t="s">
        <v>7</v>
      </c>
      <c r="F9" s="42" t="s">
        <v>8</v>
      </c>
      <c r="G9" s="76" t="s">
        <v>9</v>
      </c>
      <c r="H9" s="77"/>
      <c r="I9" s="77"/>
      <c r="J9" s="76" t="s">
        <v>10</v>
      </c>
      <c r="K9" s="76"/>
      <c r="L9" s="74" t="s">
        <v>11</v>
      </c>
      <c r="M9" s="75"/>
    </row>
    <row r="10" spans="2:13" ht="30" customHeight="1" x14ac:dyDescent="0.4">
      <c r="B10" s="97" t="s">
        <v>12</v>
      </c>
      <c r="C10" s="98"/>
      <c r="D10" s="99"/>
      <c r="E10" s="25" t="s">
        <v>13</v>
      </c>
      <c r="F10" s="25">
        <v>48</v>
      </c>
      <c r="G10" s="67"/>
      <c r="H10" s="67"/>
      <c r="I10" s="67"/>
      <c r="J10" s="87">
        <f>G10*48</f>
        <v>0</v>
      </c>
      <c r="K10" s="87"/>
      <c r="L10" s="72" t="s">
        <v>14</v>
      </c>
      <c r="M10" s="73"/>
    </row>
    <row r="11" spans="2:13" ht="30" customHeight="1" x14ac:dyDescent="0.4">
      <c r="B11" s="97" t="s">
        <v>15</v>
      </c>
      <c r="C11" s="98"/>
      <c r="D11" s="99"/>
      <c r="E11" s="25" t="s">
        <v>16</v>
      </c>
      <c r="F11" s="25">
        <v>1200</v>
      </c>
      <c r="G11" s="67"/>
      <c r="H11" s="67"/>
      <c r="I11" s="67"/>
      <c r="J11" s="87">
        <f>G11*1200</f>
        <v>0</v>
      </c>
      <c r="K11" s="87"/>
      <c r="L11" s="72" t="s">
        <v>17</v>
      </c>
      <c r="M11" s="73"/>
    </row>
    <row r="12" spans="2:13" ht="30" customHeight="1" x14ac:dyDescent="0.4">
      <c r="B12" s="70" t="s">
        <v>18</v>
      </c>
      <c r="C12" s="71"/>
      <c r="D12" s="71"/>
      <c r="E12" s="71"/>
      <c r="F12" s="71"/>
      <c r="G12" s="71"/>
      <c r="H12" s="71"/>
      <c r="I12" s="71"/>
      <c r="J12" s="87">
        <f>J10+J11</f>
        <v>0</v>
      </c>
      <c r="K12" s="87"/>
      <c r="L12" s="68" t="s">
        <v>19</v>
      </c>
      <c r="M12" s="69"/>
    </row>
    <row r="13" spans="2:13" ht="45" customHeight="1" thickBot="1" x14ac:dyDescent="0.45">
      <c r="B13" s="109" t="s">
        <v>20</v>
      </c>
      <c r="C13" s="110"/>
      <c r="D13" s="110"/>
      <c r="E13" s="110"/>
      <c r="F13" s="110"/>
      <c r="G13" s="110"/>
      <c r="H13" s="110"/>
      <c r="I13" s="110"/>
      <c r="J13" s="88">
        <f>J12-SUM(K16:K26)</f>
        <v>0</v>
      </c>
      <c r="K13" s="88"/>
      <c r="L13" s="85" t="s">
        <v>21</v>
      </c>
      <c r="M13" s="86"/>
    </row>
    <row r="14" spans="2:13" ht="15" customHeight="1" thickBot="1" x14ac:dyDescent="0.45">
      <c r="C14" s="31"/>
      <c r="D14" s="31"/>
      <c r="E14" s="31"/>
    </row>
    <row r="15" spans="2:13" ht="30" customHeight="1" thickBot="1" x14ac:dyDescent="0.45">
      <c r="B15" s="100" t="s">
        <v>22</v>
      </c>
      <c r="C15" s="101"/>
      <c r="D15" s="102"/>
      <c r="E15" s="13" t="s">
        <v>7</v>
      </c>
      <c r="F15" s="14" t="s">
        <v>23</v>
      </c>
      <c r="G15" s="63" t="s">
        <v>24</v>
      </c>
      <c r="H15" s="63"/>
      <c r="I15" s="63"/>
      <c r="J15" s="15" t="s">
        <v>25</v>
      </c>
      <c r="K15" s="14" t="s">
        <v>26</v>
      </c>
      <c r="L15" s="89" t="s">
        <v>27</v>
      </c>
      <c r="M15" s="90"/>
    </row>
    <row r="16" spans="2:13" ht="30" customHeight="1" x14ac:dyDescent="0.4">
      <c r="B16" s="16">
        <v>1</v>
      </c>
      <c r="C16" s="103" t="s">
        <v>28</v>
      </c>
      <c r="D16" s="104"/>
      <c r="E16" s="17" t="s">
        <v>29</v>
      </c>
      <c r="F16" s="32" t="s">
        <v>30</v>
      </c>
      <c r="G16" s="60"/>
      <c r="H16" s="17" t="s">
        <v>31</v>
      </c>
      <c r="I16" s="60"/>
      <c r="J16" s="18">
        <f>IF(OR(G16="—",G16=""),0,IF(OR(I16="—",I16=""),0,IF(HOUR(I16)=0,24,HOUR(I16))-HOUR(G16)-8))</f>
        <v>0</v>
      </c>
      <c r="K16" s="36">
        <f t="shared" ref="K16" si="0">IF(J16="chybná hodnota",0,J16*M16)</f>
        <v>0</v>
      </c>
      <c r="L16" s="19" t="s">
        <v>32</v>
      </c>
      <c r="M16" s="39">
        <v>10000</v>
      </c>
    </row>
    <row r="17" spans="2:13" ht="30" customHeight="1" x14ac:dyDescent="0.4">
      <c r="B17" s="20">
        <v>2</v>
      </c>
      <c r="C17" s="105" t="s">
        <v>33</v>
      </c>
      <c r="D17" s="106"/>
      <c r="E17" s="21" t="s">
        <v>29</v>
      </c>
      <c r="F17" s="33" t="s">
        <v>31</v>
      </c>
      <c r="G17" s="61"/>
      <c r="H17" s="21" t="s">
        <v>31</v>
      </c>
      <c r="I17" s="61"/>
      <c r="J17" s="22">
        <f>IF(OR(G17="—",G17=""),0,IF(OR(I17="—",I17=""),0,IF(IF(HOUR(I17)=0,24,HOUR(I17))-HOUR(G17)&lt;0,"chybná hodnota",IF(HOUR(I17)=0,24,HOUR(I17))-HOUR(G17))))</f>
        <v>0</v>
      </c>
      <c r="K17" s="37">
        <f>IF(J17="chybná hodnota",0,J17*M17)</f>
        <v>0</v>
      </c>
      <c r="L17" s="23" t="s">
        <v>32</v>
      </c>
      <c r="M17" s="40">
        <v>2000</v>
      </c>
    </row>
    <row r="18" spans="2:13" ht="30" customHeight="1" x14ac:dyDescent="0.4">
      <c r="B18" s="24">
        <v>3</v>
      </c>
      <c r="C18" s="105" t="s">
        <v>34</v>
      </c>
      <c r="D18" s="106"/>
      <c r="E18" s="25" t="s">
        <v>35</v>
      </c>
      <c r="F18" s="33">
        <v>2</v>
      </c>
      <c r="G18" s="91"/>
      <c r="H18" s="92"/>
      <c r="I18" s="93"/>
      <c r="J18" s="22">
        <f>IF(OR(G18="—",G18=""),0,F18-G18)</f>
        <v>0</v>
      </c>
      <c r="K18" s="37">
        <f t="shared" ref="K18:K21" si="1">IF(J18="chybná hodnota",0,J18*M18)</f>
        <v>0</v>
      </c>
      <c r="L18" s="23" t="s">
        <v>36</v>
      </c>
      <c r="M18" s="40">
        <v>10000</v>
      </c>
    </row>
    <row r="19" spans="2:13" ht="30" customHeight="1" x14ac:dyDescent="0.4">
      <c r="B19" s="24">
        <v>4</v>
      </c>
      <c r="C19" s="105" t="s">
        <v>37</v>
      </c>
      <c r="D19" s="106"/>
      <c r="E19" s="25" t="s">
        <v>35</v>
      </c>
      <c r="F19" s="33">
        <v>4</v>
      </c>
      <c r="G19" s="91"/>
      <c r="H19" s="92"/>
      <c r="I19" s="93"/>
      <c r="J19" s="22">
        <f t="shared" ref="J19:J26" si="2">IF(OR(G19="—",G19=""),0,F19-G19)</f>
        <v>0</v>
      </c>
      <c r="K19" s="37">
        <f t="shared" si="1"/>
        <v>0</v>
      </c>
      <c r="L19" s="23" t="s">
        <v>38</v>
      </c>
      <c r="M19" s="40">
        <v>5000</v>
      </c>
    </row>
    <row r="20" spans="2:13" ht="30" customHeight="1" x14ac:dyDescent="0.4">
      <c r="B20" s="24">
        <v>5</v>
      </c>
      <c r="C20" s="105" t="s">
        <v>39</v>
      </c>
      <c r="D20" s="106"/>
      <c r="E20" s="25" t="s">
        <v>35</v>
      </c>
      <c r="F20" s="33">
        <v>12</v>
      </c>
      <c r="G20" s="91"/>
      <c r="H20" s="92"/>
      <c r="I20" s="93"/>
      <c r="J20" s="22">
        <f t="shared" si="2"/>
        <v>0</v>
      </c>
      <c r="K20" s="37">
        <f>IF(J20="chybná hodnota",0,J20*M20)</f>
        <v>0</v>
      </c>
      <c r="L20" s="23" t="s">
        <v>38</v>
      </c>
      <c r="M20" s="40">
        <v>2000</v>
      </c>
    </row>
    <row r="21" spans="2:13" ht="30" customHeight="1" x14ac:dyDescent="0.4">
      <c r="B21" s="24">
        <v>6</v>
      </c>
      <c r="C21" s="105" t="s">
        <v>40</v>
      </c>
      <c r="D21" s="106"/>
      <c r="E21" s="25" t="s">
        <v>35</v>
      </c>
      <c r="F21" s="33">
        <v>72</v>
      </c>
      <c r="G21" s="91"/>
      <c r="H21" s="92"/>
      <c r="I21" s="93"/>
      <c r="J21" s="22">
        <f t="shared" si="2"/>
        <v>0</v>
      </c>
      <c r="K21" s="37">
        <f t="shared" si="1"/>
        <v>0</v>
      </c>
      <c r="L21" s="23" t="s">
        <v>38</v>
      </c>
      <c r="M21" s="40">
        <v>500</v>
      </c>
    </row>
    <row r="22" spans="2:13" ht="30" customHeight="1" x14ac:dyDescent="0.4">
      <c r="B22" s="24">
        <v>7</v>
      </c>
      <c r="C22" s="105" t="s">
        <v>41</v>
      </c>
      <c r="D22" s="106"/>
      <c r="E22" s="25" t="s">
        <v>35</v>
      </c>
      <c r="F22" s="33">
        <v>6</v>
      </c>
      <c r="G22" s="91"/>
      <c r="H22" s="92"/>
      <c r="I22" s="93"/>
      <c r="J22" s="22">
        <f t="shared" si="2"/>
        <v>0</v>
      </c>
      <c r="K22" s="37">
        <f>IF(J22="chybná hodnota",0,J22*M22)</f>
        <v>0</v>
      </c>
      <c r="L22" s="23" t="s">
        <v>42</v>
      </c>
      <c r="M22" s="40">
        <v>10000</v>
      </c>
    </row>
    <row r="23" spans="2:13" ht="30" customHeight="1" x14ac:dyDescent="0.4">
      <c r="B23" s="24">
        <v>8</v>
      </c>
      <c r="C23" s="105" t="s">
        <v>43</v>
      </c>
      <c r="D23" s="106"/>
      <c r="E23" s="25" t="s">
        <v>35</v>
      </c>
      <c r="F23" s="33">
        <v>12</v>
      </c>
      <c r="G23" s="91"/>
      <c r="H23" s="92"/>
      <c r="I23" s="93"/>
      <c r="J23" s="22">
        <f t="shared" si="2"/>
        <v>0</v>
      </c>
      <c r="K23" s="37">
        <f>IF(J23="chybná hodnota",0,J23*M23)</f>
        <v>0</v>
      </c>
      <c r="L23" s="23" t="s">
        <v>42</v>
      </c>
      <c r="M23" s="40">
        <v>5000</v>
      </c>
    </row>
    <row r="24" spans="2:13" ht="30" customHeight="1" x14ac:dyDescent="0.4">
      <c r="B24" s="24">
        <v>9</v>
      </c>
      <c r="C24" s="105" t="s">
        <v>44</v>
      </c>
      <c r="D24" s="106"/>
      <c r="E24" s="25" t="s">
        <v>35</v>
      </c>
      <c r="F24" s="33">
        <v>64</v>
      </c>
      <c r="G24" s="91"/>
      <c r="H24" s="92"/>
      <c r="I24" s="93"/>
      <c r="J24" s="22">
        <f t="shared" si="2"/>
        <v>0</v>
      </c>
      <c r="K24" s="37">
        <f>IF(J24="chybná hodnota",0,J24*M24)</f>
        <v>0</v>
      </c>
      <c r="L24" s="23" t="s">
        <v>42</v>
      </c>
      <c r="M24" s="40">
        <v>500</v>
      </c>
    </row>
    <row r="25" spans="2:13" ht="30" customHeight="1" x14ac:dyDescent="0.4">
      <c r="B25" s="24">
        <v>10</v>
      </c>
      <c r="C25" s="105" t="s">
        <v>45</v>
      </c>
      <c r="D25" s="106"/>
      <c r="E25" s="25" t="s">
        <v>35</v>
      </c>
      <c r="F25" s="33">
        <v>320</v>
      </c>
      <c r="G25" s="91"/>
      <c r="H25" s="92"/>
      <c r="I25" s="93"/>
      <c r="J25" s="22">
        <f t="shared" si="2"/>
        <v>0</v>
      </c>
      <c r="K25" s="37">
        <f>IF(J25="chybná hodnota",0,J25*M25)</f>
        <v>0</v>
      </c>
      <c r="L25" s="23" t="s">
        <v>42</v>
      </c>
      <c r="M25" s="40">
        <v>100</v>
      </c>
    </row>
    <row r="26" spans="2:13" ht="60" customHeight="1" thickBot="1" x14ac:dyDescent="0.45">
      <c r="B26" s="26">
        <v>11</v>
      </c>
      <c r="C26" s="107" t="s">
        <v>46</v>
      </c>
      <c r="D26" s="108"/>
      <c r="E26" s="27" t="s">
        <v>47</v>
      </c>
      <c r="F26" s="34">
        <v>10</v>
      </c>
      <c r="G26" s="64"/>
      <c r="H26" s="65"/>
      <c r="I26" s="66"/>
      <c r="J26" s="28">
        <f t="shared" si="2"/>
        <v>0</v>
      </c>
      <c r="K26" s="38">
        <f>IF(J26="chybná hodnota",0,J26*M26)</f>
        <v>0</v>
      </c>
      <c r="L26" s="29" t="s">
        <v>48</v>
      </c>
      <c r="M26" s="41">
        <v>10000</v>
      </c>
    </row>
    <row r="28" spans="2:13" x14ac:dyDescent="0.4">
      <c r="C28" s="30"/>
      <c r="D28" s="30"/>
      <c r="E28" s="30"/>
    </row>
    <row r="29" spans="2:13" x14ac:dyDescent="0.4">
      <c r="C29" s="30"/>
      <c r="D29" s="30"/>
      <c r="E29" s="30"/>
    </row>
    <row r="30" spans="2:13" x14ac:dyDescent="0.4">
      <c r="C30" s="30"/>
      <c r="D30" s="30"/>
      <c r="E30" s="30"/>
    </row>
  </sheetData>
  <sheetProtection algorithmName="SHA-512" hashValue="YoTYHLtoSJObDAGcFE5J94gWcFnJcdNLAU9g4DI/s1nGHtXnN8GnsWLQUxwcYNDr0qJUniI+tzsdTrct2Uuy8Q==" saltValue="iznTVBsp191PXXguKp9WjA==" spinCount="100000" sheet="1" objects="1" scenarios="1"/>
  <mergeCells count="47">
    <mergeCell ref="C24:D24"/>
    <mergeCell ref="C25:D25"/>
    <mergeCell ref="C26:D26"/>
    <mergeCell ref="B13:I13"/>
    <mergeCell ref="G22:I22"/>
    <mergeCell ref="G23:I23"/>
    <mergeCell ref="G24:I24"/>
    <mergeCell ref="C17:D17"/>
    <mergeCell ref="C18:D18"/>
    <mergeCell ref="C19:D19"/>
    <mergeCell ref="C20:D20"/>
    <mergeCell ref="C21:D21"/>
    <mergeCell ref="C22:D22"/>
    <mergeCell ref="C23:D23"/>
    <mergeCell ref="G25:I25"/>
    <mergeCell ref="B9:D9"/>
    <mergeCell ref="B10:D10"/>
    <mergeCell ref="B11:D11"/>
    <mergeCell ref="B15:D15"/>
    <mergeCell ref="C16:D16"/>
    <mergeCell ref="L15:M15"/>
    <mergeCell ref="G18:I18"/>
    <mergeCell ref="G19:I19"/>
    <mergeCell ref="G20:I20"/>
    <mergeCell ref="G21:I21"/>
    <mergeCell ref="L13:M13"/>
    <mergeCell ref="J9:K9"/>
    <mergeCell ref="J10:K10"/>
    <mergeCell ref="J11:K11"/>
    <mergeCell ref="J13:K13"/>
    <mergeCell ref="J12:K12"/>
    <mergeCell ref="B2:M2"/>
    <mergeCell ref="G15:I15"/>
    <mergeCell ref="G26:I26"/>
    <mergeCell ref="G10:I10"/>
    <mergeCell ref="G11:I11"/>
    <mergeCell ref="L12:M12"/>
    <mergeCell ref="B12:I12"/>
    <mergeCell ref="L11:M11"/>
    <mergeCell ref="L10:M10"/>
    <mergeCell ref="L9:M9"/>
    <mergeCell ref="G9:I9"/>
    <mergeCell ref="B8:L8"/>
    <mergeCell ref="B4:I4"/>
    <mergeCell ref="J4:K4"/>
    <mergeCell ref="F6:K6"/>
    <mergeCell ref="F7:K7"/>
  </mergeCells>
  <pageMargins left="0.7" right="0.7" top="0.78740157499999996" bottom="0.78740157499999996" header="0.3" footer="0.3"/>
  <pageSetup paperSize="9" scale="48" orientation="landscape" horizontalDpi="4294967293" r:id="rId1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8D669512-4259-4F14-BDCC-E6970F7D9A12}">
          <x14:formula1>
            <xm:f>CIS!$C$2:$C$23</xm:f>
          </x14:formula1>
          <xm:sqref>G16</xm:sqref>
        </x14:dataValidation>
        <x14:dataValidation type="list" allowBlank="1" showInputMessage="1" showErrorMessage="1" xr:uid="{CDEC8BE4-A84E-4C02-A0B5-4195E306BC37}">
          <x14:formula1>
            <xm:f>CIS!$D$2:$D$23</xm:f>
          </x14:formula1>
          <xm:sqref>I16</xm:sqref>
        </x14:dataValidation>
        <x14:dataValidation type="list" allowBlank="1" showInputMessage="1" showErrorMessage="1" xr:uid="{98596DD0-6F0E-4B0F-8EDE-E4F750B4DBC7}">
          <x14:formula1>
            <xm:f>CIS!$E$2:$E$26</xm:f>
          </x14:formula1>
          <xm:sqref>G17</xm:sqref>
        </x14:dataValidation>
        <x14:dataValidation type="list" allowBlank="1" showInputMessage="1" showErrorMessage="1" xr:uid="{3D4630D9-841C-4289-84F6-05920157EE97}">
          <x14:formula1>
            <xm:f>CIS!$F$2:$F$26</xm:f>
          </x14:formula1>
          <xm:sqref>I17</xm:sqref>
        </x14:dataValidation>
        <x14:dataValidation type="list" allowBlank="1" showInputMessage="1" showErrorMessage="1" xr:uid="{4A74D3E6-2ADD-4085-8C9E-6E2DC70B8154}">
          <x14:formula1>
            <xm:f>CIS!$G$2:$G$26</xm:f>
          </x14:formula1>
          <xm:sqref>G18:I18</xm:sqref>
        </x14:dataValidation>
        <x14:dataValidation type="list" allowBlank="1" showInputMessage="1" showErrorMessage="1" xr:uid="{5FB5D742-4997-4837-A9D9-8FDF4B760357}">
          <x14:formula1>
            <xm:f>CIS!$H$2:$H$26</xm:f>
          </x14:formula1>
          <xm:sqref>G19:I19</xm:sqref>
        </x14:dataValidation>
        <x14:dataValidation type="list" allowBlank="1" showInputMessage="1" showErrorMessage="1" xr:uid="{DE8D1270-D8C1-4789-8AD8-8189AEC02B19}">
          <x14:formula1>
            <xm:f>CIS!$I$2:$I$100</xm:f>
          </x14:formula1>
          <xm:sqref>G20:I20</xm:sqref>
        </x14:dataValidation>
        <x14:dataValidation type="list" allowBlank="1" showInputMessage="1" showErrorMessage="1" xr:uid="{89FF0B2C-5213-4AB8-9646-F0F4A5A357D6}">
          <x14:formula1>
            <xm:f>CIS!$K$2:$K$100</xm:f>
          </x14:formula1>
          <xm:sqref>G22:I22</xm:sqref>
        </x14:dataValidation>
        <x14:dataValidation type="list" allowBlank="1" showInputMessage="1" showErrorMessage="1" xr:uid="{378A3222-206E-4E38-AD9E-EABB8FA3DACB}">
          <x14:formula1>
            <xm:f>CIS!$L$2:$L$100</xm:f>
          </x14:formula1>
          <xm:sqref>G23:I23</xm:sqref>
        </x14:dataValidation>
        <x14:dataValidation type="list" allowBlank="1" showInputMessage="1" showErrorMessage="1" xr:uid="{EC589AA8-EFE1-43B9-B8C3-49DE7ADA2F35}">
          <x14:formula1>
            <xm:f>CIS!$M$2:$M$100</xm:f>
          </x14:formula1>
          <xm:sqref>G24:I24</xm:sqref>
        </x14:dataValidation>
        <x14:dataValidation type="list" allowBlank="1" showInputMessage="1" showErrorMessage="1" xr:uid="{FAA0477F-D39B-4763-9B98-98A066B71543}">
          <x14:formula1>
            <xm:f>CIS!$N$2:$N$330</xm:f>
          </x14:formula1>
          <xm:sqref>G25:I25</xm:sqref>
        </x14:dataValidation>
        <x14:dataValidation type="list" allowBlank="1" showInputMessage="1" showErrorMessage="1" xr:uid="{419EBA16-F64B-4C7C-B201-05A4E82337D1}">
          <x14:formula1>
            <xm:f>CIS!$O$2:$O$100</xm:f>
          </x14:formula1>
          <xm:sqref>G26:I26</xm:sqref>
        </x14:dataValidation>
        <x14:dataValidation type="list" allowBlank="1" showInputMessage="1" showErrorMessage="1" xr:uid="{CB34BBBC-C46A-4665-A181-9AA591BD2727}">
          <x14:formula1>
            <xm:f>CIS!$J$2:K$100</xm:f>
          </x14:formula1>
          <xm:sqref>G21:I21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C9B191-D658-43F1-B259-734C736B1AFD}">
  <dimension ref="B1:H18"/>
  <sheetViews>
    <sheetView zoomScale="80" zoomScaleNormal="80" workbookViewId="0">
      <selection activeCell="G8" sqref="G8"/>
    </sheetView>
  </sheetViews>
  <sheetFormatPr defaultColWidth="8.69140625" defaultRowHeight="14.15" x14ac:dyDescent="0.35"/>
  <cols>
    <col min="1" max="1" width="3.3046875" style="2" customWidth="1"/>
    <col min="2" max="2" width="50.69140625" style="2" customWidth="1"/>
    <col min="3" max="4" width="20.69140625" style="2" customWidth="1"/>
    <col min="5" max="5" width="27" style="2" customWidth="1"/>
    <col min="6" max="8" width="20.69140625" style="2" customWidth="1"/>
    <col min="9" max="16384" width="8.69140625" style="2"/>
  </cols>
  <sheetData>
    <row r="1" spans="2:8" customFormat="1" ht="14.6" x14ac:dyDescent="0.4"/>
    <row r="2" spans="2:8" ht="17.600000000000001" x14ac:dyDescent="0.35">
      <c r="B2" s="62" t="s">
        <v>49</v>
      </c>
      <c r="C2" s="62"/>
      <c r="D2" s="62"/>
      <c r="E2" s="62"/>
      <c r="F2" s="62"/>
      <c r="G2" s="62"/>
      <c r="H2" s="62"/>
    </row>
    <row r="3" spans="2:8" ht="18" thickBot="1" x14ac:dyDescent="0.4">
      <c r="B3" s="3"/>
      <c r="C3" s="3"/>
      <c r="D3" s="3"/>
      <c r="E3" s="3"/>
      <c r="F3" s="3"/>
    </row>
    <row r="4" spans="2:8" ht="15" x14ac:dyDescent="0.35">
      <c r="B4" s="4" t="s">
        <v>4</v>
      </c>
      <c r="C4" s="111" t="str" cm="1">
        <f t="array" ref="C4">IF('Hodnoticí kritéria'!F6:F6="","není vyplněna hodnota na listu Hodnotící kritéria",'Hodnoticí kritéria'!F6:F6)</f>
        <v>není vyplněna hodnota na listu Hodnotící kritéria</v>
      </c>
      <c r="D4" s="111"/>
      <c r="E4" s="111"/>
      <c r="F4" s="111"/>
      <c r="G4" s="111"/>
      <c r="H4" s="112"/>
    </row>
    <row r="5" spans="2:8" ht="15.45" thickBot="1" x14ac:dyDescent="0.4">
      <c r="B5" s="5" t="s">
        <v>5</v>
      </c>
      <c r="C5" s="113" t="str" cm="1">
        <f t="array" ref="C5">IF('Hodnoticí kritéria'!F7:F7="","není vyplněna hodnota na listu Hodnotící kritéria",'Hodnoticí kritéria'!F7:F7)</f>
        <v>není vyplněna hodnota na listu Hodnotící kritéria</v>
      </c>
      <c r="D5" s="113"/>
      <c r="E5" s="113"/>
      <c r="F5" s="113"/>
      <c r="G5" s="113"/>
      <c r="H5" s="114"/>
    </row>
    <row r="6" spans="2:8" ht="14.6" thickBot="1" x14ac:dyDescent="0.4"/>
    <row r="7" spans="2:8" s="6" customFormat="1" ht="30" customHeight="1" x14ac:dyDescent="0.4">
      <c r="B7" s="46" t="s">
        <v>6</v>
      </c>
      <c r="C7" s="47" t="s">
        <v>7</v>
      </c>
      <c r="D7" s="47" t="s">
        <v>8</v>
      </c>
      <c r="E7" s="47" t="s">
        <v>50</v>
      </c>
      <c r="F7" s="47" t="s">
        <v>51</v>
      </c>
      <c r="G7" s="47" t="s">
        <v>52</v>
      </c>
      <c r="H7" s="48" t="s">
        <v>53</v>
      </c>
    </row>
    <row r="8" spans="2:8" s="6" customFormat="1" ht="30" customHeight="1" x14ac:dyDescent="0.4">
      <c r="B8" s="49" t="s">
        <v>54</v>
      </c>
      <c r="C8" s="51">
        <v>48</v>
      </c>
      <c r="D8" s="51" t="s">
        <v>13</v>
      </c>
      <c r="E8" s="45" t="str" cm="1">
        <f t="array" ref="E8">IF('Hodnoticí kritéria'!G10:G10="","není vyplněna hodnota na listu Hodnotící kritéria",'Hodnoticí kritéria'!G10:G10)</f>
        <v>není vyplněna hodnota na listu Hodnotící kritéria</v>
      </c>
      <c r="F8" s="52" t="str">
        <f>IFERROR(C8*E8,"")</f>
        <v/>
      </c>
      <c r="G8" s="53" t="e">
        <f>F8*0.21</f>
        <v>#VALUE!</v>
      </c>
      <c r="H8" s="54" t="e">
        <f>F8+G8</f>
        <v>#VALUE!</v>
      </c>
    </row>
    <row r="9" spans="2:8" s="6" customFormat="1" ht="30" customHeight="1" x14ac:dyDescent="0.4">
      <c r="B9" s="55" t="s">
        <v>55</v>
      </c>
      <c r="C9" s="51">
        <v>1200</v>
      </c>
      <c r="D9" s="51" t="s">
        <v>16</v>
      </c>
      <c r="E9" s="45" t="str" cm="1">
        <f t="array" ref="E9">IF('Hodnoticí kritéria'!G11:G11="","není vyplněna hodnota na listu Hodnotící kritéria",'Hodnoticí kritéria'!G11:G11)</f>
        <v>není vyplněna hodnota na listu Hodnotící kritéria</v>
      </c>
      <c r="F9" s="52" t="str">
        <f>IFERROR(C9*E9,"")</f>
        <v/>
      </c>
      <c r="G9" s="53" t="e">
        <f t="shared" ref="G9:G10" si="0">F9*0.21</f>
        <v>#VALUE!</v>
      </c>
      <c r="H9" s="54" t="e">
        <f t="shared" ref="H9:H10" si="1">F9+G9</f>
        <v>#VALUE!</v>
      </c>
    </row>
    <row r="10" spans="2:8" s="6" customFormat="1" ht="30" customHeight="1" thickBot="1" x14ac:dyDescent="0.45">
      <c r="B10" s="56" t="s">
        <v>56</v>
      </c>
      <c r="C10" s="50"/>
      <c r="D10" s="50"/>
      <c r="E10" s="57"/>
      <c r="F10" s="58">
        <f>IFERROR(SUM(F8:F9),"")</f>
        <v>0</v>
      </c>
      <c r="G10" s="58">
        <f t="shared" si="0"/>
        <v>0</v>
      </c>
      <c r="H10" s="59">
        <f t="shared" si="1"/>
        <v>0</v>
      </c>
    </row>
    <row r="11" spans="2:8" ht="14.6" x14ac:dyDescent="0.4">
      <c r="D11"/>
      <c r="E11"/>
      <c r="F11"/>
      <c r="G11"/>
    </row>
    <row r="12" spans="2:8" ht="14.6" x14ac:dyDescent="0.4">
      <c r="D12"/>
      <c r="E12"/>
      <c r="F12"/>
      <c r="G12"/>
    </row>
    <row r="13" spans="2:8" ht="14.6" x14ac:dyDescent="0.4">
      <c r="D13"/>
      <c r="E13"/>
      <c r="F13"/>
      <c r="G13"/>
    </row>
    <row r="16" spans="2:8" x14ac:dyDescent="0.35">
      <c r="B16" s="7"/>
    </row>
    <row r="17" spans="2:2" x14ac:dyDescent="0.35">
      <c r="B17" s="8"/>
    </row>
    <row r="18" spans="2:2" x14ac:dyDescent="0.35">
      <c r="B18" s="8"/>
    </row>
  </sheetData>
  <sheetProtection algorithmName="SHA-512" hashValue="aYSsmwOyWhVYr5SvPtNjTqCFAXLiLEbIGKeCPliVdH3vvDGdP7pUnXLLCrdm7OZQe6gsj2FEfWLJzXi85QDDZg==" saltValue="8RPd1YSQEzu4Ly9Ws5jFEA==" spinCount="100000" sheet="1" objects="1" scenarios="1"/>
  <mergeCells count="3">
    <mergeCell ref="C4:H4"/>
    <mergeCell ref="C5:H5"/>
    <mergeCell ref="B2:H2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4E816-5D3A-4809-BD4F-9D14AC2F8400}">
  <dimension ref="A1:O162"/>
  <sheetViews>
    <sheetView topLeftCell="A2" workbookViewId="0">
      <selection activeCell="B14" sqref="B14"/>
    </sheetView>
  </sheetViews>
  <sheetFormatPr defaultRowHeight="14.6" x14ac:dyDescent="0.4"/>
  <cols>
    <col min="1" max="1" width="46.3046875" customWidth="1"/>
  </cols>
  <sheetData>
    <row r="1" spans="1:15" s="10" customFormat="1" ht="15" thickBot="1" x14ac:dyDescent="0.45">
      <c r="C1" s="10">
        <v>1</v>
      </c>
      <c r="D1" s="10">
        <v>1</v>
      </c>
      <c r="E1" s="10">
        <v>2</v>
      </c>
      <c r="F1" s="10">
        <v>2</v>
      </c>
      <c r="G1" s="10">
        <v>3</v>
      </c>
      <c r="H1" s="10">
        <v>4</v>
      </c>
      <c r="I1" s="10">
        <v>5</v>
      </c>
      <c r="J1" s="10">
        <v>6</v>
      </c>
      <c r="K1" s="10">
        <v>7</v>
      </c>
      <c r="L1" s="10">
        <v>8</v>
      </c>
      <c r="M1" s="10">
        <v>9</v>
      </c>
      <c r="N1" s="10">
        <v>10</v>
      </c>
      <c r="O1" s="10">
        <v>11</v>
      </c>
    </row>
    <row r="2" spans="1:15" x14ac:dyDescent="0.4">
      <c r="A2" s="1" t="s">
        <v>57</v>
      </c>
      <c r="C2" s="1" t="s">
        <v>31</v>
      </c>
      <c r="D2" s="1" t="s">
        <v>31</v>
      </c>
      <c r="E2" s="1" t="s">
        <v>31</v>
      </c>
      <c r="F2" s="1" t="s">
        <v>31</v>
      </c>
      <c r="G2" s="1" t="s">
        <v>31</v>
      </c>
      <c r="H2" s="1" t="s">
        <v>31</v>
      </c>
      <c r="I2" s="1" t="s">
        <v>31</v>
      </c>
      <c r="J2" s="1" t="s">
        <v>31</v>
      </c>
      <c r="K2" s="1" t="s">
        <v>31</v>
      </c>
      <c r="L2" s="1" t="s">
        <v>31</v>
      </c>
      <c r="M2" s="1" t="s">
        <v>31</v>
      </c>
      <c r="N2" s="1" t="s">
        <v>31</v>
      </c>
      <c r="O2" s="1" t="s">
        <v>31</v>
      </c>
    </row>
    <row r="3" spans="1:15" x14ac:dyDescent="0.4">
      <c r="C3" s="9">
        <v>0.33333333333333331</v>
      </c>
      <c r="D3" s="9">
        <v>0.66666666666666663</v>
      </c>
      <c r="E3" s="9">
        <v>0</v>
      </c>
      <c r="F3" s="9">
        <v>4.1666666666666664E-2</v>
      </c>
      <c r="G3">
        <v>1</v>
      </c>
      <c r="H3">
        <v>3</v>
      </c>
      <c r="I3">
        <v>11</v>
      </c>
      <c r="J3">
        <v>71</v>
      </c>
      <c r="K3">
        <v>5</v>
      </c>
      <c r="L3">
        <v>11</v>
      </c>
      <c r="M3">
        <v>63</v>
      </c>
      <c r="N3">
        <v>319</v>
      </c>
      <c r="O3">
        <v>9</v>
      </c>
    </row>
    <row r="4" spans="1:15" x14ac:dyDescent="0.4">
      <c r="C4" s="9">
        <v>0.29166666666666669</v>
      </c>
      <c r="D4" s="9">
        <v>0.70833333333333337</v>
      </c>
      <c r="E4" s="9">
        <v>4.1666666666666664E-2</v>
      </c>
      <c r="F4" s="9">
        <v>8.3333333333333301E-2</v>
      </c>
      <c r="H4">
        <v>2</v>
      </c>
      <c r="I4">
        <f t="shared" ref="I4:I8" si="0">I3-1</f>
        <v>10</v>
      </c>
      <c r="J4">
        <f t="shared" ref="J4:O18" si="1">J3-1</f>
        <v>70</v>
      </c>
      <c r="K4">
        <f t="shared" si="1"/>
        <v>4</v>
      </c>
      <c r="L4">
        <f t="shared" si="1"/>
        <v>10</v>
      </c>
      <c r="M4">
        <f t="shared" si="1"/>
        <v>62</v>
      </c>
      <c r="N4">
        <f t="shared" si="1"/>
        <v>318</v>
      </c>
      <c r="O4">
        <f t="shared" si="1"/>
        <v>8</v>
      </c>
    </row>
    <row r="5" spans="1:15" x14ac:dyDescent="0.4">
      <c r="C5" s="9">
        <v>0.25</v>
      </c>
      <c r="D5" s="9">
        <v>0.75</v>
      </c>
      <c r="E5" s="9">
        <v>8.3333333333333301E-2</v>
      </c>
      <c r="F5" s="9">
        <v>0.125</v>
      </c>
      <c r="H5">
        <v>1</v>
      </c>
      <c r="I5">
        <f t="shared" si="0"/>
        <v>9</v>
      </c>
      <c r="J5">
        <f t="shared" si="1"/>
        <v>69</v>
      </c>
      <c r="K5">
        <f t="shared" si="1"/>
        <v>3</v>
      </c>
      <c r="L5">
        <f t="shared" si="1"/>
        <v>9</v>
      </c>
      <c r="M5">
        <f t="shared" si="1"/>
        <v>61</v>
      </c>
      <c r="N5">
        <f t="shared" si="1"/>
        <v>317</v>
      </c>
      <c r="O5">
        <f t="shared" si="1"/>
        <v>7</v>
      </c>
    </row>
    <row r="6" spans="1:15" x14ac:dyDescent="0.4">
      <c r="C6" s="9">
        <v>0.20833333333333334</v>
      </c>
      <c r="D6" s="9">
        <v>0.79166666666666663</v>
      </c>
      <c r="E6" s="9">
        <v>0.125</v>
      </c>
      <c r="F6" s="9">
        <v>0.16666666666666699</v>
      </c>
      <c r="I6">
        <f t="shared" si="0"/>
        <v>8</v>
      </c>
      <c r="J6">
        <f t="shared" si="1"/>
        <v>68</v>
      </c>
      <c r="L6">
        <f t="shared" si="1"/>
        <v>8</v>
      </c>
      <c r="M6">
        <f t="shared" si="1"/>
        <v>60</v>
      </c>
      <c r="N6">
        <f t="shared" si="1"/>
        <v>316</v>
      </c>
      <c r="O6">
        <f t="shared" si="1"/>
        <v>6</v>
      </c>
    </row>
    <row r="7" spans="1:15" x14ac:dyDescent="0.4">
      <c r="C7" s="9">
        <v>0.16666666666666666</v>
      </c>
      <c r="D7" s="9">
        <v>0.83333333333333337</v>
      </c>
      <c r="E7" s="9">
        <v>0.16666666666666699</v>
      </c>
      <c r="F7" s="9">
        <v>0.20833333333333301</v>
      </c>
      <c r="I7">
        <f t="shared" si="0"/>
        <v>7</v>
      </c>
      <c r="J7">
        <f t="shared" si="1"/>
        <v>67</v>
      </c>
      <c r="L7">
        <f t="shared" si="1"/>
        <v>7</v>
      </c>
      <c r="M7">
        <f t="shared" si="1"/>
        <v>59</v>
      </c>
      <c r="N7">
        <f t="shared" si="1"/>
        <v>315</v>
      </c>
      <c r="O7">
        <f t="shared" si="1"/>
        <v>5</v>
      </c>
    </row>
    <row r="8" spans="1:15" x14ac:dyDescent="0.4">
      <c r="C8" s="9">
        <v>0.125</v>
      </c>
      <c r="D8" s="9">
        <v>0.875</v>
      </c>
      <c r="E8" s="9">
        <v>0.20833333333333301</v>
      </c>
      <c r="F8" s="9">
        <v>0.25</v>
      </c>
      <c r="I8">
        <f t="shared" si="0"/>
        <v>6</v>
      </c>
      <c r="J8">
        <f t="shared" si="1"/>
        <v>66</v>
      </c>
      <c r="L8">
        <f t="shared" si="1"/>
        <v>6</v>
      </c>
      <c r="M8">
        <f t="shared" si="1"/>
        <v>58</v>
      </c>
      <c r="N8">
        <f t="shared" si="1"/>
        <v>314</v>
      </c>
      <c r="O8">
        <f t="shared" si="1"/>
        <v>4</v>
      </c>
    </row>
    <row r="9" spans="1:15" x14ac:dyDescent="0.4">
      <c r="C9" s="9">
        <v>8.3333333333333329E-2</v>
      </c>
      <c r="D9" s="9">
        <v>0.91666666666666663</v>
      </c>
      <c r="E9" s="9">
        <v>0.25</v>
      </c>
      <c r="F9" s="9">
        <v>0.29166666666666702</v>
      </c>
      <c r="J9">
        <f t="shared" si="1"/>
        <v>65</v>
      </c>
      <c r="M9">
        <f t="shared" si="1"/>
        <v>57</v>
      </c>
      <c r="N9">
        <f t="shared" si="1"/>
        <v>313</v>
      </c>
      <c r="O9">
        <f t="shared" si="1"/>
        <v>3</v>
      </c>
    </row>
    <row r="10" spans="1:15" x14ac:dyDescent="0.4">
      <c r="C10" s="9">
        <v>4.1666666666666664E-2</v>
      </c>
      <c r="D10" s="9">
        <v>0.95833333333333337</v>
      </c>
      <c r="E10" s="9">
        <v>0.29166666666666702</v>
      </c>
      <c r="F10" s="9">
        <v>0.33333333333333298</v>
      </c>
      <c r="J10">
        <f t="shared" si="1"/>
        <v>64</v>
      </c>
      <c r="M10">
        <f t="shared" si="1"/>
        <v>56</v>
      </c>
      <c r="N10">
        <f t="shared" si="1"/>
        <v>312</v>
      </c>
      <c r="O10">
        <f t="shared" si="1"/>
        <v>2</v>
      </c>
    </row>
    <row r="11" spans="1:15" x14ac:dyDescent="0.4">
      <c r="C11" s="9">
        <v>0</v>
      </c>
      <c r="D11" s="9">
        <v>1</v>
      </c>
      <c r="E11" s="9">
        <v>0.33333333333333298</v>
      </c>
      <c r="F11" s="9">
        <v>0.375</v>
      </c>
      <c r="J11">
        <f t="shared" si="1"/>
        <v>63</v>
      </c>
      <c r="M11">
        <f t="shared" si="1"/>
        <v>55</v>
      </c>
      <c r="N11">
        <f t="shared" si="1"/>
        <v>311</v>
      </c>
      <c r="O11">
        <f t="shared" si="1"/>
        <v>1</v>
      </c>
    </row>
    <row r="12" spans="1:15" x14ac:dyDescent="0.4">
      <c r="C12" s="9"/>
      <c r="E12" s="9">
        <v>0.375</v>
      </c>
      <c r="F12" s="9">
        <v>0.41666666666666702</v>
      </c>
      <c r="J12">
        <f t="shared" si="1"/>
        <v>62</v>
      </c>
      <c r="M12">
        <f t="shared" si="1"/>
        <v>54</v>
      </c>
      <c r="N12">
        <f t="shared" si="1"/>
        <v>310</v>
      </c>
      <c r="O12">
        <f t="shared" ref="O12" si="2">O11-1</f>
        <v>0</v>
      </c>
    </row>
    <row r="13" spans="1:15" x14ac:dyDescent="0.4">
      <c r="C13" s="9"/>
      <c r="E13" s="9">
        <v>0.41666666666666702</v>
      </c>
      <c r="F13" s="9">
        <v>0.45833333333333298</v>
      </c>
      <c r="J13">
        <f t="shared" si="1"/>
        <v>61</v>
      </c>
      <c r="M13">
        <f t="shared" si="1"/>
        <v>53</v>
      </c>
      <c r="N13">
        <f t="shared" si="1"/>
        <v>309</v>
      </c>
      <c r="O13">
        <f t="shared" ref="O13" si="3">O12-1</f>
        <v>-1</v>
      </c>
    </row>
    <row r="14" spans="1:15" x14ac:dyDescent="0.4">
      <c r="C14" s="9"/>
      <c r="E14" s="9">
        <v>0.45833333333333298</v>
      </c>
      <c r="F14" s="9">
        <v>0.5</v>
      </c>
      <c r="J14">
        <f t="shared" si="1"/>
        <v>60</v>
      </c>
      <c r="M14">
        <f t="shared" si="1"/>
        <v>52</v>
      </c>
      <c r="N14">
        <f t="shared" si="1"/>
        <v>308</v>
      </c>
      <c r="O14">
        <f t="shared" ref="O14" si="4">O13-1</f>
        <v>-2</v>
      </c>
    </row>
    <row r="15" spans="1:15" x14ac:dyDescent="0.4">
      <c r="C15" s="9"/>
      <c r="E15" s="9">
        <v>0.5</v>
      </c>
      <c r="F15" s="9">
        <v>0.54166666666666696</v>
      </c>
      <c r="J15">
        <f t="shared" si="1"/>
        <v>59</v>
      </c>
      <c r="M15">
        <f t="shared" si="1"/>
        <v>51</v>
      </c>
      <c r="N15">
        <f t="shared" si="1"/>
        <v>307</v>
      </c>
      <c r="O15">
        <f t="shared" ref="O15" si="5">O14-1</f>
        <v>-3</v>
      </c>
    </row>
    <row r="16" spans="1:15" x14ac:dyDescent="0.4">
      <c r="C16" s="9"/>
      <c r="E16" s="9">
        <v>0.54166666666666696</v>
      </c>
      <c r="F16" s="9">
        <v>0.58333333333333304</v>
      </c>
      <c r="J16">
        <f t="shared" si="1"/>
        <v>58</v>
      </c>
      <c r="M16">
        <f t="shared" si="1"/>
        <v>50</v>
      </c>
      <c r="N16">
        <f t="shared" si="1"/>
        <v>306</v>
      </c>
      <c r="O16">
        <f t="shared" ref="O16" si="6">O15-1</f>
        <v>-4</v>
      </c>
    </row>
    <row r="17" spans="3:15" x14ac:dyDescent="0.4">
      <c r="C17" s="9"/>
      <c r="E17" s="9">
        <v>0.58333333333333304</v>
      </c>
      <c r="F17" s="9">
        <v>0.625</v>
      </c>
      <c r="J17">
        <f t="shared" si="1"/>
        <v>57</v>
      </c>
      <c r="M17">
        <f t="shared" si="1"/>
        <v>49</v>
      </c>
      <c r="N17">
        <f t="shared" si="1"/>
        <v>305</v>
      </c>
      <c r="O17">
        <f t="shared" ref="O17" si="7">O16-1</f>
        <v>-5</v>
      </c>
    </row>
    <row r="18" spans="3:15" x14ac:dyDescent="0.4">
      <c r="C18" s="9"/>
      <c r="E18" s="9">
        <v>0.625</v>
      </c>
      <c r="F18" s="9">
        <v>0.66666666666666696</v>
      </c>
      <c r="J18">
        <f t="shared" si="1"/>
        <v>56</v>
      </c>
      <c r="M18">
        <f t="shared" si="1"/>
        <v>48</v>
      </c>
      <c r="N18">
        <f t="shared" si="1"/>
        <v>304</v>
      </c>
      <c r="O18">
        <f t="shared" ref="O18" si="8">O17-1</f>
        <v>-6</v>
      </c>
    </row>
    <row r="19" spans="3:15" x14ac:dyDescent="0.4">
      <c r="E19" s="9">
        <v>0.66666666666666696</v>
      </c>
      <c r="F19" s="9">
        <v>0.70833333333333304</v>
      </c>
      <c r="J19">
        <f t="shared" ref="J19:J38" si="9">J18-1</f>
        <v>55</v>
      </c>
      <c r="M19">
        <f t="shared" ref="M19:O69" si="10">M18-1</f>
        <v>47</v>
      </c>
      <c r="N19">
        <f t="shared" si="10"/>
        <v>303</v>
      </c>
      <c r="O19">
        <f t="shared" si="10"/>
        <v>-7</v>
      </c>
    </row>
    <row r="20" spans="3:15" x14ac:dyDescent="0.4">
      <c r="E20" s="9">
        <v>0.70833333333333304</v>
      </c>
      <c r="F20" s="9">
        <v>0.75</v>
      </c>
      <c r="J20">
        <f t="shared" si="9"/>
        <v>54</v>
      </c>
      <c r="M20">
        <f t="shared" si="10"/>
        <v>46</v>
      </c>
      <c r="N20">
        <f t="shared" si="10"/>
        <v>302</v>
      </c>
      <c r="O20">
        <f t="shared" si="10"/>
        <v>-8</v>
      </c>
    </row>
    <row r="21" spans="3:15" x14ac:dyDescent="0.4">
      <c r="E21" s="9">
        <v>0.75</v>
      </c>
      <c r="F21" s="9">
        <v>0.79166666666666696</v>
      </c>
      <c r="J21">
        <f t="shared" si="9"/>
        <v>53</v>
      </c>
      <c r="M21">
        <f t="shared" si="10"/>
        <v>45</v>
      </c>
      <c r="N21">
        <f t="shared" si="10"/>
        <v>301</v>
      </c>
      <c r="O21">
        <f t="shared" si="10"/>
        <v>-9</v>
      </c>
    </row>
    <row r="22" spans="3:15" x14ac:dyDescent="0.4">
      <c r="E22" s="9">
        <v>0.79166666666666696</v>
      </c>
      <c r="F22" s="9">
        <v>0.83333333333333304</v>
      </c>
      <c r="J22">
        <f t="shared" si="9"/>
        <v>52</v>
      </c>
      <c r="M22">
        <f t="shared" si="10"/>
        <v>44</v>
      </c>
      <c r="N22">
        <f t="shared" si="10"/>
        <v>300</v>
      </c>
      <c r="O22">
        <f t="shared" si="10"/>
        <v>-10</v>
      </c>
    </row>
    <row r="23" spans="3:15" x14ac:dyDescent="0.4">
      <c r="E23" s="9">
        <v>0.83333333333333304</v>
      </c>
      <c r="F23" s="9">
        <v>0.875</v>
      </c>
      <c r="J23">
        <f t="shared" si="9"/>
        <v>51</v>
      </c>
      <c r="M23">
        <f t="shared" si="10"/>
        <v>43</v>
      </c>
      <c r="N23">
        <f t="shared" si="10"/>
        <v>299</v>
      </c>
    </row>
    <row r="24" spans="3:15" x14ac:dyDescent="0.4">
      <c r="E24" s="9">
        <v>0.875</v>
      </c>
      <c r="F24" s="9">
        <v>0.91666666666666696</v>
      </c>
      <c r="J24">
        <f t="shared" si="9"/>
        <v>50</v>
      </c>
      <c r="M24">
        <f t="shared" si="10"/>
        <v>42</v>
      </c>
      <c r="N24">
        <f t="shared" si="10"/>
        <v>298</v>
      </c>
    </row>
    <row r="25" spans="3:15" x14ac:dyDescent="0.4">
      <c r="E25" s="9">
        <v>0.91666666666666696</v>
      </c>
      <c r="F25" s="9">
        <v>0.95833333333333304</v>
      </c>
      <c r="J25">
        <f t="shared" si="9"/>
        <v>49</v>
      </c>
      <c r="M25">
        <f t="shared" si="10"/>
        <v>41</v>
      </c>
      <c r="N25">
        <f t="shared" si="10"/>
        <v>297</v>
      </c>
    </row>
    <row r="26" spans="3:15" x14ac:dyDescent="0.4">
      <c r="E26" s="9">
        <v>0.95833333333333304</v>
      </c>
      <c r="F26" s="9">
        <v>0</v>
      </c>
      <c r="J26">
        <f t="shared" si="9"/>
        <v>48</v>
      </c>
      <c r="M26">
        <f t="shared" si="10"/>
        <v>40</v>
      </c>
      <c r="N26">
        <f t="shared" si="10"/>
        <v>296</v>
      </c>
    </row>
    <row r="27" spans="3:15" x14ac:dyDescent="0.4">
      <c r="J27">
        <f t="shared" si="9"/>
        <v>47</v>
      </c>
      <c r="M27">
        <f t="shared" si="10"/>
        <v>39</v>
      </c>
      <c r="N27">
        <f t="shared" si="10"/>
        <v>295</v>
      </c>
    </row>
    <row r="28" spans="3:15" x14ac:dyDescent="0.4">
      <c r="J28">
        <f t="shared" si="9"/>
        <v>46</v>
      </c>
      <c r="M28">
        <f t="shared" si="10"/>
        <v>38</v>
      </c>
      <c r="N28">
        <f t="shared" si="10"/>
        <v>294</v>
      </c>
    </row>
    <row r="29" spans="3:15" x14ac:dyDescent="0.4">
      <c r="J29">
        <f t="shared" si="9"/>
        <v>45</v>
      </c>
      <c r="M29">
        <f t="shared" si="10"/>
        <v>37</v>
      </c>
      <c r="N29">
        <f t="shared" si="10"/>
        <v>293</v>
      </c>
    </row>
    <row r="30" spans="3:15" x14ac:dyDescent="0.4">
      <c r="J30">
        <f t="shared" si="9"/>
        <v>44</v>
      </c>
      <c r="M30">
        <f t="shared" si="10"/>
        <v>36</v>
      </c>
      <c r="N30">
        <f t="shared" si="10"/>
        <v>292</v>
      </c>
    </row>
    <row r="31" spans="3:15" x14ac:dyDescent="0.4">
      <c r="J31">
        <f t="shared" si="9"/>
        <v>43</v>
      </c>
      <c r="M31">
        <f t="shared" si="10"/>
        <v>35</v>
      </c>
      <c r="N31">
        <f t="shared" si="10"/>
        <v>291</v>
      </c>
    </row>
    <row r="32" spans="3:15" x14ac:dyDescent="0.4">
      <c r="J32">
        <f t="shared" si="9"/>
        <v>42</v>
      </c>
      <c r="M32">
        <f t="shared" si="10"/>
        <v>34</v>
      </c>
      <c r="N32">
        <f t="shared" si="10"/>
        <v>290</v>
      </c>
    </row>
    <row r="33" spans="10:14" x14ac:dyDescent="0.4">
      <c r="J33">
        <f t="shared" si="9"/>
        <v>41</v>
      </c>
      <c r="M33">
        <f t="shared" si="10"/>
        <v>33</v>
      </c>
      <c r="N33">
        <f t="shared" si="10"/>
        <v>289</v>
      </c>
    </row>
    <row r="34" spans="10:14" x14ac:dyDescent="0.4">
      <c r="J34">
        <f t="shared" si="9"/>
        <v>40</v>
      </c>
      <c r="M34">
        <f t="shared" si="10"/>
        <v>32</v>
      </c>
      <c r="N34">
        <f t="shared" si="10"/>
        <v>288</v>
      </c>
    </row>
    <row r="35" spans="10:14" x14ac:dyDescent="0.4">
      <c r="J35">
        <f t="shared" si="9"/>
        <v>39</v>
      </c>
      <c r="N35">
        <f t="shared" si="10"/>
        <v>287</v>
      </c>
    </row>
    <row r="36" spans="10:14" x14ac:dyDescent="0.4">
      <c r="J36">
        <f t="shared" si="9"/>
        <v>38</v>
      </c>
      <c r="N36">
        <f t="shared" si="10"/>
        <v>286</v>
      </c>
    </row>
    <row r="37" spans="10:14" x14ac:dyDescent="0.4">
      <c r="J37">
        <f t="shared" si="9"/>
        <v>37</v>
      </c>
      <c r="N37">
        <f t="shared" si="10"/>
        <v>285</v>
      </c>
    </row>
    <row r="38" spans="10:14" x14ac:dyDescent="0.4">
      <c r="J38">
        <f t="shared" si="9"/>
        <v>36</v>
      </c>
      <c r="N38">
        <f t="shared" si="10"/>
        <v>284</v>
      </c>
    </row>
    <row r="39" spans="10:14" x14ac:dyDescent="0.4">
      <c r="N39">
        <f t="shared" si="10"/>
        <v>283</v>
      </c>
    </row>
    <row r="40" spans="10:14" x14ac:dyDescent="0.4">
      <c r="N40">
        <f t="shared" si="10"/>
        <v>282</v>
      </c>
    </row>
    <row r="41" spans="10:14" x14ac:dyDescent="0.4">
      <c r="N41">
        <f t="shared" si="10"/>
        <v>281</v>
      </c>
    </row>
    <row r="42" spans="10:14" x14ac:dyDescent="0.4">
      <c r="N42">
        <f t="shared" si="10"/>
        <v>280</v>
      </c>
    </row>
    <row r="43" spans="10:14" x14ac:dyDescent="0.4">
      <c r="N43">
        <f t="shared" si="10"/>
        <v>279</v>
      </c>
    </row>
    <row r="44" spans="10:14" x14ac:dyDescent="0.4">
      <c r="N44">
        <f t="shared" si="10"/>
        <v>278</v>
      </c>
    </row>
    <row r="45" spans="10:14" x14ac:dyDescent="0.4">
      <c r="N45">
        <f t="shared" si="10"/>
        <v>277</v>
      </c>
    </row>
    <row r="46" spans="10:14" x14ac:dyDescent="0.4">
      <c r="N46">
        <f t="shared" si="10"/>
        <v>276</v>
      </c>
    </row>
    <row r="47" spans="10:14" x14ac:dyDescent="0.4">
      <c r="N47">
        <f t="shared" si="10"/>
        <v>275</v>
      </c>
    </row>
    <row r="48" spans="10:14" x14ac:dyDescent="0.4">
      <c r="N48">
        <f t="shared" si="10"/>
        <v>274</v>
      </c>
    </row>
    <row r="49" spans="14:14" x14ac:dyDescent="0.4">
      <c r="N49">
        <f t="shared" si="10"/>
        <v>273</v>
      </c>
    </row>
    <row r="50" spans="14:14" x14ac:dyDescent="0.4">
      <c r="N50">
        <f t="shared" si="10"/>
        <v>272</v>
      </c>
    </row>
    <row r="51" spans="14:14" x14ac:dyDescent="0.4">
      <c r="N51">
        <f t="shared" si="10"/>
        <v>271</v>
      </c>
    </row>
    <row r="52" spans="14:14" x14ac:dyDescent="0.4">
      <c r="N52">
        <f t="shared" si="10"/>
        <v>270</v>
      </c>
    </row>
    <row r="53" spans="14:14" x14ac:dyDescent="0.4">
      <c r="N53">
        <f t="shared" si="10"/>
        <v>269</v>
      </c>
    </row>
    <row r="54" spans="14:14" x14ac:dyDescent="0.4">
      <c r="N54">
        <f t="shared" si="10"/>
        <v>268</v>
      </c>
    </row>
    <row r="55" spans="14:14" x14ac:dyDescent="0.4">
      <c r="N55">
        <f t="shared" si="10"/>
        <v>267</v>
      </c>
    </row>
    <row r="56" spans="14:14" x14ac:dyDescent="0.4">
      <c r="N56">
        <f t="shared" si="10"/>
        <v>266</v>
      </c>
    </row>
    <row r="57" spans="14:14" x14ac:dyDescent="0.4">
      <c r="N57">
        <f t="shared" si="10"/>
        <v>265</v>
      </c>
    </row>
    <row r="58" spans="14:14" x14ac:dyDescent="0.4">
      <c r="N58">
        <f t="shared" si="10"/>
        <v>264</v>
      </c>
    </row>
    <row r="59" spans="14:14" x14ac:dyDescent="0.4">
      <c r="N59">
        <f t="shared" si="10"/>
        <v>263</v>
      </c>
    </row>
    <row r="60" spans="14:14" x14ac:dyDescent="0.4">
      <c r="N60">
        <f t="shared" si="10"/>
        <v>262</v>
      </c>
    </row>
    <row r="61" spans="14:14" x14ac:dyDescent="0.4">
      <c r="N61">
        <f t="shared" si="10"/>
        <v>261</v>
      </c>
    </row>
    <row r="62" spans="14:14" x14ac:dyDescent="0.4">
      <c r="N62">
        <f t="shared" si="10"/>
        <v>260</v>
      </c>
    </row>
    <row r="63" spans="14:14" x14ac:dyDescent="0.4">
      <c r="N63">
        <f t="shared" si="10"/>
        <v>259</v>
      </c>
    </row>
    <row r="64" spans="14:14" x14ac:dyDescent="0.4">
      <c r="N64">
        <f t="shared" si="10"/>
        <v>258</v>
      </c>
    </row>
    <row r="65" spans="14:14" x14ac:dyDescent="0.4">
      <c r="N65">
        <f t="shared" si="10"/>
        <v>257</v>
      </c>
    </row>
    <row r="66" spans="14:14" x14ac:dyDescent="0.4">
      <c r="N66">
        <f t="shared" si="10"/>
        <v>256</v>
      </c>
    </row>
    <row r="67" spans="14:14" x14ac:dyDescent="0.4">
      <c r="N67">
        <f t="shared" si="10"/>
        <v>255</v>
      </c>
    </row>
    <row r="68" spans="14:14" x14ac:dyDescent="0.4">
      <c r="N68">
        <f t="shared" si="10"/>
        <v>254</v>
      </c>
    </row>
    <row r="69" spans="14:14" x14ac:dyDescent="0.4">
      <c r="N69">
        <f t="shared" si="10"/>
        <v>253</v>
      </c>
    </row>
    <row r="70" spans="14:14" x14ac:dyDescent="0.4">
      <c r="N70">
        <f t="shared" ref="N70:N133" si="11">N69-1</f>
        <v>252</v>
      </c>
    </row>
    <row r="71" spans="14:14" x14ac:dyDescent="0.4">
      <c r="N71">
        <f t="shared" si="11"/>
        <v>251</v>
      </c>
    </row>
    <row r="72" spans="14:14" x14ac:dyDescent="0.4">
      <c r="N72">
        <f t="shared" si="11"/>
        <v>250</v>
      </c>
    </row>
    <row r="73" spans="14:14" x14ac:dyDescent="0.4">
      <c r="N73">
        <f t="shared" si="11"/>
        <v>249</v>
      </c>
    </row>
    <row r="74" spans="14:14" x14ac:dyDescent="0.4">
      <c r="N74">
        <f t="shared" si="11"/>
        <v>248</v>
      </c>
    </row>
    <row r="75" spans="14:14" x14ac:dyDescent="0.4">
      <c r="N75">
        <f t="shared" si="11"/>
        <v>247</v>
      </c>
    </row>
    <row r="76" spans="14:14" x14ac:dyDescent="0.4">
      <c r="N76">
        <f t="shared" si="11"/>
        <v>246</v>
      </c>
    </row>
    <row r="77" spans="14:14" x14ac:dyDescent="0.4">
      <c r="N77">
        <f t="shared" si="11"/>
        <v>245</v>
      </c>
    </row>
    <row r="78" spans="14:14" x14ac:dyDescent="0.4">
      <c r="N78">
        <f t="shared" si="11"/>
        <v>244</v>
      </c>
    </row>
    <row r="79" spans="14:14" x14ac:dyDescent="0.4">
      <c r="N79">
        <f t="shared" si="11"/>
        <v>243</v>
      </c>
    </row>
    <row r="80" spans="14:14" x14ac:dyDescent="0.4">
      <c r="N80">
        <f t="shared" si="11"/>
        <v>242</v>
      </c>
    </row>
    <row r="81" spans="14:14" x14ac:dyDescent="0.4">
      <c r="N81">
        <f t="shared" si="11"/>
        <v>241</v>
      </c>
    </row>
    <row r="82" spans="14:14" x14ac:dyDescent="0.4">
      <c r="N82">
        <f t="shared" si="11"/>
        <v>240</v>
      </c>
    </row>
    <row r="83" spans="14:14" x14ac:dyDescent="0.4">
      <c r="N83">
        <f t="shared" si="11"/>
        <v>239</v>
      </c>
    </row>
    <row r="84" spans="14:14" x14ac:dyDescent="0.4">
      <c r="N84">
        <f t="shared" si="11"/>
        <v>238</v>
      </c>
    </row>
    <row r="85" spans="14:14" x14ac:dyDescent="0.4">
      <c r="N85">
        <f t="shared" si="11"/>
        <v>237</v>
      </c>
    </row>
    <row r="86" spans="14:14" x14ac:dyDescent="0.4">
      <c r="N86">
        <f t="shared" si="11"/>
        <v>236</v>
      </c>
    </row>
    <row r="87" spans="14:14" x14ac:dyDescent="0.4">
      <c r="N87">
        <f t="shared" si="11"/>
        <v>235</v>
      </c>
    </row>
    <row r="88" spans="14:14" x14ac:dyDescent="0.4">
      <c r="N88">
        <f t="shared" si="11"/>
        <v>234</v>
      </c>
    </row>
    <row r="89" spans="14:14" x14ac:dyDescent="0.4">
      <c r="N89">
        <f t="shared" si="11"/>
        <v>233</v>
      </c>
    </row>
    <row r="90" spans="14:14" x14ac:dyDescent="0.4">
      <c r="N90">
        <f t="shared" si="11"/>
        <v>232</v>
      </c>
    </row>
    <row r="91" spans="14:14" x14ac:dyDescent="0.4">
      <c r="N91">
        <f t="shared" si="11"/>
        <v>231</v>
      </c>
    </row>
    <row r="92" spans="14:14" x14ac:dyDescent="0.4">
      <c r="N92">
        <f t="shared" si="11"/>
        <v>230</v>
      </c>
    </row>
    <row r="93" spans="14:14" x14ac:dyDescent="0.4">
      <c r="N93">
        <f t="shared" si="11"/>
        <v>229</v>
      </c>
    </row>
    <row r="94" spans="14:14" x14ac:dyDescent="0.4">
      <c r="N94">
        <f t="shared" si="11"/>
        <v>228</v>
      </c>
    </row>
    <row r="95" spans="14:14" x14ac:dyDescent="0.4">
      <c r="N95">
        <f t="shared" si="11"/>
        <v>227</v>
      </c>
    </row>
    <row r="96" spans="14:14" x14ac:dyDescent="0.4">
      <c r="N96">
        <f t="shared" si="11"/>
        <v>226</v>
      </c>
    </row>
    <row r="97" spans="14:14" x14ac:dyDescent="0.4">
      <c r="N97">
        <f t="shared" si="11"/>
        <v>225</v>
      </c>
    </row>
    <row r="98" spans="14:14" x14ac:dyDescent="0.4">
      <c r="N98">
        <f t="shared" si="11"/>
        <v>224</v>
      </c>
    </row>
    <row r="99" spans="14:14" x14ac:dyDescent="0.4">
      <c r="N99">
        <f t="shared" si="11"/>
        <v>223</v>
      </c>
    </row>
    <row r="100" spans="14:14" x14ac:dyDescent="0.4">
      <c r="N100">
        <f t="shared" si="11"/>
        <v>222</v>
      </c>
    </row>
    <row r="101" spans="14:14" x14ac:dyDescent="0.4">
      <c r="N101">
        <f t="shared" si="11"/>
        <v>221</v>
      </c>
    </row>
    <row r="102" spans="14:14" x14ac:dyDescent="0.4">
      <c r="N102">
        <f t="shared" si="11"/>
        <v>220</v>
      </c>
    </row>
    <row r="103" spans="14:14" x14ac:dyDescent="0.4">
      <c r="N103">
        <f t="shared" si="11"/>
        <v>219</v>
      </c>
    </row>
    <row r="104" spans="14:14" x14ac:dyDescent="0.4">
      <c r="N104">
        <f t="shared" si="11"/>
        <v>218</v>
      </c>
    </row>
    <row r="105" spans="14:14" x14ac:dyDescent="0.4">
      <c r="N105">
        <f t="shared" si="11"/>
        <v>217</v>
      </c>
    </row>
    <row r="106" spans="14:14" x14ac:dyDescent="0.4">
      <c r="N106">
        <f t="shared" si="11"/>
        <v>216</v>
      </c>
    </row>
    <row r="107" spans="14:14" x14ac:dyDescent="0.4">
      <c r="N107">
        <f t="shared" si="11"/>
        <v>215</v>
      </c>
    </row>
    <row r="108" spans="14:14" x14ac:dyDescent="0.4">
      <c r="N108">
        <f t="shared" si="11"/>
        <v>214</v>
      </c>
    </row>
    <row r="109" spans="14:14" x14ac:dyDescent="0.4">
      <c r="N109">
        <f t="shared" si="11"/>
        <v>213</v>
      </c>
    </row>
    <row r="110" spans="14:14" x14ac:dyDescent="0.4">
      <c r="N110">
        <f t="shared" si="11"/>
        <v>212</v>
      </c>
    </row>
    <row r="111" spans="14:14" x14ac:dyDescent="0.4">
      <c r="N111">
        <f t="shared" si="11"/>
        <v>211</v>
      </c>
    </row>
    <row r="112" spans="14:14" x14ac:dyDescent="0.4">
      <c r="N112">
        <f t="shared" si="11"/>
        <v>210</v>
      </c>
    </row>
    <row r="113" spans="14:14" x14ac:dyDescent="0.4">
      <c r="N113">
        <f t="shared" si="11"/>
        <v>209</v>
      </c>
    </row>
    <row r="114" spans="14:14" x14ac:dyDescent="0.4">
      <c r="N114">
        <f t="shared" si="11"/>
        <v>208</v>
      </c>
    </row>
    <row r="115" spans="14:14" x14ac:dyDescent="0.4">
      <c r="N115">
        <f t="shared" si="11"/>
        <v>207</v>
      </c>
    </row>
    <row r="116" spans="14:14" x14ac:dyDescent="0.4">
      <c r="N116">
        <f t="shared" si="11"/>
        <v>206</v>
      </c>
    </row>
    <row r="117" spans="14:14" x14ac:dyDescent="0.4">
      <c r="N117">
        <f t="shared" si="11"/>
        <v>205</v>
      </c>
    </row>
    <row r="118" spans="14:14" x14ac:dyDescent="0.4">
      <c r="N118">
        <f t="shared" si="11"/>
        <v>204</v>
      </c>
    </row>
    <row r="119" spans="14:14" x14ac:dyDescent="0.4">
      <c r="N119">
        <f t="shared" si="11"/>
        <v>203</v>
      </c>
    </row>
    <row r="120" spans="14:14" x14ac:dyDescent="0.4">
      <c r="N120">
        <f t="shared" si="11"/>
        <v>202</v>
      </c>
    </row>
    <row r="121" spans="14:14" x14ac:dyDescent="0.4">
      <c r="N121">
        <f t="shared" si="11"/>
        <v>201</v>
      </c>
    </row>
    <row r="122" spans="14:14" x14ac:dyDescent="0.4">
      <c r="N122">
        <f t="shared" si="11"/>
        <v>200</v>
      </c>
    </row>
    <row r="123" spans="14:14" x14ac:dyDescent="0.4">
      <c r="N123">
        <f t="shared" si="11"/>
        <v>199</v>
      </c>
    </row>
    <row r="124" spans="14:14" x14ac:dyDescent="0.4">
      <c r="N124">
        <f t="shared" si="11"/>
        <v>198</v>
      </c>
    </row>
    <row r="125" spans="14:14" x14ac:dyDescent="0.4">
      <c r="N125">
        <f t="shared" si="11"/>
        <v>197</v>
      </c>
    </row>
    <row r="126" spans="14:14" x14ac:dyDescent="0.4">
      <c r="N126">
        <f t="shared" si="11"/>
        <v>196</v>
      </c>
    </row>
    <row r="127" spans="14:14" x14ac:dyDescent="0.4">
      <c r="N127">
        <f t="shared" si="11"/>
        <v>195</v>
      </c>
    </row>
    <row r="128" spans="14:14" x14ac:dyDescent="0.4">
      <c r="N128">
        <f t="shared" si="11"/>
        <v>194</v>
      </c>
    </row>
    <row r="129" spans="14:14" x14ac:dyDescent="0.4">
      <c r="N129">
        <f t="shared" si="11"/>
        <v>193</v>
      </c>
    </row>
    <row r="130" spans="14:14" x14ac:dyDescent="0.4">
      <c r="N130">
        <f t="shared" si="11"/>
        <v>192</v>
      </c>
    </row>
    <row r="131" spans="14:14" x14ac:dyDescent="0.4">
      <c r="N131">
        <f t="shared" si="11"/>
        <v>191</v>
      </c>
    </row>
    <row r="132" spans="14:14" x14ac:dyDescent="0.4">
      <c r="N132">
        <f t="shared" si="11"/>
        <v>190</v>
      </c>
    </row>
    <row r="133" spans="14:14" x14ac:dyDescent="0.4">
      <c r="N133">
        <f t="shared" si="11"/>
        <v>189</v>
      </c>
    </row>
    <row r="134" spans="14:14" x14ac:dyDescent="0.4">
      <c r="N134">
        <f t="shared" ref="N134:N162" si="12">N133-1</f>
        <v>188</v>
      </c>
    </row>
    <row r="135" spans="14:14" x14ac:dyDescent="0.4">
      <c r="N135">
        <f t="shared" si="12"/>
        <v>187</v>
      </c>
    </row>
    <row r="136" spans="14:14" x14ac:dyDescent="0.4">
      <c r="N136">
        <f t="shared" si="12"/>
        <v>186</v>
      </c>
    </row>
    <row r="137" spans="14:14" x14ac:dyDescent="0.4">
      <c r="N137">
        <f t="shared" si="12"/>
        <v>185</v>
      </c>
    </row>
    <row r="138" spans="14:14" x14ac:dyDescent="0.4">
      <c r="N138">
        <f t="shared" si="12"/>
        <v>184</v>
      </c>
    </row>
    <row r="139" spans="14:14" x14ac:dyDescent="0.4">
      <c r="N139">
        <f t="shared" si="12"/>
        <v>183</v>
      </c>
    </row>
    <row r="140" spans="14:14" x14ac:dyDescent="0.4">
      <c r="N140">
        <f t="shared" si="12"/>
        <v>182</v>
      </c>
    </row>
    <row r="141" spans="14:14" x14ac:dyDescent="0.4">
      <c r="N141">
        <f t="shared" si="12"/>
        <v>181</v>
      </c>
    </row>
    <row r="142" spans="14:14" x14ac:dyDescent="0.4">
      <c r="N142">
        <f t="shared" si="12"/>
        <v>180</v>
      </c>
    </row>
    <row r="143" spans="14:14" x14ac:dyDescent="0.4">
      <c r="N143">
        <f t="shared" si="12"/>
        <v>179</v>
      </c>
    </row>
    <row r="144" spans="14:14" x14ac:dyDescent="0.4">
      <c r="N144">
        <f t="shared" si="12"/>
        <v>178</v>
      </c>
    </row>
    <row r="145" spans="14:14" x14ac:dyDescent="0.4">
      <c r="N145">
        <f t="shared" si="12"/>
        <v>177</v>
      </c>
    </row>
    <row r="146" spans="14:14" x14ac:dyDescent="0.4">
      <c r="N146">
        <f t="shared" si="12"/>
        <v>176</v>
      </c>
    </row>
    <row r="147" spans="14:14" x14ac:dyDescent="0.4">
      <c r="N147">
        <f t="shared" si="12"/>
        <v>175</v>
      </c>
    </row>
    <row r="148" spans="14:14" x14ac:dyDescent="0.4">
      <c r="N148">
        <f t="shared" si="12"/>
        <v>174</v>
      </c>
    </row>
    <row r="149" spans="14:14" x14ac:dyDescent="0.4">
      <c r="N149">
        <f t="shared" si="12"/>
        <v>173</v>
      </c>
    </row>
    <row r="150" spans="14:14" x14ac:dyDescent="0.4">
      <c r="N150">
        <f t="shared" si="12"/>
        <v>172</v>
      </c>
    </row>
    <row r="151" spans="14:14" x14ac:dyDescent="0.4">
      <c r="N151">
        <f t="shared" si="12"/>
        <v>171</v>
      </c>
    </row>
    <row r="152" spans="14:14" x14ac:dyDescent="0.4">
      <c r="N152">
        <f t="shared" si="12"/>
        <v>170</v>
      </c>
    </row>
    <row r="153" spans="14:14" x14ac:dyDescent="0.4">
      <c r="N153">
        <f t="shared" si="12"/>
        <v>169</v>
      </c>
    </row>
    <row r="154" spans="14:14" x14ac:dyDescent="0.4">
      <c r="N154">
        <f t="shared" si="12"/>
        <v>168</v>
      </c>
    </row>
    <row r="155" spans="14:14" x14ac:dyDescent="0.4">
      <c r="N155">
        <f t="shared" si="12"/>
        <v>167</v>
      </c>
    </row>
    <row r="156" spans="14:14" x14ac:dyDescent="0.4">
      <c r="N156">
        <f t="shared" si="12"/>
        <v>166</v>
      </c>
    </row>
    <row r="157" spans="14:14" x14ac:dyDescent="0.4">
      <c r="N157">
        <f t="shared" si="12"/>
        <v>165</v>
      </c>
    </row>
    <row r="158" spans="14:14" x14ac:dyDescent="0.4">
      <c r="N158">
        <f t="shared" si="12"/>
        <v>164</v>
      </c>
    </row>
    <row r="159" spans="14:14" x14ac:dyDescent="0.4">
      <c r="N159">
        <f t="shared" si="12"/>
        <v>163</v>
      </c>
    </row>
    <row r="160" spans="14:14" x14ac:dyDescent="0.4">
      <c r="N160">
        <f t="shared" si="12"/>
        <v>162</v>
      </c>
    </row>
    <row r="161" spans="14:14" x14ac:dyDescent="0.4">
      <c r="N161">
        <f t="shared" si="12"/>
        <v>161</v>
      </c>
    </row>
    <row r="162" spans="14:14" x14ac:dyDescent="0.4">
      <c r="N162">
        <f t="shared" si="12"/>
        <v>160</v>
      </c>
    </row>
  </sheetData>
  <sheetProtection algorithmName="SHA-512" hashValue="8AsWTlyY9M7YG3KjrYGkjVA9tes2x+JoB7ZfQZiPHAopaN5RboNMyDeob1lM5g0W40GCZ7rTf4ajlPxp4vfQbw==" saltValue="bPjsvrnLHznZG422o2jdKA==" spinCount="100000" sheet="1" objects="1" scenarios="1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328DCB6807FE94CA127E2A439009383" ma:contentTypeVersion="3" ma:contentTypeDescription="Vytvoří nový dokument" ma:contentTypeScope="" ma:versionID="980576c5ab39175cc9304ee7eb520d83">
  <xsd:schema xmlns:xsd="http://www.w3.org/2001/XMLSchema" xmlns:xs="http://www.w3.org/2001/XMLSchema" xmlns:p="http://schemas.microsoft.com/office/2006/metadata/properties" xmlns:ns2="5334e615-87e3-4a8d-881a-6cb25c9df90e" targetNamespace="http://schemas.microsoft.com/office/2006/metadata/properties" ma:root="true" ma:fieldsID="fb3598ebff5fc14e734d11fb9cfbb7b6" ns2:_="">
    <xsd:import namespace="5334e615-87e3-4a8d-881a-6cb25c9df9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34e615-87e3-4a8d-881a-6cb25c9df90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2A1B594-D624-41AB-AED9-E536850E9BD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0375D8B-32BD-4EDB-BA1A-805095D0B3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34e615-87e3-4a8d-881a-6cb25c9df9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7755E94-FDF6-4C49-8325-CC84B6445304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Hodnoticí kritéria</vt:lpstr>
      <vt:lpstr>Rozpočet</vt:lpstr>
      <vt:lpstr>CIS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Popelka</dc:creator>
  <cp:keywords/>
  <dc:description/>
  <cp:lastModifiedBy>Jan Popelka</cp:lastModifiedBy>
  <cp:revision/>
  <dcterms:created xsi:type="dcterms:W3CDTF">2025-05-06T09:41:53Z</dcterms:created>
  <dcterms:modified xsi:type="dcterms:W3CDTF">2025-07-02T10:47:47Z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0x0101002328DCB6807FE94CA127E2A439009383</vt:lpwstr>
  </property>
  <property fmtid="{D5CDD505-2E9C-101B-9397-08002B2CF9AE}" pid="3" name="Order">
    <vt:r8>500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TriggerFlowInfo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</Properties>
</file>