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0690" windowHeight="13635" activeTab="1"/>
  </bookViews>
  <sheets>
    <sheet name="Rekapitulace stavby" sheetId="1" r:id="rId1"/>
    <sheet name="1 - Opravy fasády a střec..." sheetId="2" r:id="rId2"/>
    <sheet name="VON - Vedlejší a ostatní ..." sheetId="3" r:id="rId3"/>
    <sheet name="Pokyny pro vyplnění" sheetId="4" r:id="rId4"/>
  </sheets>
  <definedNames>
    <definedName name="_xlnm._FilterDatabase" localSheetId="1" hidden="1">'1 - Opravy fasády a střec...'!$C$87:$K$673</definedName>
    <definedName name="_xlnm._FilterDatabase" localSheetId="2" hidden="1">'VON - Vedlejší a ostatní ...'!$C$81:$K$93</definedName>
    <definedName name="_xlnm.Print_Area" localSheetId="1">'1 - Opravy fasády a střec...'!$C$4:$J$36,'1 - Opravy fasády a střec...'!$C$42:$J$69,'1 - Opravy fasády a střec...'!$C$75:$K$673</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2">'VON - Vedlejší a ostatní ...'!$C$4:$J$36,'VON - Vedlejší a ostatní ...'!$C$42:$J$63,'VON - Vedlejší a ostatní ...'!$C$69:$K$93</definedName>
    <definedName name="_xlnm.Print_Titles" localSheetId="0">'Rekapitulace stavby'!$49:$49</definedName>
    <definedName name="_xlnm.Print_Titles" localSheetId="1">'1 - Opravy fasády a střec...'!$87:$87</definedName>
    <definedName name="_xlnm.Print_Titles" localSheetId="2">'VON - Vedlejší a ostatní ...'!$81:$81</definedName>
  </definedNames>
  <calcPr calcId="162913"/>
</workbook>
</file>

<file path=xl/sharedStrings.xml><?xml version="1.0" encoding="utf-8"?>
<sst xmlns="http://schemas.openxmlformats.org/spreadsheetml/2006/main" count="6773" uniqueCount="1013">
  <si>
    <t>Export VZ</t>
  </si>
  <si>
    <t>List obsahuje:</t>
  </si>
  <si>
    <t>1) Rekapitulace stavby</t>
  </si>
  <si>
    <t>2) Rekapitulace objektů stavby a soupisů prací</t>
  </si>
  <si>
    <t>3.0</t>
  </si>
  <si>
    <t>ZAMOK</t>
  </si>
  <si>
    <t>False</t>
  </si>
  <si>
    <t>{884f696f-b98f-43c2-884c-ddad181b3543}</t>
  </si>
  <si>
    <t>0,01</t>
  </si>
  <si>
    <t>21</t>
  </si>
  <si>
    <t>15</t>
  </si>
  <si>
    <t>REKAPITULACE STAVBY</t>
  </si>
  <si>
    <t>v ---  níže se nacházejí doplnkové a pomocné údaje k sestavám  --- v</t>
  </si>
  <si>
    <t>Návod na vyplnění</t>
  </si>
  <si>
    <t>0,001</t>
  </si>
  <si>
    <t>Kód:</t>
  </si>
  <si>
    <t>AE-18002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</si>
  <si>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</si>
  <si>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</si>
  <si>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fasády a střechy objektu Balmoral - Osborne, Hlavní třída 389/14, Mariánské Lázně</t>
  </si>
  <si>
    <t>KSO:</t>
  </si>
  <si>
    <t/>
  </si>
  <si>
    <t>CC-CZ:</t>
  </si>
  <si>
    <t>Místo:</t>
  </si>
  <si>
    <t xml:space="preserve"> </t>
  </si>
  <si>
    <t>Datum:</t>
  </si>
  <si>
    <t>8. 12. 2018</t>
  </si>
  <si>
    <t>Zadavatel:</t>
  </si>
  <si>
    <t>IČ:</t>
  </si>
  <si>
    <t>ÚJOP Univerzity Karlovy, Praha</t>
  </si>
  <si>
    <t>DIČ:</t>
  </si>
  <si>
    <t>Uchazeč:</t>
  </si>
  <si>
    <t>Vyplň údaj</t>
  </si>
  <si>
    <t>Projektant:</t>
  </si>
  <si>
    <t>Arc Energo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</si>
  <si>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</si>
  <si>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</si>
  <si>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</si>
  <si>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</si>
  <si>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</si>
  <si>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</si>
  <si>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</si>
  <si>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</si>
  <si>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</si>
  <si>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</si>
  <si>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</si>
  <si>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</si>
  <si>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</si>
  <si>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</si>
  <si>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</si>
  <si>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</si>
  <si>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</si>
  <si>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</si>
  <si>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</si>
  <si>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</si>
  <si>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</si>
  <si>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</si>
  <si>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</si>
  <si>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</si>
  <si>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</si>
  <si>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</si>
  <si>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</si>
  <si>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</si>
  <si>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</si>
  <si>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</si>
  <si>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</si>
  <si>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</si>
  <si>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</si>
  <si>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</si>
  <si>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</si>
  <si>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</si>
  <si>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</si>
  <si>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</si>
  <si>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</si>
  <si>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</si>
  <si>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</si>
  <si>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</si>
  <si>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</si>
  <si>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Opravy fasády a střechy objektu</t>
  </si>
  <si>
    <t>STA</t>
  </si>
  <si>
    <t>{94afb0ad-b5ad-4a5c-93b7-870304f2ead9}</t>
  </si>
  <si>
    <t>2</t>
  </si>
  <si>
    <t>VON</t>
  </si>
  <si>
    <t xml:space="preserve">Vedlejší a ostatní náklady </t>
  </si>
  <si>
    <t>{97883012-78c0-490e-ba68-6acb6409bc7c}</t>
  </si>
  <si>
    <t>1) Krycí list soupisu</t>
  </si>
  <si>
    <t>2) Rekapitulace</t>
  </si>
  <si>
    <t>3) Soupis prací</t>
  </si>
  <si>
    <t>Zpět na list:</t>
  </si>
  <si>
    <t>Rekapitulace stavby</t>
  </si>
  <si>
    <t>KRYCÍ LIST SOUPISU</t>
  </si>
  <si>
    <t>Objekt:</t>
  </si>
  <si>
    <t>1 - Opravy fasády a střechy objektu</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</si>
  <si>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</si>
  <si>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</si>
  <si>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</si>
  <si>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</si>
  <si>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</si>
  <si>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</si>
  <si>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</si>
  <si>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</si>
  <si>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</si>
  <si>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</si>
  <si>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</si>
  <si>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</si>
  <si>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741 - Elektroinstalace - silnoproud</t>
  </si>
  <si>
    <t xml:space="preserve">    762 - Konstrukce tesařské</t>
  </si>
  <si>
    <t xml:space="preserve">    764 - Konstrukce klempířské</t>
  </si>
  <si>
    <t xml:space="preserve">    767 - Konstrukce zámečnické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</si>
  <si>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</si>
  <si>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</si>
  <si>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</si>
  <si>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</si>
  <si>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</si>
  <si>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</si>
  <si>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</si>
  <si>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</si>
  <si>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</si>
  <si>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</si>
  <si>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</si>
  <si>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</si>
  <si>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</si>
  <si>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</si>
  <si>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</si>
  <si>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</si>
  <si>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</si>
  <si>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</si>
  <si>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</si>
  <si>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</si>
  <si>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</si>
  <si>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622325502</t>
  </si>
  <si>
    <t>Oprava vápenné omítky vnějších ploch stupně členitosti 4 štukové, v rozsahu opravované plochy přes 10 do 20%</t>
  </si>
  <si>
    <t>m2</t>
  </si>
  <si>
    <t>CS ÚRS 2018 02</t>
  </si>
  <si>
    <t>4</t>
  </si>
  <si>
    <t>1842642962</t>
  </si>
  <si>
    <t>VV</t>
  </si>
  <si>
    <t>"vč. 02-13+popis TZ"</t>
  </si>
  <si>
    <t>"měřeno CAD"</t>
  </si>
  <si>
    <t>1484,0</t>
  </si>
  <si>
    <t>629135102</t>
  </si>
  <si>
    <t>Vyrovnávací vrstva z cementové malty pod klempířskými prvky šířky přes 150 do 300 mm</t>
  </si>
  <si>
    <t>m</t>
  </si>
  <si>
    <t>1696820874</t>
  </si>
  <si>
    <t>"vč. 02-13+14+popis TZ"</t>
  </si>
  <si>
    <t>"parapet"</t>
  </si>
  <si>
    <t>3,4+1,7+11,9+3,2+2,6+45,6+12,8+35,2+2,6+6,0+4,4+8,0</t>
  </si>
  <si>
    <t>"římsy"</t>
  </si>
  <si>
    <t>3,1+21,5+4,0+10,0+16,0+3,7+6,0+80,5+119,0+5,0</t>
  </si>
  <si>
    <t>Součet</t>
  </si>
  <si>
    <t>3</t>
  </si>
  <si>
    <t>629991011</t>
  </si>
  <si>
    <t>Zakrytí vnějších ploch před znečištěním včetně pozdějšího odkrytí výplní otvorů a svislých ploch fólií přilepenou lepící páskou</t>
  </si>
  <si>
    <t>1812745878</t>
  </si>
  <si>
    <t>PSC</t>
  </si>
  <si>
    <t xml:space="preserve">Poznámka k souboru cen:
1. V ceně -1012 nejsou započteny náklady na dodávku a montáž začišťovací lišty; tyto se oceňují cenou 622 14-3004 této části katalogu a materiálem ve specifikaci.
</t>
  </si>
  <si>
    <t>"1"</t>
  </si>
  <si>
    <t>1,4*1,85</t>
  </si>
  <si>
    <t>1,02*2,16*3</t>
  </si>
  <si>
    <t>2,7*3,0</t>
  </si>
  <si>
    <t>1,935*1,8</t>
  </si>
  <si>
    <t>0,85*2,23</t>
  </si>
  <si>
    <t>1,0*2,03</t>
  </si>
  <si>
    <t>Mezisoučet</t>
  </si>
  <si>
    <t>"2"</t>
  </si>
  <si>
    <t>1,92*2,03</t>
  </si>
  <si>
    <t>0,5*2,03*2</t>
  </si>
  <si>
    <t>2,0*2,03</t>
  </si>
  <si>
    <t>1,02*2,03*9</t>
  </si>
  <si>
    <t>2,44*2,12</t>
  </si>
  <si>
    <t>"3"</t>
  </si>
  <si>
    <t>1,92*2,09</t>
  </si>
  <si>
    <t>2,05*2,09*2</t>
  </si>
  <si>
    <t>0,57*1,47*2</t>
  </si>
  <si>
    <t>1,04*2,06*7</t>
  </si>
  <si>
    <t>0,905*1,83*4</t>
  </si>
  <si>
    <t>0,5*1,83</t>
  </si>
  <si>
    <t>0,76*1,87*2</t>
  </si>
  <si>
    <t>1,04*2,8</t>
  </si>
  <si>
    <t>0,4*2,07*2</t>
  </si>
  <si>
    <t>"4"</t>
  </si>
  <si>
    <t>51,408</t>
  </si>
  <si>
    <t>"5"</t>
  </si>
  <si>
    <t>636311112</t>
  </si>
  <si>
    <t>Kladení dlažby z betonových dlaždic na sucho na terče z umělé hmoty o rozměru dlažby 40x40 cm, o výšce terče přes 25 do 70 mm</t>
  </si>
  <si>
    <t>-798949580</t>
  </si>
  <si>
    <t xml:space="preserve">Poznámka k souboru cen:
1. V cenách jsou započteny i náklady na rozmístění terčů na připravenou podkladní konstrukci a položení dlažebních prvků na připravené terče.
2. Dodání dlaždic se oceňuje ve specifikaci. Ztratné lze stanovit ve výši 2 %.
</t>
  </si>
  <si>
    <t>"16/K"</t>
  </si>
  <si>
    <t>5,0</t>
  </si>
  <si>
    <t>"17/K"</t>
  </si>
  <si>
    <t>2,6</t>
  </si>
  <si>
    <t>"18/K"</t>
  </si>
  <si>
    <t>4,3</t>
  </si>
  <si>
    <t>"19/K"</t>
  </si>
  <si>
    <t>3,5</t>
  </si>
  <si>
    <t>"20/K"</t>
  </si>
  <si>
    <t>3,0</t>
  </si>
  <si>
    <t>"21/K"</t>
  </si>
  <si>
    <t>5</t>
  </si>
  <si>
    <t>M</t>
  </si>
  <si>
    <t>59245321</t>
  </si>
  <si>
    <t>dlažba skladebná betonová 40x40x4,5 cm barevná</t>
  </si>
  <si>
    <t>8</t>
  </si>
  <si>
    <t>687456707</t>
  </si>
  <si>
    <t>21,4*1,02 'Přepočtené koeficientem množství</t>
  </si>
  <si>
    <t>9</t>
  </si>
  <si>
    <t>Ostatní konstrukce a práce, bourání</t>
  </si>
  <si>
    <t>944511111</t>
  </si>
  <si>
    <t>Montáž ochranné sítě zavěšené na konstrukci lešení z textilie z umělých vláken</t>
  </si>
  <si>
    <t>355038666</t>
  </si>
  <si>
    <t xml:space="preserve">Poznámka k souboru cen:
1. V cenách nejsou započteny náklady na lešení potřebné pro zavěšení sítí; toto lešení se oceňuje příslušnými cenami lešení.
</t>
  </si>
  <si>
    <t>1484,0*1,2</t>
  </si>
  <si>
    <t>7</t>
  </si>
  <si>
    <t>944511211</t>
  </si>
  <si>
    <t>Montáž ochranné sítě Příplatek za první a každý další den použití sítě k ceně -1111</t>
  </si>
  <si>
    <t>742424775</t>
  </si>
  <si>
    <t>1780,8*90 'Přepočtené koeficientem množství</t>
  </si>
  <si>
    <t>944511811</t>
  </si>
  <si>
    <t>Demontáž ochranné sítě zavěšené na konstrukci lešení z textilie z umělých vláken</t>
  </si>
  <si>
    <t>701805754</t>
  </si>
  <si>
    <t>944711113</t>
  </si>
  <si>
    <t>Montáž záchytné stříšky zřizované současně s lehkým nebo těžkým lešením, šířky přes 2,0 do 2,5 m</t>
  </si>
  <si>
    <t>-65940701</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</si>
  <si>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</si>
  <si>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10</t>
  </si>
  <si>
    <t>944711213</t>
  </si>
  <si>
    <t>Montáž záchytné stříšky Příplatek za první a každý další den použití záchytné stříšky k ceně -1113</t>
  </si>
  <si>
    <t>-504790224</t>
  </si>
  <si>
    <t>10*90 'Přepočtené koeficientem množství</t>
  </si>
  <si>
    <t>11</t>
  </si>
  <si>
    <t>944711813</t>
  </si>
  <si>
    <t>Demontáž záchytné stříšky zřizované současně s lehkým nebo těžkým lešením, šířky přes 2,0 do 2,5 m</t>
  </si>
  <si>
    <t>-1696760725</t>
  </si>
  <si>
    <t xml:space="preserve">Poznámka k souboru cen:
1. Ceny nelze použít pro samostatnou záchytnou stříšku či jiné ochranné konstrukce, které mají za účel chránit chodce před padající omítkou či zchátralými římsami apod.
</t>
  </si>
  <si>
    <t>12</t>
  </si>
  <si>
    <t>946311132</t>
  </si>
  <si>
    <t>Montáž zavěšeného řadového trubkového lešení šíře do 1,5 m s provozním zatížením tř. 3 přes 150 do 200 kg/m2, umístěného ve výšce přes 10 do 25 m</t>
  </si>
  <si>
    <t>-2059390964</t>
  </si>
  <si>
    <t xml:space="preserve">Poznámka k souboru cen:
1. V ceně příplatku jsou započteny i náklady na závěsný systém.
2. Množství měrných jednotek se určuje v m2 pohledové plochy. Pohledová plocha lešení je dána součinem výšky zavěšeného lešení (měřená jako svislá vzdálenost nejvyššího závěsného bodu od nejnižší úrovně podlahy) a délky.
3. Montáž lešení zavěšených řadových trubkových s úrovní zavěšení vyšší než 25 m se oceňuje individuálně, stejně tak jako konstrukce s vyšším zatížením než 200 kg/m2.
</t>
  </si>
  <si>
    <t>13</t>
  </si>
  <si>
    <t>946311232</t>
  </si>
  <si>
    <t>Montáž zavěšeného řadového trubkového lešení šíře do 1,5 m Příplatek za první a každý další den použití lešení k ceně -1132</t>
  </si>
  <si>
    <t>1733995093</t>
  </si>
  <si>
    <t>14</t>
  </si>
  <si>
    <t>946311832</t>
  </si>
  <si>
    <t>Demontáž zavěšeného řadového trubkového lešení šíře do 1,5 m s provozním zatížením tř. 3 přes 150 do 200 kg/m2, umístěného ve výšce přes 10 do 25 m</t>
  </si>
  <si>
    <t>148615234</t>
  </si>
  <si>
    <t xml:space="preserve">Poznámka k souboru cen:
1. Demontáž lešení zavěšených řadových trubkových s úrovní zavěšení vyšší než 25 m se oceňuje individuálně, stejně tak jako konstrukce s vyšším zatížením než 200 kg/m2.
</t>
  </si>
  <si>
    <t>946321133</t>
  </si>
  <si>
    <t>Montáž zavěšeného řadového dílcového lešení šíře do 1,1 m s provozním zatížením tř. 3 přes 150 do 200 kg/m2, umístěného ve výšce přes 20 do 30 m</t>
  </si>
  <si>
    <t>-2044440308</t>
  </si>
  <si>
    <t xml:space="preserve">Poznámka k souboru cen:
1. V ceně příplatku jsou započteny i náklady na závěsný systém.
2. Množství měrných jednotek se určuje v m2 pohledové plochy. Pohledová plocha lešení je dána součinem výšky zavěšeného lešení (měřená jako svislá vzdálenost nejvyššího závěsného bodu od nejnižší úrovně podlahy) a délky.
3. Montáž lešení zavěšených řadových dílcových s úrovní zavěšení vyšší než 30 m se oceňuje individuálně, stejně tak jako konstrukce s vyšším zatížením než 200 kg/m2.
</t>
  </si>
  <si>
    <t>16</t>
  </si>
  <si>
    <t>946321233</t>
  </si>
  <si>
    <t>Montáž zavěšeného řadového dílcového lešení šíře do 1,1 m Příplatek za první a každý další den použití lešení k ceně -1133</t>
  </si>
  <si>
    <t>2047822684</t>
  </si>
  <si>
    <t>200*90 'Přepočtené koeficientem množství</t>
  </si>
  <si>
    <t>17</t>
  </si>
  <si>
    <t>946321833</t>
  </si>
  <si>
    <t>Demontáž zavěšeného řadového dílcového lešení šíře do 1,1 m s provozním zatížením tř. 3 přes 150 do 200 kg/m2, umístěného ve výšce přes 20 do 30 m</t>
  </si>
  <si>
    <t>-875354730</t>
  </si>
  <si>
    <t xml:space="preserve">Poznámka k souboru cen:
1. Demontáž lešení zavěšených řadových dílcových s úrovní zavěšení vyšší než 30 m se oceňuje individuálně, stejně tak jako konstrukce s vyšším zatížením než 200 kg/m2.
</t>
  </si>
  <si>
    <t>18</t>
  </si>
  <si>
    <t>978019331</t>
  </si>
  <si>
    <t>Otlučení vápenných nebo vápenocementových omítek vnějších ploch s vyškrabáním spar a s očištěním zdiva stupně členitosti 3 až 5, v rozsahu přes 10 do 20 %</t>
  </si>
  <si>
    <t>-2078272442</t>
  </si>
  <si>
    <t>997</t>
  </si>
  <si>
    <t>Přesun sutě</t>
  </si>
  <si>
    <t>19</t>
  </si>
  <si>
    <t>997013161</t>
  </si>
  <si>
    <t>Vnitrostaveništní doprava suti a vybouraných hmot vodorovně do 50 m svisle s omezením mechanizace pro budovy a haly výšky přes 36 do 45 m</t>
  </si>
  <si>
    <t>t</t>
  </si>
  <si>
    <t>678221363</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</si>
  <si>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</si>
  <si>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20</t>
  </si>
  <si>
    <t>997013501</t>
  </si>
  <si>
    <t>Odvoz suti a vybouraných hmot na skládku nebo meziskládku se složením, na vzdálenost do 1 km</t>
  </si>
  <si>
    <t>-471530066</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</si>
  <si>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</si>
  <si>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</si>
  <si>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</si>
  <si>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1457661035</t>
  </si>
  <si>
    <t>29,655*20 'Přepočtené koeficientem množství</t>
  </si>
  <si>
    <t>22</t>
  </si>
  <si>
    <t>997013831</t>
  </si>
  <si>
    <t>Poplatek za uložení stavebního odpadu na skládce (skládkovné) směsného stavebního a demoličního zatříděného do Katalogu odpadů pod kódem 170 904</t>
  </si>
  <si>
    <t>-2055148546</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</si>
  <si>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</si>
  <si>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</si>
  <si>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</si>
  <si>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23</t>
  </si>
  <si>
    <t>998017005</t>
  </si>
  <si>
    <t>Přesun hmot pro budovy občanské výstavby, bydlení, výrobu a služby s omezením mechanizace vodorovná dopravní vzdálenost do 100 m pro budovy s jakoukoliv nosnou konstrukcí výšky přes 36 do 45 m</t>
  </si>
  <si>
    <t>262861052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</si>
  <si>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</si>
  <si>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</si>
  <si>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</si>
  <si>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</si>
  <si>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</si>
  <si>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24</t>
  </si>
  <si>
    <t>722-HI</t>
  </si>
  <si>
    <t xml:space="preserve">M+D Hydroizolace na terasách vč. penetrace, očištění a všech doplňků - viz popis </t>
  </si>
  <si>
    <t>-1240691945</t>
  </si>
  <si>
    <t>25</t>
  </si>
  <si>
    <t>998711103</t>
  </si>
  <si>
    <t>Přesun hmot pro izolace proti vodě, vlhkosti a plynům stanovený z hmotnosti přesunovaného materiálu vodorovná dopravní vzdálenost do 50 m v objektech výšky přes 12 do 60 m</t>
  </si>
  <si>
    <t>-1510433360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</si>
  <si>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</si>
  <si>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t>
  </si>
  <si>
    <t>Elektroinstalace - silnoproud</t>
  </si>
  <si>
    <t>26</t>
  </si>
  <si>
    <t>741-H</t>
  </si>
  <si>
    <t xml:space="preserve">Demontáž, doplnění kotvení a montáž+dodávka hromosvodu - viz popis </t>
  </si>
  <si>
    <t>celek</t>
  </si>
  <si>
    <t>596588153</t>
  </si>
  <si>
    <t>762</t>
  </si>
  <si>
    <t>Konstrukce tesařské</t>
  </si>
  <si>
    <t>27</t>
  </si>
  <si>
    <t>762341210</t>
  </si>
  <si>
    <t>Bednění a laťování montáž bednění střech rovných a šikmých sklonu do 60° s vyřezáním otvorů z prken hrubých na sraz tl. do 32 mm</t>
  </si>
  <si>
    <t>1460873428</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</si>
  <si>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</si>
  <si>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"S1"</t>
  </si>
  <si>
    <t>352,0/100*45</t>
  </si>
  <si>
    <t>"S2"</t>
  </si>
  <si>
    <t>75,0/100*45</t>
  </si>
  <si>
    <t>28</t>
  </si>
  <si>
    <t>60511120</t>
  </si>
  <si>
    <t>prkna stavební prismovaná středová řezivo stavební tl 25(32)mm dl 2-5m</t>
  </si>
  <si>
    <t>m3</t>
  </si>
  <si>
    <t>32</t>
  </si>
  <si>
    <t>981226900</t>
  </si>
  <si>
    <t>5,765*1,1 'Přepočtené koeficientem množství</t>
  </si>
  <si>
    <t>29</t>
  </si>
  <si>
    <t>762341310</t>
  </si>
  <si>
    <t>Bednění a laťování montáž bednění střech obloukových sklonu do 60° s vyřezáním otvorů, nároží, úžlabí, nadstřešních konstrukcí z prken hrubých na sraz tl. do 32 mm</t>
  </si>
  <si>
    <t>1571556231</t>
  </si>
  <si>
    <t>"věž- báň"</t>
  </si>
  <si>
    <t>3,14*2,72*(3,54+1,42+0,72+4,39+0,53)/100*45</t>
  </si>
  <si>
    <t>30</t>
  </si>
  <si>
    <t>-1244573580</t>
  </si>
  <si>
    <t>40,74*0,03</t>
  </si>
  <si>
    <t>1,222*1,1 'Přepočtené koeficientem množství</t>
  </si>
  <si>
    <t>31</t>
  </si>
  <si>
    <t>762341811</t>
  </si>
  <si>
    <t>Demontáž bednění a laťování bednění střech rovných, obloukových, sklonu do 60° se všemi nadstřešními konstrukcemi z prken hrubých, hoblovaných tl. do 32 mm</t>
  </si>
  <si>
    <t>-363229931</t>
  </si>
  <si>
    <t>76235</t>
  </si>
  <si>
    <t>Bednění a laťování montáž bednění střech rovných, šikmých a oblých - příplatek za sklon střechy přes 60°</t>
  </si>
  <si>
    <t>1029665604</t>
  </si>
  <si>
    <t>33</t>
  </si>
  <si>
    <t>762395000</t>
  </si>
  <si>
    <t>Spojovací prostředky krovů, bednění a laťování, nadstřešních konstrukcí svory, prkna, hřebíky, pásová ocel, vruty</t>
  </si>
  <si>
    <t>-547449693</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</si>
  <si>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</si>
  <si>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6,342</t>
  </si>
  <si>
    <t>1,344</t>
  </si>
  <si>
    <t>34</t>
  </si>
  <si>
    <t>998762104</t>
  </si>
  <si>
    <t>Přesun hmot pro konstrukce tesařské stanovený z hmotnosti přesunovaného materiálu vodorovná dopravní vzdálenost do 50 m v objektech výšky přes 24 do 36 m</t>
  </si>
  <si>
    <t>1251958460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</si>
  <si>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</si>
  <si>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35</t>
  </si>
  <si>
    <t>998762194</t>
  </si>
  <si>
    <t>Přesun hmot pro konstrukce tesařské stanovený z hmotnosti přesunovaného materiálu Příplatek k cenám za zvětšený přesun přes vymezenou největší dopravní vzdálenost do 1000 m</t>
  </si>
  <si>
    <t>-2142340545</t>
  </si>
  <si>
    <t>764</t>
  </si>
  <si>
    <t>Konstrukce klempířské</t>
  </si>
  <si>
    <t>36</t>
  </si>
  <si>
    <t>764001821</t>
  </si>
  <si>
    <t>Demontáž klempířských konstrukcí krytiny ze svitků nebo tabulí do suti</t>
  </si>
  <si>
    <t>-1368211408</t>
  </si>
  <si>
    <t>352,0</t>
  </si>
  <si>
    <t>75,0</t>
  </si>
  <si>
    <t>3,14*2,72*(3,54+1,42+0,72+4,39+0,53)</t>
  </si>
  <si>
    <t>37</t>
  </si>
  <si>
    <t>764001851</t>
  </si>
  <si>
    <t>Demontáž klempířských konstrukcí oplechování hřebene s větrací mřížkou nebo podkladním plechem do suti</t>
  </si>
  <si>
    <t>-672162988</t>
  </si>
  <si>
    <t>2,75*8</t>
  </si>
  <si>
    <t>3,0*4</t>
  </si>
  <si>
    <t>1,0*4*2</t>
  </si>
  <si>
    <t>2,25*2</t>
  </si>
  <si>
    <t>2,645+2,85+5,195</t>
  </si>
  <si>
    <t>2,67*2</t>
  </si>
  <si>
    <t>5,495+4,425+2,0+5,915+2,0+2,945+1,62</t>
  </si>
  <si>
    <t>38</t>
  </si>
  <si>
    <t>764001871</t>
  </si>
  <si>
    <t>Demontáž klempířských konstrukcí oplechování nároží s větrací mřížkou nebo podkladním plechem do suti</t>
  </si>
  <si>
    <t>-1945332458</t>
  </si>
  <si>
    <t>6,0+6,0+8,5</t>
  </si>
  <si>
    <t>39</t>
  </si>
  <si>
    <t>764001891</t>
  </si>
  <si>
    <t>Demontáž klempířských konstrukcí oplechování úžlabí do suti</t>
  </si>
  <si>
    <t>-1674236725</t>
  </si>
  <si>
    <t>4,5+5,5</t>
  </si>
  <si>
    <t>1,1*4</t>
  </si>
  <si>
    <t>2,0*4</t>
  </si>
  <si>
    <t>3,9*2</t>
  </si>
  <si>
    <t>1,5*4</t>
  </si>
  <si>
    <t>8,0</t>
  </si>
  <si>
    <t>3,5*2</t>
  </si>
  <si>
    <t>40</t>
  </si>
  <si>
    <t>764002812</t>
  </si>
  <si>
    <t>Demontáž klempířských konstrukcí okapového plechu do suti, v krytině skládané</t>
  </si>
  <si>
    <t>-555493167</t>
  </si>
  <si>
    <t>"terasy"</t>
  </si>
  <si>
    <t>(6,0+7,5+4,9+3,9+3,2+4,0)/0,5</t>
  </si>
  <si>
    <t>"okap"</t>
  </si>
  <si>
    <t>4,8+50,0+8,8</t>
  </si>
  <si>
    <t>2*3,14*2,77</t>
  </si>
  <si>
    <t>41</t>
  </si>
  <si>
    <t>764002841</t>
  </si>
  <si>
    <t>Demontáž klempířských konstrukcí oplechování horních ploch zdí a nadezdívek do suti</t>
  </si>
  <si>
    <t>-1444755800</t>
  </si>
  <si>
    <t>2,0*2</t>
  </si>
  <si>
    <t>1,4*12</t>
  </si>
  <si>
    <t>0,8*12</t>
  </si>
  <si>
    <t>2,4*4</t>
  </si>
  <si>
    <t>3,3</t>
  </si>
  <si>
    <t>3,2</t>
  </si>
  <si>
    <t>4,5</t>
  </si>
  <si>
    <t>4,0</t>
  </si>
  <si>
    <t>2,5</t>
  </si>
  <si>
    <t>1,1*2</t>
  </si>
  <si>
    <t>3,9</t>
  </si>
  <si>
    <t>3,0*2</t>
  </si>
  <si>
    <t>42</t>
  </si>
  <si>
    <t>764002851</t>
  </si>
  <si>
    <t>Demontáž klempířských konstrukcí oplechování parapetů do suti</t>
  </si>
  <si>
    <t>-2039902782</t>
  </si>
  <si>
    <t>43</t>
  </si>
  <si>
    <t>764002861</t>
  </si>
  <si>
    <t>Demontáž klempířských konstrukcí oplechování říms do suti</t>
  </si>
  <si>
    <t>1815718666</t>
  </si>
  <si>
    <t>44</t>
  </si>
  <si>
    <t>764002871</t>
  </si>
  <si>
    <t>Demontáž klempířských konstrukcí lemování zdí do suti</t>
  </si>
  <si>
    <t>1972155643</t>
  </si>
  <si>
    <t>59,0</t>
  </si>
  <si>
    <t>10,0</t>
  </si>
  <si>
    <t>5*5,0</t>
  </si>
  <si>
    <t>45</t>
  </si>
  <si>
    <t>764003801</t>
  </si>
  <si>
    <t>Demontáž klempířských konstrukcí lemování trub, konzol, držáků, ventilačních nástavců a ostatních kusových prvků do suti</t>
  </si>
  <si>
    <t>kus</t>
  </si>
  <si>
    <t>369781098</t>
  </si>
  <si>
    <t>46</t>
  </si>
  <si>
    <t>764004801</t>
  </si>
  <si>
    <t>Demontáž klempířských konstrukcí žlabu podokapního do suti</t>
  </si>
  <si>
    <t>-1962046386</t>
  </si>
  <si>
    <t>4,8</t>
  </si>
  <si>
    <t>47</t>
  </si>
  <si>
    <t>764004821</t>
  </si>
  <si>
    <t>Demontáž klempířských konstrukcí žlabu nástřešního do suti</t>
  </si>
  <si>
    <t>-144692133</t>
  </si>
  <si>
    <t>33,0+17,0</t>
  </si>
  <si>
    <t>48</t>
  </si>
  <si>
    <t>764004831</t>
  </si>
  <si>
    <t>Demontáž klempířských konstrukcí žlabu mezistřešního nebo zaatikového do suti</t>
  </si>
  <si>
    <t>1913238795</t>
  </si>
  <si>
    <t>8,8</t>
  </si>
  <si>
    <t>49</t>
  </si>
  <si>
    <t>764004861</t>
  </si>
  <si>
    <t>Demontáž klempířských konstrukcí svodu do suti</t>
  </si>
  <si>
    <t>-1868773504</t>
  </si>
  <si>
    <t>137,0</t>
  </si>
  <si>
    <t>50</t>
  </si>
  <si>
    <t>764042418</t>
  </si>
  <si>
    <t>Strukturní odddělovací rohož se zabudovanou hydroizolací rš přes 1000 mm</t>
  </si>
  <si>
    <t>1890396737</t>
  </si>
  <si>
    <t>51</t>
  </si>
  <si>
    <t>764141403</t>
  </si>
  <si>
    <t>Krytina ze svitků nebo tabulí z titanzinkového předzvětralého plechu s úpravou u okapů, prostupů a výčnělků střechy rovné drážkováním ze svitků rš 500 mm, sklon střechy přes 30 do 60°</t>
  </si>
  <si>
    <t>-26458341</t>
  </si>
  <si>
    <t>52</t>
  </si>
  <si>
    <t>764141405</t>
  </si>
  <si>
    <t>Krytina ze svitků nebo tabulí z titanzinkového předzvětralého plechu s úpravou u okapů, prostupů a výčnělků střechy rovné drážkováním ze svitků rš 500 mm, sklon střechy přes 60°</t>
  </si>
  <si>
    <t>61701631</t>
  </si>
  <si>
    <t>53</t>
  </si>
  <si>
    <t>764141456</t>
  </si>
  <si>
    <t>Krytina ze svitků nebo tabulí z titanzinkového předzvětralého plechu s úpravou u okapů, prostupů a výčnělků střechy oblé drážkováním ze svitků rš 500 mm</t>
  </si>
  <si>
    <t>25009885</t>
  </si>
  <si>
    <t>54</t>
  </si>
  <si>
    <t>764241407</t>
  </si>
  <si>
    <t>Oplechování střešních prvků z titanzinkového předzvětralého plechu hřebene větraného, včetně větrací mřížky rš 670 mm</t>
  </si>
  <si>
    <t>453214844</t>
  </si>
  <si>
    <t xml:space="preserve">Poznámka k souboru cen:
1. V cenách 764 24-1405 až - 2457 nejsou započteny náklady na podkladní plech. Ten se oceňuje souborem cen 764 01-14..Podkladní plech z pozinkovaného plechu v tl. 1,0 mm a rozvinuté šířce dle rš střešního prvku.
</t>
  </si>
  <si>
    <t>86,93</t>
  </si>
  <si>
    <t>55</t>
  </si>
  <si>
    <t>764241437</t>
  </si>
  <si>
    <t>Oplechování střešních prvků z titanzinkového předzvětralého plechu nároží větraného, včetně větrací mřížky rš 670 mm</t>
  </si>
  <si>
    <t>1446668020</t>
  </si>
  <si>
    <t>20,5</t>
  </si>
  <si>
    <t>56</t>
  </si>
  <si>
    <t>764241467</t>
  </si>
  <si>
    <t>Oplechování střešních prvků z titanzinkového předzvětralého plechu úžlabí rš 670 mm</t>
  </si>
  <si>
    <t>2090865978</t>
  </si>
  <si>
    <t>51,2</t>
  </si>
  <si>
    <t>57</t>
  </si>
  <si>
    <t>764241476</t>
  </si>
  <si>
    <t>Oplechování střešních prvků z titanzinkového předzvětralého plechu Příplatek k cenám za provedení úžlabí v plechové krytině</t>
  </si>
  <si>
    <t>1896710207</t>
  </si>
  <si>
    <t>58</t>
  </si>
  <si>
    <t>764242435</t>
  </si>
  <si>
    <t>Oplechování střešních prvků z titanzinkového předzvětralého plechu okapu okapovým plechem střechy rovné rš 400 mm</t>
  </si>
  <si>
    <t>1822809271</t>
  </si>
  <si>
    <t>59</t>
  </si>
  <si>
    <t>764242437</t>
  </si>
  <si>
    <t>Oplechování střešních prvků z titanzinkového předzvětralého plechu okapu okapovým plechem střechy rovné rš 670 mm</t>
  </si>
  <si>
    <t>-1112718868</t>
  </si>
  <si>
    <t>6,0/0,5</t>
  </si>
  <si>
    <t>7,5/0,5</t>
  </si>
  <si>
    <t>4,9/0,5</t>
  </si>
  <si>
    <t>3,9/0,5</t>
  </si>
  <si>
    <t>3,2*0,5</t>
  </si>
  <si>
    <t>4,0/0,5</t>
  </si>
  <si>
    <t>60</t>
  </si>
  <si>
    <t>764242455</t>
  </si>
  <si>
    <t>Oplechování střešních prvků z titanzinkového předzvětralého plechu okapu okapovým plechem střechy oblé ze segmentů rš 400 mm</t>
  </si>
  <si>
    <t>-1709528725</t>
  </si>
  <si>
    <t>61</t>
  </si>
  <si>
    <t>764244403</t>
  </si>
  <si>
    <t>Oplechování horních ploch zdí a nadezdívek (atik) z titanzinkového předzvětralého plechu mechanicky kotvené rš 250 mm</t>
  </si>
  <si>
    <t>77360879</t>
  </si>
  <si>
    <t>"6.3/K"</t>
  </si>
  <si>
    <t>62</t>
  </si>
  <si>
    <t>764244407</t>
  </si>
  <si>
    <t>Oplechování horních ploch zdí a nadezdívek (atik) z titanzinkového předzvětralého plechu mechanicky kotvené rš 670 mm</t>
  </si>
  <si>
    <t>-2144926855</t>
  </si>
  <si>
    <t>"7.1/K"</t>
  </si>
  <si>
    <t>"7.2/K"</t>
  </si>
  <si>
    <t>"8.1/K"</t>
  </si>
  <si>
    <t>"9.1/K"</t>
  </si>
  <si>
    <t>"9.2/K"</t>
  </si>
  <si>
    <t>"9.3/K"</t>
  </si>
  <si>
    <t>"10.1/K"</t>
  </si>
  <si>
    <t>"10.2/K"</t>
  </si>
  <si>
    <t>63</t>
  </si>
  <si>
    <t>764244408</t>
  </si>
  <si>
    <t>Oplechování horních ploch zdí a nadezdívek (atik) z titanzinkového předzvětralého plechu mechanicky kotvené rš 750 mm</t>
  </si>
  <si>
    <t>-339354059</t>
  </si>
  <si>
    <t>"6.1/K"</t>
  </si>
  <si>
    <t>"6.2/K"</t>
  </si>
  <si>
    <t>"6.4/K"</t>
  </si>
  <si>
    <t>64</t>
  </si>
  <si>
    <t>764244411</t>
  </si>
  <si>
    <t>Oplechování horních ploch zdí a nadezdívek (atik) z titanzinkového předzvětralého plechu mechanicky kotvené přes rš 800 mm</t>
  </si>
  <si>
    <t>1493015287</t>
  </si>
  <si>
    <t>"8.2/K"</t>
  </si>
  <si>
    <t>3,6</t>
  </si>
  <si>
    <t>65</t>
  </si>
  <si>
    <t>764246404</t>
  </si>
  <si>
    <t>Oplechování parapetů z titanzinkového předzvětralého plechu rovných mechanicky kotvené, bez rohů rš 330 mm</t>
  </si>
  <si>
    <t>-398298653</t>
  </si>
  <si>
    <t>"1.8/K"</t>
  </si>
  <si>
    <t>35,2</t>
  </si>
  <si>
    <t>"1.9/K"</t>
  </si>
  <si>
    <t>"1.10/K"</t>
  </si>
  <si>
    <t>6,0</t>
  </si>
  <si>
    <t>"1.11/K"</t>
  </si>
  <si>
    <t>4,4</t>
  </si>
  <si>
    <t>"1.12/K"</t>
  </si>
  <si>
    <t>66</t>
  </si>
  <si>
    <t>764246405</t>
  </si>
  <si>
    <t>Oplechování parapetů z titanzinkového předzvětralého plechu rovných mechanicky kotvené, bez rohů rš 400 mm</t>
  </si>
  <si>
    <t>-1765151115</t>
  </si>
  <si>
    <t>"1.2/K"</t>
  </si>
  <si>
    <t>1,7</t>
  </si>
  <si>
    <t>"1.4/K"</t>
  </si>
  <si>
    <t>"1.5/K"</t>
  </si>
  <si>
    <t>"1.6/K"</t>
  </si>
  <si>
    <t>45,6</t>
  </si>
  <si>
    <t>"1.7/K"</t>
  </si>
  <si>
    <t>12,8</t>
  </si>
  <si>
    <t>67</t>
  </si>
  <si>
    <t>764246406</t>
  </si>
  <si>
    <t>Oplechování parapetů z titanzinkového předzvětralého plechu rovných mechanicky kotvené, bez rohů rš 500 mm</t>
  </si>
  <si>
    <t>-416458442</t>
  </si>
  <si>
    <t>"1.1/K"</t>
  </si>
  <si>
    <t>3,4</t>
  </si>
  <si>
    <t>"1.3/K"</t>
  </si>
  <si>
    <t>11,9</t>
  </si>
  <si>
    <t>68</t>
  </si>
  <si>
    <t>764248404</t>
  </si>
  <si>
    <t>Oplechování říms a ozdobných prvků z titanzinkového předzvětralého plechu rovných, bez rohů mechanicky kotvené rš 330 mm</t>
  </si>
  <si>
    <t>-1466072506</t>
  </si>
  <si>
    <t xml:space="preserve">Poznámka k souboru cen:
1. Ceny lze použít pro ocenění oplechování římsy pod nadřímsovým žlabem.
</t>
  </si>
  <si>
    <t>"2.2/K"</t>
  </si>
  <si>
    <t>21,5</t>
  </si>
  <si>
    <t>"2.3/K"</t>
  </si>
  <si>
    <t>"3.1/K"</t>
  </si>
  <si>
    <t>80,5</t>
  </si>
  <si>
    <t>69</t>
  </si>
  <si>
    <t>764248405</t>
  </si>
  <si>
    <t>Oplechování říms a ozdobných prvků z titanzinkového předzvětralého plechu rovných, bez rohů mechanicky kotvené rš 400 mm</t>
  </si>
  <si>
    <t>1049577296</t>
  </si>
  <si>
    <t>"2.4/K"</t>
  </si>
  <si>
    <t>"2.5/K"</t>
  </si>
  <si>
    <t>16,0</t>
  </si>
  <si>
    <t>70</t>
  </si>
  <si>
    <t>764248406</t>
  </si>
  <si>
    <t>Oplechování říms a ozdobných prvků z titanzinkového předzvětralého plechu rovných, bez rohů mechanicky kotvené rš 500 mm</t>
  </si>
  <si>
    <t>-1432346495</t>
  </si>
  <si>
    <t>"2.6/K"</t>
  </si>
  <si>
    <t>3,7</t>
  </si>
  <si>
    <t>"3.2/K"</t>
  </si>
  <si>
    <t>119,0</t>
  </si>
  <si>
    <t>71</t>
  </si>
  <si>
    <t>764248407</t>
  </si>
  <si>
    <t>Oplechování říms a ozdobných prvků z titanzinkového předzvětralého plechu rovných, bez rohů mechanicky kotvené rš 670 mm</t>
  </si>
  <si>
    <t>-1048465165</t>
  </si>
  <si>
    <t>"2.7/K"</t>
  </si>
  <si>
    <t>"3.3/K"</t>
  </si>
  <si>
    <t>72</t>
  </si>
  <si>
    <t>764248445</t>
  </si>
  <si>
    <t>Oplechování říms a ozdobných prvků z titanzinkového předzvětralého plechu rovných, bez rohů Příplatek k cenám za zvýšenou pracnost při provedení rohu nebo koutu rovné římsy do rš 400 mm</t>
  </si>
  <si>
    <t>1078423631</t>
  </si>
  <si>
    <t>73</t>
  </si>
  <si>
    <t>764248447</t>
  </si>
  <si>
    <t>Oplechování říms a ozdobných prvků z titanzinkového předzvětralého plechu rovných, bez rohů Příplatek k cenám za zvýšenou pracnost při provedení rohu nebo koutu rovné římsy přes rš 400 mm</t>
  </si>
  <si>
    <t>-1492058169</t>
  </si>
  <si>
    <t>74</t>
  </si>
  <si>
    <t>764248455</t>
  </si>
  <si>
    <t>Oplechování říms a ozdobných prvků z titanzinkového předzvětralého plechu oblých nebo ze segmentů, včetně rohů mechanicky kotvené rš 400 mm</t>
  </si>
  <si>
    <t>1740267780</t>
  </si>
  <si>
    <t>"2.1/K"</t>
  </si>
  <si>
    <t>3,1</t>
  </si>
  <si>
    <t>75</t>
  </si>
  <si>
    <t>764341417</t>
  </si>
  <si>
    <t>Lemování zdí z titanzinkového předzvětralého plechu boční nebo horní rovných, střech s krytinou skládanou mimo prejzovou rš 670 mm</t>
  </si>
  <si>
    <t>-1491911903</t>
  </si>
  <si>
    <t>"11.1/K"</t>
  </si>
  <si>
    <t>76</t>
  </si>
  <si>
    <t>764341419</t>
  </si>
  <si>
    <t>Lemování zdí z titanzinkového předzvětralého plechu boční nebo horní rovných, střech s krytinou skládanou mimo prejzovou rš 800 mm</t>
  </si>
  <si>
    <t>-518429981</t>
  </si>
  <si>
    <t>"11.2/K"</t>
  </si>
  <si>
    <t>2*4,5</t>
  </si>
  <si>
    <t>"11.3/K"</t>
  </si>
  <si>
    <t>2,0*5</t>
  </si>
  <si>
    <t>77</t>
  </si>
  <si>
    <t>764541405</t>
  </si>
  <si>
    <t>Žlab podokapní z titanzinkového předzvětralého plechu včetně háků a čel půlkruhový rš 330 mm</t>
  </si>
  <si>
    <t>-1796324526</t>
  </si>
  <si>
    <t>"12.4/K"</t>
  </si>
  <si>
    <t>78</t>
  </si>
  <si>
    <t>764543406</t>
  </si>
  <si>
    <t>Žlab nadokapní (nástřešní) z titanzinkového předzvětralého plechu oblého tvaru, včetně háků, čel a hrdel rš 500 mm</t>
  </si>
  <si>
    <t>1683944426</t>
  </si>
  <si>
    <t xml:space="preserve">Poznámka k souboru cen:
1. V cenách nejsou započteny náklady na oplechování okapního plechu, tyto se oceňují položkami souboru cen 764 24-.4. Oplechování střešních prvků z titanzinkového předzvětralého plechu.
</t>
  </si>
  <si>
    <t>"12.2/K"</t>
  </si>
  <si>
    <t>17,0</t>
  </si>
  <si>
    <t>79</t>
  </si>
  <si>
    <t>764543407</t>
  </si>
  <si>
    <t>Žlab nadokapní (nástřešní) z titanzinkového předzvětralého plechu oblého tvaru, včetně háků, čel a hrdel rš 670 mm</t>
  </si>
  <si>
    <t>-1430175447</t>
  </si>
  <si>
    <t>"12.1/K"</t>
  </si>
  <si>
    <t>33,0</t>
  </si>
  <si>
    <t>80</t>
  </si>
  <si>
    <t>764543426</t>
  </si>
  <si>
    <t>Žlab nadokapní (nástřešní) z titanzinkového předzvětralého plechu Příplatek k cenám za zvýšenou pracnost při provedení rohu nebo koutu rš 500 mm</t>
  </si>
  <si>
    <t>-666844777</t>
  </si>
  <si>
    <t>81</t>
  </si>
  <si>
    <t>764543427</t>
  </si>
  <si>
    <t>Žlab nadokapní (nástřešní) z titanzinkového předzvětralého plechu Příplatek k cenám za zvýšenou pracnost při provedení rohu nebo koutu rš 670 mm</t>
  </si>
  <si>
    <t>219387615</t>
  </si>
  <si>
    <t>82</t>
  </si>
  <si>
    <t>764545411</t>
  </si>
  <si>
    <t>Žlab mezistřešní nebo zaatikový z titanzinkového předzvětralého plechu včetně čel a hrdel uložený v lůžku bez háků rš 1100 mm</t>
  </si>
  <si>
    <t>1248184063</t>
  </si>
  <si>
    <t>"12.3/K"</t>
  </si>
  <si>
    <t>83</t>
  </si>
  <si>
    <t>764546411</t>
  </si>
  <si>
    <t>Žlab mezistřešní nebo zaatikový z titanzinkového předzvětralého plechu včetně čel a hrdel Příplatek k cenám za zvýšenou pracnost provedení rohu nebo koutu rš 1100 mm</t>
  </si>
  <si>
    <t>-1396119496</t>
  </si>
  <si>
    <t>84</t>
  </si>
  <si>
    <t>764548423</t>
  </si>
  <si>
    <t>Svod z titanzinkového předzvětralého plechu včetně objímek, kolen a odskoků kruhový, průměru 100 mm</t>
  </si>
  <si>
    <t>302609259</t>
  </si>
  <si>
    <t>"14/K"</t>
  </si>
  <si>
    <t>85</t>
  </si>
  <si>
    <t>76455-1</t>
  </si>
  <si>
    <t xml:space="preserve">Demontáž stávajícího okna a montáž vč. dodávky nového střešního (půdního) okna vč, lemování a zašištění - viz popis </t>
  </si>
  <si>
    <t>-728948502</t>
  </si>
  <si>
    <t>86</t>
  </si>
  <si>
    <t>76455-2</t>
  </si>
  <si>
    <t xml:space="preserve">M+D větrací komínky převzv. titanzinek - dle stávající - viz popis </t>
  </si>
  <si>
    <t>-165880672</t>
  </si>
  <si>
    <t>87</t>
  </si>
  <si>
    <t>998764105</t>
  </si>
  <si>
    <t>Přesun hmot pro konstrukce klempířské stanovený z hmotnosti přesunovaného materiálu vodorovná dopravní vzdálenost do 50 m v objektech výšky přes 36 do 48 m</t>
  </si>
  <si>
    <t>-1185524048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</si>
  <si>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</si>
  <si>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767</t>
  </si>
  <si>
    <t>Konstrukce zámečnické</t>
  </si>
  <si>
    <t>88</t>
  </si>
  <si>
    <t>767-R-ZA</t>
  </si>
  <si>
    <t>Repase kovového zábradlí balkónů (demontáž, snesení, odvoz do dílny, odření stávajícího nátěru, oprava-vyvaření, nový nátěr) vč. montáže a kotvení</t>
  </si>
  <si>
    <t>-2016092843</t>
  </si>
  <si>
    <t>22,14</t>
  </si>
  <si>
    <t>89</t>
  </si>
  <si>
    <t>998767105</t>
  </si>
  <si>
    <t>Přesun hmot pro zámečnické konstrukce stanovený z hmotnosti přesunovaného materiálu vodorovná dopravní vzdálenost do 50 m v objektech výšky přes 36 do 48 m</t>
  </si>
  <si>
    <t>1377779348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</si>
  <si>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</si>
  <si>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</si>
  <si>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</si>
  <si>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90</t>
  </si>
  <si>
    <t>783201403</t>
  </si>
  <si>
    <t>Příprava podkladu tesařských konstrukcí před provedením nátěru oprášení</t>
  </si>
  <si>
    <t>146246173</t>
  </si>
  <si>
    <t>352,0/100*55</t>
  </si>
  <si>
    <t>75,0/100*55</t>
  </si>
  <si>
    <t>3,14*2,72*(3,54+1,42+0,72+4,39+0,53)/100*55</t>
  </si>
  <si>
    <t>91</t>
  </si>
  <si>
    <t>783213021</t>
  </si>
  <si>
    <t>Napouštěcí nátěr tesařských prvků proti dřevokazným houbám, hmyzu a plísním nezabudovaných do konstrukce dvojnásobný syntetický</t>
  </si>
  <si>
    <t>2104090063</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</si>
  <si>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</si>
  <si>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352,0/100*45*2</t>
  </si>
  <si>
    <t>75,0/100*45*2</t>
  </si>
  <si>
    <t>3,14*2,72*(3,54+1,42+0,72+4,39+0,53)/100*45*2</t>
  </si>
  <si>
    <t>92</t>
  </si>
  <si>
    <t>783213121</t>
  </si>
  <si>
    <t>Napouštěcí nátěr tesařských konstrukcí zabudovaných do konstrukce proti dřevokazným houbám, hmyzu a plísním dvojnásobný syntetický</t>
  </si>
  <si>
    <t>-1987847945</t>
  </si>
  <si>
    <t xml:space="preserve">Poznámka k souboru cen:
1. Položky souboru cen jsou určeny pro preventivní nátěr tesařských konstrukcí (např. krovu).
2. Položky jednonásobného nátěru jsou určeny pro ochranu dřeva v interiéru pod lazurovací nebo krycí nátěry.
3. Položky dvojnásobného nátěru jsou určeny pro ochranu dřeva jako samostatného impregnačního nátěru tesařské konstrukce v interéru nebo pro ochranu dřeva pod lazurovací nebo krycí nátěry v exteriéru.
</t>
  </si>
  <si>
    <t>93</t>
  </si>
  <si>
    <t>783401311</t>
  </si>
  <si>
    <t>Příprava podkladu klempířských konstrukcí před provedením nátěru odmaštěním odmašťovačem vodou ředitelným</t>
  </si>
  <si>
    <t>-1723936852</t>
  </si>
  <si>
    <t>62,8</t>
  </si>
  <si>
    <t>94</t>
  </si>
  <si>
    <t>783401401</t>
  </si>
  <si>
    <t>Příprava podkladu klempířských konstrukcí před provedením nátěru ometením</t>
  </si>
  <si>
    <t>-1171298934</t>
  </si>
  <si>
    <t>95</t>
  </si>
  <si>
    <t>783444201</t>
  </si>
  <si>
    <t>Základní antikorozní nátěr klempířských konstrukcí jednonásobný polyuretanový</t>
  </si>
  <si>
    <t>-1210438768</t>
  </si>
  <si>
    <t>96</t>
  </si>
  <si>
    <t>783447101</t>
  </si>
  <si>
    <t>Krycí nátěr (email) klempířských konstrukcí jednonásobný polyuretanový</t>
  </si>
  <si>
    <t>1238199124</t>
  </si>
  <si>
    <t>97</t>
  </si>
  <si>
    <t>783801201</t>
  </si>
  <si>
    <t>Příprava podkladu omítek před provedením nátěru obroušení</t>
  </si>
  <si>
    <t>-2121668025</t>
  </si>
  <si>
    <t>98</t>
  </si>
  <si>
    <t>783801203</t>
  </si>
  <si>
    <t>Příprava podkladu omítek před provedením nátěru okartáčování</t>
  </si>
  <si>
    <t>-236985111</t>
  </si>
  <si>
    <t>99</t>
  </si>
  <si>
    <t>783801251</t>
  </si>
  <si>
    <t>Očištění omítek biocidními prostředky napadených mikroorganismy s okartáčováním, nátěrem jednonásobným, povrchů hladkých omítek hladkých, zrnitých tenkovrstvých nebo štukových stupně členitosti 4</t>
  </si>
  <si>
    <t>-667297422</t>
  </si>
  <si>
    <t xml:space="preserve">Poznámka k souboru cen:
1. V cenách nejsou započteny náklady na následné omytí ošetřené fasády tlakovou vodou, tyto se oceňují cenou 783 80-1503.
</t>
  </si>
  <si>
    <t>100</t>
  </si>
  <si>
    <t>783801503</t>
  </si>
  <si>
    <t>Příprava podkladu omítek před provedením nátěru omytí tlakovou vodou</t>
  </si>
  <si>
    <t>-1899956127</t>
  </si>
  <si>
    <t>101</t>
  </si>
  <si>
    <t>783822203</t>
  </si>
  <si>
    <t>Vyrovnání omítek před provedením nátěru lokální, tloušťky do 3 mm disperzním tmelem akrylátovým nebo latexovým, plochy přes 0,1 do 0,25 m2</t>
  </si>
  <si>
    <t>1640186266</t>
  </si>
  <si>
    <t xml:space="preserve">Poznámka k souboru cen:
1. Vyrovnání podkladu větší tloušťky lze ocenit příslušnými cenami katalogu 801-4 Budovy a haly-opravy a údržba.
</t>
  </si>
  <si>
    <t>102</t>
  </si>
  <si>
    <t>783823173</t>
  </si>
  <si>
    <t>Penetrační nátěr omítek hladkých omítek hladkých, zrnitých tenkovrstvých nebo štukových stupně členitosti 4 silikátový</t>
  </si>
  <si>
    <t>1920721249</t>
  </si>
  <si>
    <t>103</t>
  </si>
  <si>
    <t>783827463</t>
  </si>
  <si>
    <t>Krycí (ochranný ) nátěr omítek dvojnásobný hladkých omítek hladkých, zrnitých tenkovrstvých nebo štukových stupně členitosti 4 silikátový</t>
  </si>
  <si>
    <t>-1114441223</t>
  </si>
  <si>
    <t>104</t>
  </si>
  <si>
    <t>783827469</t>
  </si>
  <si>
    <t>Krycí (ochranný ) nátěr omítek dvojnásobný hladkých omítek hladkých, zrnitých tenkovrstvých nebo štukových stupně členitosti 4 biocidní přísada</t>
  </si>
  <si>
    <t>-809922014</t>
  </si>
  <si>
    <t>105</t>
  </si>
  <si>
    <t>783897607</t>
  </si>
  <si>
    <t>Krycí (ochranný ) nátěr omítek Příplatek k cenám za provádění barevného nátěru v odstínu světlém dvojnásobného</t>
  </si>
  <si>
    <t>489787052</t>
  </si>
  <si>
    <t>1484,0/100*20</t>
  </si>
  <si>
    <t>106</t>
  </si>
  <si>
    <t>783897611</t>
  </si>
  <si>
    <t>Krycí (ochranný ) nátěr omítek Příplatek k cenám za provádění barevného nátěru v odstínu středně sytém dvojnásobného</t>
  </si>
  <si>
    <t>330733444</t>
  </si>
  <si>
    <t>1484,0/2</t>
  </si>
  <si>
    <t>107</t>
  </si>
  <si>
    <t>783897615</t>
  </si>
  <si>
    <t>Krycí (ochranný ) nátěr omítek Příplatek k cenám za provádění barevného nátěru v odstínu sytém dvojnásobného</t>
  </si>
  <si>
    <t>693326627</t>
  </si>
  <si>
    <t>1484,0/100*30</t>
  </si>
  <si>
    <t xml:space="preserve">VON - Vedlejší a ostatní náklady </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</si>
  <si>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</si>
  <si>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</si>
  <si>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</si>
  <si>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</si>
  <si>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</si>
  <si>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</si>
  <si>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</si>
  <si>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</si>
  <si>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</si>
  <si>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</si>
  <si>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PP-01</t>
  </si>
  <si>
    <t xml:space="preserve">zajištění všech nezbytných průzkumů nutných pro řádné provádění a dokončení stavby, především průzkum stratigrafický průzkum fasády pracovníky NPÚ Loket, dokumentace štukové výzdoby
</t>
  </si>
  <si>
    <t>soubor</t>
  </si>
  <si>
    <t>1024</t>
  </si>
  <si>
    <t>-575237376</t>
  </si>
  <si>
    <t>VRN3</t>
  </si>
  <si>
    <t>Zařízení staveniště</t>
  </si>
  <si>
    <t>ZS-01</t>
  </si>
  <si>
    <t xml:space="preserve">"*Zajištění bezpečného příjezdu a přístupu na staveniště včetně dopravního značení a potřebných souhlasů a rozhodnutí s vybudováním zařízení staveniště   *Náklady s připojením staveniště na energie + zajištění měření odběru energií    
*Oplocení a zabezpečení prostoru staveniště proti neoprávněnému vstupu    
*Náklady na vybavení zařízení staveniště   
*Náklady na spotřebované energie provozem zařízení staveniště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    
"
</t>
  </si>
  <si>
    <t>255356322</t>
  </si>
  <si>
    <t>VRN4</t>
  </si>
  <si>
    <t>Inženýrská činnost</t>
  </si>
  <si>
    <t>IČ-01</t>
  </si>
  <si>
    <t xml:space="preserve">*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*náklady na revize hromosvodu"
</t>
  </si>
  <si>
    <t>-1151156265</t>
  </si>
  <si>
    <t>VRN7</t>
  </si>
  <si>
    <t>Provozní vlivy</t>
  </si>
  <si>
    <t>PV-02</t>
  </si>
  <si>
    <t xml:space="preserve">Provozní vlivy </t>
  </si>
  <si>
    <t>…</t>
  </si>
  <si>
    <t>1421843002</t>
  </si>
  <si>
    <t>VRN9</t>
  </si>
  <si>
    <t>Ostatní náklady</t>
  </si>
  <si>
    <t>09-O</t>
  </si>
  <si>
    <t xml:space="preserve">Ostatní náklady </t>
  </si>
  <si>
    <t>kč</t>
  </si>
  <si>
    <t>-247374279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</si>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</sst>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8"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0" fillId="0" borderId="0" xfId="0" applyBorder="1" applyProtection="1">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A1">
      <pane ySplit="1" topLeftCell="A31"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75"/>
      <c r="AS2" s="375"/>
      <c r="AT2" s="375"/>
      <c r="AU2" s="375"/>
      <c r="AV2" s="375"/>
      <c r="AW2" s="375"/>
      <c r="AX2" s="375"/>
      <c r="AY2" s="375"/>
      <c r="AZ2" s="375"/>
      <c r="BA2" s="375"/>
      <c r="BB2" s="375"/>
      <c r="BC2" s="375"/>
      <c r="BD2" s="375"/>
      <c r="BE2" s="375"/>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76" t="s">
        <v>16</v>
      </c>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29"/>
      <c r="AQ5" s="31"/>
      <c r="BE5" s="369" t="s">
        <v>17</v>
      </c>
      <c r="BS5" s="24" t="s">
        <v>8</v>
      </c>
    </row>
    <row r="6" spans="2:71" ht="36.95" customHeight="1">
      <c r="B6" s="28"/>
      <c r="C6" s="29"/>
      <c r="D6" s="36" t="s">
        <v>18</v>
      </c>
      <c r="E6" s="29"/>
      <c r="F6" s="29"/>
      <c r="G6" s="29"/>
      <c r="H6" s="29"/>
      <c r="I6" s="29"/>
      <c r="J6" s="29"/>
      <c r="K6" s="356" t="s">
        <v>19</v>
      </c>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29"/>
      <c r="AQ6" s="31"/>
      <c r="BE6" s="370"/>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70"/>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70"/>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70"/>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70"/>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70"/>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70"/>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70"/>
      <c r="BS13" s="24" t="s">
        <v>8</v>
      </c>
    </row>
    <row r="14" spans="2:71" ht="15">
      <c r="B14" s="28"/>
      <c r="C14" s="29"/>
      <c r="D14" s="29"/>
      <c r="E14" s="377" t="s">
        <v>32</v>
      </c>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 t="s">
        <v>30</v>
      </c>
      <c r="AL14" s="29"/>
      <c r="AM14" s="29"/>
      <c r="AN14" s="39" t="s">
        <v>32</v>
      </c>
      <c r="AO14" s="29"/>
      <c r="AP14" s="29"/>
      <c r="AQ14" s="31"/>
      <c r="BE14" s="370"/>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70"/>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70"/>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70"/>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70"/>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70"/>
      <c r="BS19" s="24" t="s">
        <v>8</v>
      </c>
    </row>
    <row r="20" spans="2:71" ht="63" customHeight="1">
      <c r="B20" s="28"/>
      <c r="C20" s="29"/>
      <c r="D20" s="29"/>
      <c r="E20" s="379" t="s">
        <v>37</v>
      </c>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29"/>
      <c r="AP20" s="29"/>
      <c r="AQ20" s="31"/>
      <c r="BE20" s="370"/>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70"/>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70"/>
    </row>
    <row r="23" spans="2:57" s="1" customFormat="1" ht="25.9" customHeight="1">
      <c r="B23" s="41"/>
      <c r="C23" s="42"/>
      <c r="D23" s="43" t="s">
        <v>38</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80">
        <f>ROUND(AG51,2)</f>
        <v>0</v>
      </c>
      <c r="AL23" s="381"/>
      <c r="AM23" s="381"/>
      <c r="AN23" s="381"/>
      <c r="AO23" s="381"/>
      <c r="AP23" s="42"/>
      <c r="AQ23" s="45"/>
      <c r="BE23" s="370"/>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70"/>
    </row>
    <row r="25" spans="2:57" s="1" customFormat="1" ht="13.5">
      <c r="B25" s="41"/>
      <c r="C25" s="42"/>
      <c r="D25" s="42"/>
      <c r="E25" s="42"/>
      <c r="F25" s="42"/>
      <c r="G25" s="42"/>
      <c r="H25" s="42"/>
      <c r="I25" s="42"/>
      <c r="J25" s="42"/>
      <c r="K25" s="42"/>
      <c r="L25" s="382" t="s">
        <v>39</v>
      </c>
      <c r="M25" s="382"/>
      <c r="N25" s="382"/>
      <c r="O25" s="382"/>
      <c r="P25" s="42"/>
      <c r="Q25" s="42"/>
      <c r="R25" s="42"/>
      <c r="S25" s="42"/>
      <c r="T25" s="42"/>
      <c r="U25" s="42"/>
      <c r="V25" s="42"/>
      <c r="W25" s="382" t="s">
        <v>40</v>
      </c>
      <c r="X25" s="382"/>
      <c r="Y25" s="382"/>
      <c r="Z25" s="382"/>
      <c r="AA25" s="382"/>
      <c r="AB25" s="382"/>
      <c r="AC25" s="382"/>
      <c r="AD25" s="382"/>
      <c r="AE25" s="382"/>
      <c r="AF25" s="42"/>
      <c r="AG25" s="42"/>
      <c r="AH25" s="42"/>
      <c r="AI25" s="42"/>
      <c r="AJ25" s="42"/>
      <c r="AK25" s="382" t="s">
        <v>41</v>
      </c>
      <c r="AL25" s="382"/>
      <c r="AM25" s="382"/>
      <c r="AN25" s="382"/>
      <c r="AO25" s="382"/>
      <c r="AP25" s="42"/>
      <c r="AQ25" s="45"/>
      <c r="BE25" s="370"/>
    </row>
    <row r="26" spans="2:57" s="2" customFormat="1" ht="14.45" customHeight="1">
      <c r="B26" s="47"/>
      <c r="C26" s="48"/>
      <c r="D26" s="49" t="s">
        <v>42</v>
      </c>
      <c r="E26" s="48"/>
      <c r="F26" s="49" t="s">
        <v>43</v>
      </c>
      <c r="G26" s="48"/>
      <c r="H26" s="48"/>
      <c r="I26" s="48"/>
      <c r="J26" s="48"/>
      <c r="K26" s="48"/>
      <c r="L26" s="353">
        <v>0.21</v>
      </c>
      <c r="M26" s="354"/>
      <c r="N26" s="354"/>
      <c r="O26" s="354"/>
      <c r="P26" s="48"/>
      <c r="Q26" s="48"/>
      <c r="R26" s="48"/>
      <c r="S26" s="48"/>
      <c r="T26" s="48"/>
      <c r="U26" s="48"/>
      <c r="V26" s="48"/>
      <c r="W26" s="355">
        <f>ROUND(AZ51,2)</f>
        <v>0</v>
      </c>
      <c r="X26" s="354"/>
      <c r="Y26" s="354"/>
      <c r="Z26" s="354"/>
      <c r="AA26" s="354"/>
      <c r="AB26" s="354"/>
      <c r="AC26" s="354"/>
      <c r="AD26" s="354"/>
      <c r="AE26" s="354"/>
      <c r="AF26" s="48"/>
      <c r="AG26" s="48"/>
      <c r="AH26" s="48"/>
      <c r="AI26" s="48"/>
      <c r="AJ26" s="48"/>
      <c r="AK26" s="355">
        <f>ROUND(AV51,2)</f>
        <v>0</v>
      </c>
      <c r="AL26" s="354"/>
      <c r="AM26" s="354"/>
      <c r="AN26" s="354"/>
      <c r="AO26" s="354"/>
      <c r="AP26" s="48"/>
      <c r="AQ26" s="50"/>
      <c r="BE26" s="370"/>
    </row>
    <row r="27" spans="2:57" s="2" customFormat="1" ht="14.45" customHeight="1">
      <c r="B27" s="47"/>
      <c r="C27" s="48"/>
      <c r="D27" s="48"/>
      <c r="E27" s="48"/>
      <c r="F27" s="49" t="s">
        <v>44</v>
      </c>
      <c r="G27" s="48"/>
      <c r="H27" s="48"/>
      <c r="I27" s="48"/>
      <c r="J27" s="48"/>
      <c r="K27" s="48"/>
      <c r="L27" s="353">
        <v>0.15</v>
      </c>
      <c r="M27" s="354"/>
      <c r="N27" s="354"/>
      <c r="O27" s="354"/>
      <c r="P27" s="48"/>
      <c r="Q27" s="48"/>
      <c r="R27" s="48"/>
      <c r="S27" s="48"/>
      <c r="T27" s="48"/>
      <c r="U27" s="48"/>
      <c r="V27" s="48"/>
      <c r="W27" s="355">
        <f>ROUND(BA51,2)</f>
        <v>0</v>
      </c>
      <c r="X27" s="354"/>
      <c r="Y27" s="354"/>
      <c r="Z27" s="354"/>
      <c r="AA27" s="354"/>
      <c r="AB27" s="354"/>
      <c r="AC27" s="354"/>
      <c r="AD27" s="354"/>
      <c r="AE27" s="354"/>
      <c r="AF27" s="48"/>
      <c r="AG27" s="48"/>
      <c r="AH27" s="48"/>
      <c r="AI27" s="48"/>
      <c r="AJ27" s="48"/>
      <c r="AK27" s="355">
        <f>ROUND(AW51,2)</f>
        <v>0</v>
      </c>
      <c r="AL27" s="354"/>
      <c r="AM27" s="354"/>
      <c r="AN27" s="354"/>
      <c r="AO27" s="354"/>
      <c r="AP27" s="48"/>
      <c r="AQ27" s="50"/>
      <c r="BE27" s="370"/>
    </row>
    <row r="28" spans="2:57" s="2" customFormat="1" ht="14.45" customHeight="1" hidden="1">
      <c r="B28" s="47"/>
      <c r="C28" s="48"/>
      <c r="D28" s="48"/>
      <c r="E28" s="48"/>
      <c r="F28" s="49" t="s">
        <v>45</v>
      </c>
      <c r="G28" s="48"/>
      <c r="H28" s="48"/>
      <c r="I28" s="48"/>
      <c r="J28" s="48"/>
      <c r="K28" s="48"/>
      <c r="L28" s="353">
        <v>0.21</v>
      </c>
      <c r="M28" s="354"/>
      <c r="N28" s="354"/>
      <c r="O28" s="354"/>
      <c r="P28" s="48"/>
      <c r="Q28" s="48"/>
      <c r="R28" s="48"/>
      <c r="S28" s="48"/>
      <c r="T28" s="48"/>
      <c r="U28" s="48"/>
      <c r="V28" s="48"/>
      <c r="W28" s="355">
        <f>ROUND(BB51,2)</f>
        <v>0</v>
      </c>
      <c r="X28" s="354"/>
      <c r="Y28" s="354"/>
      <c r="Z28" s="354"/>
      <c r="AA28" s="354"/>
      <c r="AB28" s="354"/>
      <c r="AC28" s="354"/>
      <c r="AD28" s="354"/>
      <c r="AE28" s="354"/>
      <c r="AF28" s="48"/>
      <c r="AG28" s="48"/>
      <c r="AH28" s="48"/>
      <c r="AI28" s="48"/>
      <c r="AJ28" s="48"/>
      <c r="AK28" s="355">
        <v>0</v>
      </c>
      <c r="AL28" s="354"/>
      <c r="AM28" s="354"/>
      <c r="AN28" s="354"/>
      <c r="AO28" s="354"/>
      <c r="AP28" s="48"/>
      <c r="AQ28" s="50"/>
      <c r="BE28" s="370"/>
    </row>
    <row r="29" spans="2:57" s="2" customFormat="1" ht="14.45" customHeight="1" hidden="1">
      <c r="B29" s="47"/>
      <c r="C29" s="48"/>
      <c r="D29" s="48"/>
      <c r="E29" s="48"/>
      <c r="F29" s="49" t="s">
        <v>46</v>
      </c>
      <c r="G29" s="48"/>
      <c r="H29" s="48"/>
      <c r="I29" s="48"/>
      <c r="J29" s="48"/>
      <c r="K29" s="48"/>
      <c r="L29" s="353">
        <v>0.15</v>
      </c>
      <c r="M29" s="354"/>
      <c r="N29" s="354"/>
      <c r="O29" s="354"/>
      <c r="P29" s="48"/>
      <c r="Q29" s="48"/>
      <c r="R29" s="48"/>
      <c r="S29" s="48"/>
      <c r="T29" s="48"/>
      <c r="U29" s="48"/>
      <c r="V29" s="48"/>
      <c r="W29" s="355">
        <f>ROUND(BC51,2)</f>
        <v>0</v>
      </c>
      <c r="X29" s="354"/>
      <c r="Y29" s="354"/>
      <c r="Z29" s="354"/>
      <c r="AA29" s="354"/>
      <c r="AB29" s="354"/>
      <c r="AC29" s="354"/>
      <c r="AD29" s="354"/>
      <c r="AE29" s="354"/>
      <c r="AF29" s="48"/>
      <c r="AG29" s="48"/>
      <c r="AH29" s="48"/>
      <c r="AI29" s="48"/>
      <c r="AJ29" s="48"/>
      <c r="AK29" s="355">
        <v>0</v>
      </c>
      <c r="AL29" s="354"/>
      <c r="AM29" s="354"/>
      <c r="AN29" s="354"/>
      <c r="AO29" s="354"/>
      <c r="AP29" s="48"/>
      <c r="AQ29" s="50"/>
      <c r="BE29" s="370"/>
    </row>
    <row r="30" spans="2:57" s="2" customFormat="1" ht="14.45" customHeight="1" hidden="1">
      <c r="B30" s="47"/>
      <c r="C30" s="48"/>
      <c r="D30" s="48"/>
      <c r="E30" s="48"/>
      <c r="F30" s="49" t="s">
        <v>47</v>
      </c>
      <c r="G30" s="48"/>
      <c r="H30" s="48"/>
      <c r="I30" s="48"/>
      <c r="J30" s="48"/>
      <c r="K30" s="48"/>
      <c r="L30" s="353">
        <v>0</v>
      </c>
      <c r="M30" s="354"/>
      <c r="N30" s="354"/>
      <c r="O30" s="354"/>
      <c r="P30" s="48"/>
      <c r="Q30" s="48"/>
      <c r="R30" s="48"/>
      <c r="S30" s="48"/>
      <c r="T30" s="48"/>
      <c r="U30" s="48"/>
      <c r="V30" s="48"/>
      <c r="W30" s="355">
        <f>ROUND(BD51,2)</f>
        <v>0</v>
      </c>
      <c r="X30" s="354"/>
      <c r="Y30" s="354"/>
      <c r="Z30" s="354"/>
      <c r="AA30" s="354"/>
      <c r="AB30" s="354"/>
      <c r="AC30" s="354"/>
      <c r="AD30" s="354"/>
      <c r="AE30" s="354"/>
      <c r="AF30" s="48"/>
      <c r="AG30" s="48"/>
      <c r="AH30" s="48"/>
      <c r="AI30" s="48"/>
      <c r="AJ30" s="48"/>
      <c r="AK30" s="355">
        <v>0</v>
      </c>
      <c r="AL30" s="354"/>
      <c r="AM30" s="354"/>
      <c r="AN30" s="354"/>
      <c r="AO30" s="354"/>
      <c r="AP30" s="48"/>
      <c r="AQ30" s="50"/>
      <c r="BE30" s="370"/>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70"/>
    </row>
    <row r="32" spans="2:57" s="1" customFormat="1" ht="25.9" customHeight="1">
      <c r="B32" s="41"/>
      <c r="C32" s="51"/>
      <c r="D32" s="52" t="s">
        <v>48</v>
      </c>
      <c r="E32" s="53"/>
      <c r="F32" s="53"/>
      <c r="G32" s="53"/>
      <c r="H32" s="53"/>
      <c r="I32" s="53"/>
      <c r="J32" s="53"/>
      <c r="K32" s="53"/>
      <c r="L32" s="53"/>
      <c r="M32" s="53"/>
      <c r="N32" s="53"/>
      <c r="O32" s="53"/>
      <c r="P32" s="53"/>
      <c r="Q32" s="53"/>
      <c r="R32" s="53"/>
      <c r="S32" s="53"/>
      <c r="T32" s="54" t="s">
        <v>49</v>
      </c>
      <c r="U32" s="53"/>
      <c r="V32" s="53"/>
      <c r="W32" s="53"/>
      <c r="X32" s="371" t="s">
        <v>50</v>
      </c>
      <c r="Y32" s="372"/>
      <c r="Z32" s="372"/>
      <c r="AA32" s="372"/>
      <c r="AB32" s="372"/>
      <c r="AC32" s="53"/>
      <c r="AD32" s="53"/>
      <c r="AE32" s="53"/>
      <c r="AF32" s="53"/>
      <c r="AG32" s="53"/>
      <c r="AH32" s="53"/>
      <c r="AI32" s="53"/>
      <c r="AJ32" s="53"/>
      <c r="AK32" s="373">
        <f>SUM(AK23:AK30)</f>
        <v>0</v>
      </c>
      <c r="AL32" s="372"/>
      <c r="AM32" s="372"/>
      <c r="AN32" s="372"/>
      <c r="AO32" s="374"/>
      <c r="AP32" s="51"/>
      <c r="AQ32" s="55"/>
      <c r="BE32" s="370"/>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AE-18002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48" t="str">
        <f>K6</f>
        <v>Oprava fasády a střechy objektu Balmoral - Osborne, Hlavní třída 389/14, Mariánské Lázně</v>
      </c>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5">
      <c r="B44" s="41"/>
      <c r="C44" s="65" t="s">
        <v>23</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50" t="str">
        <f>IF(AN8="","",AN8)</f>
        <v>8. 12. 2018</v>
      </c>
      <c r="AN44" s="350"/>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5">
      <c r="B46" s="41"/>
      <c r="C46" s="65" t="s">
        <v>27</v>
      </c>
      <c r="D46" s="63"/>
      <c r="E46" s="63"/>
      <c r="F46" s="63"/>
      <c r="G46" s="63"/>
      <c r="H46" s="63"/>
      <c r="I46" s="63"/>
      <c r="J46" s="63"/>
      <c r="K46" s="63"/>
      <c r="L46" s="66" t="str">
        <f>IF(E11="","",E11)</f>
        <v>ÚJOP Univerzity Karlovy, Praha</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66" t="str">
        <f>IF(E17="","",E17)</f>
        <v>Arc Energo</v>
      </c>
      <c r="AN46" s="366"/>
      <c r="AO46" s="366"/>
      <c r="AP46" s="366"/>
      <c r="AQ46" s="63"/>
      <c r="AR46" s="61"/>
      <c r="AS46" s="358" t="s">
        <v>52</v>
      </c>
      <c r="AT46" s="359"/>
      <c r="AU46" s="74"/>
      <c r="AV46" s="74"/>
      <c r="AW46" s="74"/>
      <c r="AX46" s="74"/>
      <c r="AY46" s="74"/>
      <c r="AZ46" s="74"/>
      <c r="BA46" s="74"/>
      <c r="BB46" s="74"/>
      <c r="BC46" s="74"/>
      <c r="BD46" s="75"/>
    </row>
    <row r="47" spans="2:56" s="1" customFormat="1" ht="1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0"/>
      <c r="AT47" s="361"/>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62"/>
      <c r="AT48" s="363"/>
      <c r="AU48" s="42"/>
      <c r="AV48" s="42"/>
      <c r="AW48" s="42"/>
      <c r="AX48" s="42"/>
      <c r="AY48" s="42"/>
      <c r="AZ48" s="42"/>
      <c r="BA48" s="42"/>
      <c r="BB48" s="42"/>
      <c r="BC48" s="42"/>
      <c r="BD48" s="78"/>
    </row>
    <row r="49" spans="2:56" s="1" customFormat="1" ht="29.25" customHeight="1">
      <c r="B49" s="41"/>
      <c r="C49" s="346" t="s">
        <v>53</v>
      </c>
      <c r="D49" s="347"/>
      <c r="E49" s="347"/>
      <c r="F49" s="347"/>
      <c r="G49" s="347"/>
      <c r="H49" s="79"/>
      <c r="I49" s="351" t="s">
        <v>54</v>
      </c>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52" t="s">
        <v>55</v>
      </c>
      <c r="AH49" s="347"/>
      <c r="AI49" s="347"/>
      <c r="AJ49" s="347"/>
      <c r="AK49" s="347"/>
      <c r="AL49" s="347"/>
      <c r="AM49" s="347"/>
      <c r="AN49" s="351" t="s">
        <v>56</v>
      </c>
      <c r="AO49" s="347"/>
      <c r="AP49" s="347"/>
      <c r="AQ49" s="80" t="s">
        <v>57</v>
      </c>
      <c r="AR49" s="61"/>
      <c r="AS49" s="81" t="s">
        <v>58</v>
      </c>
      <c r="AT49" s="82" t="s">
        <v>59</v>
      </c>
      <c r="AU49" s="82" t="s">
        <v>60</v>
      </c>
      <c r="AV49" s="82" t="s">
        <v>61</v>
      </c>
      <c r="AW49" s="82" t="s">
        <v>62</v>
      </c>
      <c r="AX49" s="82" t="s">
        <v>63</v>
      </c>
      <c r="AY49" s="82" t="s">
        <v>64</v>
      </c>
      <c r="AZ49" s="82" t="s">
        <v>65</v>
      </c>
      <c r="BA49" s="82" t="s">
        <v>66</v>
      </c>
      <c r="BB49" s="82" t="s">
        <v>67</v>
      </c>
      <c r="BC49" s="82" t="s">
        <v>68</v>
      </c>
      <c r="BD49" s="83" t="s">
        <v>69</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70</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67">
        <f>ROUND(SUM(AG52:AG53),2)</f>
        <v>0</v>
      </c>
      <c r="AH51" s="367"/>
      <c r="AI51" s="367"/>
      <c r="AJ51" s="367"/>
      <c r="AK51" s="367"/>
      <c r="AL51" s="367"/>
      <c r="AM51" s="367"/>
      <c r="AN51" s="368">
        <f>SUM(AG51,AT51)</f>
        <v>0</v>
      </c>
      <c r="AO51" s="368"/>
      <c r="AP51" s="368"/>
      <c r="AQ51" s="89" t="s">
        <v>21</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71</v>
      </c>
      <c r="BT51" s="94" t="s">
        <v>72</v>
      </c>
      <c r="BU51" s="95" t="s">
        <v>73</v>
      </c>
      <c r="BV51" s="94" t="s">
        <v>74</v>
      </c>
      <c r="BW51" s="94" t="s">
        <v>7</v>
      </c>
      <c r="BX51" s="94" t="s">
        <v>75</v>
      </c>
      <c r="CL51" s="94" t="s">
        <v>21</v>
      </c>
    </row>
    <row r="52" spans="1:91" s="5" customFormat="1" ht="14.45" customHeight="1">
      <c r="A52" s="96" t="s">
        <v>76</v>
      </c>
      <c r="B52" s="97"/>
      <c r="C52" s="98"/>
      <c r="D52" s="345" t="s">
        <v>77</v>
      </c>
      <c r="E52" s="345"/>
      <c r="F52" s="345"/>
      <c r="G52" s="345"/>
      <c r="H52" s="345"/>
      <c r="I52" s="99"/>
      <c r="J52" s="345" t="s">
        <v>78</v>
      </c>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64">
        <f>'1 - Opravy fasády a střec...'!J27</f>
        <v>0</v>
      </c>
      <c r="AH52" s="365"/>
      <c r="AI52" s="365"/>
      <c r="AJ52" s="365"/>
      <c r="AK52" s="365"/>
      <c r="AL52" s="365"/>
      <c r="AM52" s="365"/>
      <c r="AN52" s="364">
        <f>SUM(AG52,AT52)</f>
        <v>0</v>
      </c>
      <c r="AO52" s="365"/>
      <c r="AP52" s="365"/>
      <c r="AQ52" s="100" t="s">
        <v>79</v>
      </c>
      <c r="AR52" s="101"/>
      <c r="AS52" s="102">
        <v>0</v>
      </c>
      <c r="AT52" s="103">
        <f>ROUND(SUM(AV52:AW52),2)</f>
        <v>0</v>
      </c>
      <c r="AU52" s="104">
        <f>'1 - Opravy fasády a střec...'!P88</f>
        <v>0</v>
      </c>
      <c r="AV52" s="103">
        <f>'1 - Opravy fasády a střec...'!J30</f>
        <v>0</v>
      </c>
      <c r="AW52" s="103">
        <f>'1 - Opravy fasády a střec...'!J31</f>
        <v>0</v>
      </c>
      <c r="AX52" s="103">
        <f>'1 - Opravy fasády a střec...'!J32</f>
        <v>0</v>
      </c>
      <c r="AY52" s="103">
        <f>'1 - Opravy fasády a střec...'!J33</f>
        <v>0</v>
      </c>
      <c r="AZ52" s="103">
        <f>'1 - Opravy fasády a střec...'!F30</f>
        <v>0</v>
      </c>
      <c r="BA52" s="103">
        <f>'1 - Opravy fasády a střec...'!F31</f>
        <v>0</v>
      </c>
      <c r="BB52" s="103">
        <f>'1 - Opravy fasády a střec...'!F32</f>
        <v>0</v>
      </c>
      <c r="BC52" s="103">
        <f>'1 - Opravy fasády a střec...'!F33</f>
        <v>0</v>
      </c>
      <c r="BD52" s="105">
        <f>'1 - Opravy fasády a střec...'!F34</f>
        <v>0</v>
      </c>
      <c r="BT52" s="106" t="s">
        <v>77</v>
      </c>
      <c r="BV52" s="106" t="s">
        <v>74</v>
      </c>
      <c r="BW52" s="106" t="s">
        <v>80</v>
      </c>
      <c r="BX52" s="106" t="s">
        <v>7</v>
      </c>
      <c r="CL52" s="106" t="s">
        <v>21</v>
      </c>
      <c r="CM52" s="106" t="s">
        <v>81</v>
      </c>
    </row>
    <row r="53" spans="1:91" s="5" customFormat="1" ht="14.45" customHeight="1">
      <c r="A53" s="96" t="s">
        <v>76</v>
      </c>
      <c r="B53" s="97"/>
      <c r="C53" s="98"/>
      <c r="D53" s="345" t="s">
        <v>82</v>
      </c>
      <c r="E53" s="345"/>
      <c r="F53" s="345"/>
      <c r="G53" s="345"/>
      <c r="H53" s="345"/>
      <c r="I53" s="99"/>
      <c r="J53" s="345" t="s">
        <v>83</v>
      </c>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64">
        <f>'VON - Vedlejší a ostatní ...'!J27</f>
        <v>0</v>
      </c>
      <c r="AH53" s="365"/>
      <c r="AI53" s="365"/>
      <c r="AJ53" s="365"/>
      <c r="AK53" s="365"/>
      <c r="AL53" s="365"/>
      <c r="AM53" s="365"/>
      <c r="AN53" s="364">
        <f>SUM(AG53,AT53)</f>
        <v>0</v>
      </c>
      <c r="AO53" s="365"/>
      <c r="AP53" s="365"/>
      <c r="AQ53" s="100" t="s">
        <v>82</v>
      </c>
      <c r="AR53" s="101"/>
      <c r="AS53" s="107">
        <v>0</v>
      </c>
      <c r="AT53" s="108">
        <f>ROUND(SUM(AV53:AW53),2)</f>
        <v>0</v>
      </c>
      <c r="AU53" s="109">
        <f>'VON - Vedlejší a ostatní ...'!P82</f>
        <v>0</v>
      </c>
      <c r="AV53" s="108">
        <f>'VON - Vedlejší a ostatní ...'!J30</f>
        <v>0</v>
      </c>
      <c r="AW53" s="108">
        <f>'VON - Vedlejší a ostatní ...'!J31</f>
        <v>0</v>
      </c>
      <c r="AX53" s="108">
        <f>'VON - Vedlejší a ostatní ...'!J32</f>
        <v>0</v>
      </c>
      <c r="AY53" s="108">
        <f>'VON - Vedlejší a ostatní ...'!J33</f>
        <v>0</v>
      </c>
      <c r="AZ53" s="108">
        <f>'VON - Vedlejší a ostatní ...'!F30</f>
        <v>0</v>
      </c>
      <c r="BA53" s="108">
        <f>'VON - Vedlejší a ostatní ...'!F31</f>
        <v>0</v>
      </c>
      <c r="BB53" s="108">
        <f>'VON - Vedlejší a ostatní ...'!F32</f>
        <v>0</v>
      </c>
      <c r="BC53" s="108">
        <f>'VON - Vedlejší a ostatní ...'!F33</f>
        <v>0</v>
      </c>
      <c r="BD53" s="110">
        <f>'VON - Vedlejší a ostatní ...'!F34</f>
        <v>0</v>
      </c>
      <c r="BT53" s="106" t="s">
        <v>77</v>
      </c>
      <c r="BV53" s="106" t="s">
        <v>74</v>
      </c>
      <c r="BW53" s="106" t="s">
        <v>84</v>
      </c>
      <c r="BX53" s="106" t="s">
        <v>7</v>
      </c>
      <c r="CL53" s="106" t="s">
        <v>21</v>
      </c>
      <c r="CM53" s="106" t="s">
        <v>81</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algorithmName="SHA-512" hashValue="2SN+gEa0H3XAtnCJp2fy//8vB5UOA5+AXUkYSKH5dLOdW3YQpM6Q51c9x0H1hnTOvZ6u1n4cl3SU1PYu2mIdow==" saltValue="FLvp5jK2ryjFXYXJcan1ukbTvWA1EcBUxd8Ui0LVBNjG7fTdekS8QpSwVpZNyrjTOdCZdZ/0s26mwL0yaNeo7w==" spinCount="100000" sheet="1" objects="1" scenarios="1" formatColumns="0" formatRows="0"/>
  <mergeCells count="45">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 ref="AS46:AT48"/>
    <mergeCell ref="AN53:AP53"/>
    <mergeCell ref="AN52:AP52"/>
    <mergeCell ref="AM46:AP46"/>
    <mergeCell ref="AN49:AP49"/>
    <mergeCell ref="AG52:AM52"/>
    <mergeCell ref="AG53:AM53"/>
    <mergeCell ref="AG51:AM51"/>
    <mergeCell ref="AN51:AP51"/>
    <mergeCell ref="L30:O30"/>
    <mergeCell ref="AK30:AO30"/>
    <mergeCell ref="K6:AO6"/>
    <mergeCell ref="J52:AF52"/>
    <mergeCell ref="W29:AE29"/>
    <mergeCell ref="AK29:AO29"/>
    <mergeCell ref="L26:O26"/>
    <mergeCell ref="W26:AE26"/>
    <mergeCell ref="AK26:AO26"/>
    <mergeCell ref="L27:O27"/>
    <mergeCell ref="W27:AE27"/>
    <mergeCell ref="AK27:AO27"/>
    <mergeCell ref="D52:H52"/>
    <mergeCell ref="D53:H53"/>
    <mergeCell ref="J53:AF53"/>
    <mergeCell ref="C49:G49"/>
    <mergeCell ref="L42:AO42"/>
    <mergeCell ref="AM44:AN44"/>
    <mergeCell ref="I49:AF49"/>
    <mergeCell ref="AG49:AM49"/>
  </mergeCells>
  <hyperlinks>
    <hyperlink ref="K1:S1" location="C2" display="1) Rekapitulace stavby"/>
    <hyperlink ref="W1:AI1" location="C51" display="2) Rekapitulace objektů stavby a soupisů prací"/>
    <hyperlink ref="A52" location="'1 - Opravy fasády a střec...'!C2" display="/"/>
    <hyperlink ref="A53"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74"/>
  <sheetViews>
    <sheetView showGridLines="0" tabSelected="1" workbookViewId="0" topLeftCell="A1">
      <pane ySplit="1" topLeftCell="A227"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11.3320312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85</v>
      </c>
      <c r="G1" s="387" t="s">
        <v>86</v>
      </c>
      <c r="H1" s="387"/>
      <c r="I1" s="115"/>
      <c r="J1" s="114" t="s">
        <v>87</v>
      </c>
      <c r="K1" s="113" t="s">
        <v>88</v>
      </c>
      <c r="L1" s="114" t="s">
        <v>89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5"/>
      <c r="M2" s="375"/>
      <c r="N2" s="375"/>
      <c r="O2" s="375"/>
      <c r="P2" s="375"/>
      <c r="Q2" s="375"/>
      <c r="R2" s="375"/>
      <c r="S2" s="375"/>
      <c r="T2" s="375"/>
      <c r="U2" s="375"/>
      <c r="V2" s="375"/>
      <c r="AT2" s="24" t="s">
        <v>80</v>
      </c>
    </row>
    <row r="3" spans="2:46" ht="6.95" customHeight="1">
      <c r="B3" s="25"/>
      <c r="C3" s="26"/>
      <c r="D3" s="26"/>
      <c r="E3" s="26"/>
      <c r="F3" s="26"/>
      <c r="G3" s="26"/>
      <c r="H3" s="26"/>
      <c r="I3" s="116"/>
      <c r="J3" s="26"/>
      <c r="K3" s="27"/>
      <c r="AT3" s="24" t="s">
        <v>81</v>
      </c>
    </row>
    <row r="4" spans="2:46" ht="36.95" customHeight="1">
      <c r="B4" s="28"/>
      <c r="C4" s="29"/>
      <c r="D4" s="30" t="s">
        <v>90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88" t="str">
        <f>'Rekapitulace stavby'!K6</f>
        <v>Oprava fasády a střechy objektu Balmoral - Osborne, Hlavní třída 389/14, Mariánské Lázně</v>
      </c>
      <c r="F7" s="389"/>
      <c r="G7" s="389"/>
      <c r="H7" s="389"/>
      <c r="I7" s="117"/>
      <c r="J7" s="29"/>
      <c r="K7" s="31"/>
    </row>
    <row r="8" spans="2:11" s="1" customFormat="1" ht="15">
      <c r="B8" s="41"/>
      <c r="C8" s="42"/>
      <c r="D8" s="37" t="s">
        <v>91</v>
      </c>
      <c r="E8" s="42"/>
      <c r="F8" s="42"/>
      <c r="G8" s="42"/>
      <c r="H8" s="42"/>
      <c r="I8" s="118"/>
      <c r="J8" s="42"/>
      <c r="K8" s="45"/>
    </row>
    <row r="9" spans="2:11" s="1" customFormat="1" ht="36.95" customHeight="1">
      <c r="B9" s="41"/>
      <c r="C9" s="42"/>
      <c r="D9" s="42"/>
      <c r="E9" s="390" t="s">
        <v>92</v>
      </c>
      <c r="F9" s="391"/>
      <c r="G9" s="391"/>
      <c r="H9" s="39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8. 12. 2018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4.45" customHeight="1">
      <c r="B24" s="121"/>
      <c r="C24" s="122"/>
      <c r="D24" s="122"/>
      <c r="E24" s="379" t="s">
        <v>21</v>
      </c>
      <c r="F24" s="379"/>
      <c r="G24" s="379"/>
      <c r="H24" s="37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ROUND(J88,2)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ROUND(SUM(BE88:BE673),2)</f>
        <v>0</v>
      </c>
      <c r="G30" s="42"/>
      <c r="H30" s="42"/>
      <c r="I30" s="131">
        <v>0.21</v>
      </c>
      <c r="J30" s="130">
        <f>ROUND(ROUND((SUM(BE88:BE673)),2)*I30,2)</f>
        <v>0</v>
      </c>
      <c r="K30" s="45"/>
    </row>
    <row r="31" spans="2:11" s="1" customFormat="1" ht="14.45" customHeight="1">
      <c r="B31" s="41"/>
      <c r="C31" s="42"/>
      <c r="D31" s="42"/>
      <c r="E31" s="49" t="s">
        <v>44</v>
      </c>
      <c r="F31" s="130">
        <f>ROUND(SUM(BF88:BF673),2)</f>
        <v>0</v>
      </c>
      <c r="G31" s="42"/>
      <c r="H31" s="42"/>
      <c r="I31" s="131">
        <v>0.15</v>
      </c>
      <c r="J31" s="130">
        <f>ROUND(ROUND((SUM(BF88:BF673)),2)*I31,2)</f>
        <v>0</v>
      </c>
      <c r="K31" s="45"/>
    </row>
    <row r="32" spans="2:11" s="1" customFormat="1" ht="14.45" customHeight="1" hidden="1">
      <c r="B32" s="41"/>
      <c r="C32" s="42"/>
      <c r="D32" s="42"/>
      <c r="E32" s="49" t="s">
        <v>45</v>
      </c>
      <c r="F32" s="130">
        <f>ROUND(SUM(BG88:BG673),2)</f>
        <v>0</v>
      </c>
      <c r="G32" s="42"/>
      <c r="H32" s="42"/>
      <c r="I32" s="131">
        <v>0.21</v>
      </c>
      <c r="J32" s="130">
        <v>0</v>
      </c>
      <c r="K32" s="45"/>
    </row>
    <row r="33" spans="2:11" s="1" customFormat="1" ht="14.45" customHeight="1" hidden="1">
      <c r="B33" s="41"/>
      <c r="C33" s="42"/>
      <c r="D33" s="42"/>
      <c r="E33" s="49" t="s">
        <v>46</v>
      </c>
      <c r="F33" s="130">
        <f>ROUND(SUM(BH88:BH673),2)</f>
        <v>0</v>
      </c>
      <c r="G33" s="42"/>
      <c r="H33" s="42"/>
      <c r="I33" s="131">
        <v>0.15</v>
      </c>
      <c r="J33" s="130">
        <v>0</v>
      </c>
      <c r="K33" s="45"/>
    </row>
    <row r="34" spans="2:11" s="1" customFormat="1" ht="14.45" customHeight="1" hidden="1">
      <c r="B34" s="41"/>
      <c r="C34" s="42"/>
      <c r="D34" s="42"/>
      <c r="E34" s="49" t="s">
        <v>47</v>
      </c>
      <c r="F34" s="130">
        <f>ROUND(SUM(BI88:BI673),2)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88" t="str">
        <f>E7</f>
        <v>Oprava fasády a střechy objektu Balmoral - Osborne, Hlavní třída 389/14, Mariánské Lázně</v>
      </c>
      <c r="F45" s="389"/>
      <c r="G45" s="389"/>
      <c r="H45" s="389"/>
      <c r="I45" s="118"/>
      <c r="J45" s="42"/>
      <c r="K45" s="45"/>
    </row>
    <row r="46" spans="2:11" s="1" customFormat="1" ht="14.45" customHeight="1">
      <c r="B46" s="41"/>
      <c r="C46" s="37" t="s">
        <v>91</v>
      </c>
      <c r="D46" s="42"/>
      <c r="E46" s="42"/>
      <c r="F46" s="42"/>
      <c r="G46" s="42"/>
      <c r="H46" s="42"/>
      <c r="I46" s="118"/>
      <c r="J46" s="42"/>
      <c r="K46" s="45"/>
    </row>
    <row r="47" spans="2:11" s="1" customFormat="1" ht="16.15" customHeight="1">
      <c r="B47" s="41"/>
      <c r="C47" s="42"/>
      <c r="D47" s="42"/>
      <c r="E47" s="390" t="str">
        <f>E9</f>
        <v>1 - Opravy fasády a střechy objektu</v>
      </c>
      <c r="F47" s="391"/>
      <c r="G47" s="391"/>
      <c r="H47" s="39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8. 12. 2018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ÚJOP Univerzity Karlovy, Praha</v>
      </c>
      <c r="G51" s="42"/>
      <c r="H51" s="42"/>
      <c r="I51" s="119" t="s">
        <v>33</v>
      </c>
      <c r="J51" s="379" t="str">
        <f>E21</f>
        <v>Arc Energo</v>
      </c>
      <c r="K51" s="45"/>
    </row>
    <row r="52" spans="2:11" s="1" customFormat="1" ht="14.45" customHeight="1">
      <c r="B52" s="41"/>
      <c r="C52" s="37" t="s">
        <v>31</v>
      </c>
      <c r="D52" s="42"/>
      <c r="E52" s="42"/>
      <c r="F52" s="35" t="str">
        <f>IF(E18="","",E18)</f>
        <v/>
      </c>
      <c r="G52" s="42"/>
      <c r="H52" s="42"/>
      <c r="I52" s="118"/>
      <c r="J52" s="383"/>
      <c r="K52" s="45"/>
    </row>
    <row r="53" spans="2:11" s="1" customFormat="1" ht="10.35" customHeight="1">
      <c r="B53" s="41"/>
      <c r="C53" s="42"/>
      <c r="D53" s="42"/>
      <c r="E53" s="42"/>
      <c r="F53" s="42"/>
      <c r="G53" s="42"/>
      <c r="H53" s="42"/>
      <c r="I53" s="118"/>
      <c r="J53" s="42"/>
      <c r="K53" s="45"/>
    </row>
    <row r="54" spans="2:11" s="1" customFormat="1" ht="29.25" customHeight="1">
      <c r="B54" s="41"/>
      <c r="C54" s="144" t="s">
        <v>94</v>
      </c>
      <c r="D54" s="132"/>
      <c r="E54" s="132"/>
      <c r="F54" s="132"/>
      <c r="G54" s="132"/>
      <c r="H54" s="132"/>
      <c r="I54" s="145"/>
      <c r="J54" s="146" t="s">
        <v>95</v>
      </c>
      <c r="K54" s="147"/>
    </row>
    <row r="55" spans="2:11" s="1" customFormat="1" ht="10.35" customHeight="1">
      <c r="B55" s="41"/>
      <c r="C55" s="42"/>
      <c r="D55" s="42"/>
      <c r="E55" s="42"/>
      <c r="F55" s="42"/>
      <c r="G55" s="42"/>
      <c r="H55" s="42"/>
      <c r="I55" s="118"/>
      <c r="J55" s="42"/>
      <c r="K55" s="45"/>
    </row>
    <row r="56" spans="2:47" s="1" customFormat="1" ht="29.25" customHeight="1">
      <c r="B56" s="41"/>
      <c r="C56" s="148" t="s">
        <v>96</v>
      </c>
      <c r="D56" s="42"/>
      <c r="E56" s="42"/>
      <c r="F56" s="42"/>
      <c r="G56" s="42"/>
      <c r="H56" s="42"/>
      <c r="I56" s="118"/>
      <c r="J56" s="128">
        <f>J88</f>
        <v>0</v>
      </c>
      <c r="K56" s="45"/>
      <c r="AU56" s="24" t="s">
        <v>97</v>
      </c>
    </row>
    <row r="57" spans="2:11" s="7" customFormat="1" ht="24.95" customHeight="1">
      <c r="B57" s="149"/>
      <c r="C57" s="150"/>
      <c r="D57" s="151" t="s">
        <v>98</v>
      </c>
      <c r="E57" s="152"/>
      <c r="F57" s="152"/>
      <c r="G57" s="152"/>
      <c r="H57" s="152"/>
      <c r="I57" s="153"/>
      <c r="J57" s="154">
        <f>J89</f>
        <v>0</v>
      </c>
      <c r="K57" s="155"/>
    </row>
    <row r="58" spans="2:11" s="8" customFormat="1" ht="19.9" customHeight="1">
      <c r="B58" s="156"/>
      <c r="C58" s="157"/>
      <c r="D58" s="158" t="s">
        <v>99</v>
      </c>
      <c r="E58" s="159"/>
      <c r="F58" s="159"/>
      <c r="G58" s="159"/>
      <c r="H58" s="159"/>
      <c r="I58" s="160"/>
      <c r="J58" s="161">
        <f>J90</f>
        <v>0</v>
      </c>
      <c r="K58" s="162"/>
    </row>
    <row r="59" spans="2:11" s="8" customFormat="1" ht="19.9" customHeight="1">
      <c r="B59" s="156"/>
      <c r="C59" s="157"/>
      <c r="D59" s="158" t="s">
        <v>100</v>
      </c>
      <c r="E59" s="159"/>
      <c r="F59" s="159"/>
      <c r="G59" s="159"/>
      <c r="H59" s="159"/>
      <c r="I59" s="160"/>
      <c r="J59" s="161">
        <f>J159</f>
        <v>0</v>
      </c>
      <c r="K59" s="162"/>
    </row>
    <row r="60" spans="2:11" s="8" customFormat="1" ht="19.9" customHeight="1">
      <c r="B60" s="156"/>
      <c r="C60" s="157"/>
      <c r="D60" s="158" t="s">
        <v>101</v>
      </c>
      <c r="E60" s="159"/>
      <c r="F60" s="159"/>
      <c r="G60" s="159"/>
      <c r="H60" s="159"/>
      <c r="I60" s="160"/>
      <c r="J60" s="161">
        <f>J197</f>
        <v>0</v>
      </c>
      <c r="K60" s="162"/>
    </row>
    <row r="61" spans="2:11" s="8" customFormat="1" ht="19.9" customHeight="1">
      <c r="B61" s="156"/>
      <c r="C61" s="157"/>
      <c r="D61" s="158" t="s">
        <v>102</v>
      </c>
      <c r="E61" s="159"/>
      <c r="F61" s="159"/>
      <c r="G61" s="159"/>
      <c r="H61" s="159"/>
      <c r="I61" s="160"/>
      <c r="J61" s="161">
        <f>J207</f>
        <v>0</v>
      </c>
      <c r="K61" s="162"/>
    </row>
    <row r="62" spans="2:11" s="7" customFormat="1" ht="24.95" customHeight="1">
      <c r="B62" s="149"/>
      <c r="C62" s="150"/>
      <c r="D62" s="151" t="s">
        <v>103</v>
      </c>
      <c r="E62" s="152"/>
      <c r="F62" s="152"/>
      <c r="G62" s="152"/>
      <c r="H62" s="152"/>
      <c r="I62" s="153"/>
      <c r="J62" s="154">
        <f>J210</f>
        <v>0</v>
      </c>
      <c r="K62" s="155"/>
    </row>
    <row r="63" spans="2:11" s="8" customFormat="1" ht="19.9" customHeight="1">
      <c r="B63" s="156"/>
      <c r="C63" s="157"/>
      <c r="D63" s="158" t="s">
        <v>104</v>
      </c>
      <c r="E63" s="159"/>
      <c r="F63" s="159"/>
      <c r="G63" s="159"/>
      <c r="H63" s="159"/>
      <c r="I63" s="160"/>
      <c r="J63" s="161">
        <f>J211</f>
        <v>0</v>
      </c>
      <c r="K63" s="162"/>
    </row>
    <row r="64" spans="2:11" s="8" customFormat="1" ht="19.9" customHeight="1">
      <c r="B64" s="156"/>
      <c r="C64" s="157"/>
      <c r="D64" s="158" t="s">
        <v>105</v>
      </c>
      <c r="E64" s="159"/>
      <c r="F64" s="159"/>
      <c r="G64" s="159"/>
      <c r="H64" s="159"/>
      <c r="I64" s="160"/>
      <c r="J64" s="161">
        <f>J229</f>
        <v>0</v>
      </c>
      <c r="K64" s="162"/>
    </row>
    <row r="65" spans="2:11" s="8" customFormat="1" ht="19.9" customHeight="1">
      <c r="B65" s="156"/>
      <c r="C65" s="157"/>
      <c r="D65" s="158" t="s">
        <v>106</v>
      </c>
      <c r="E65" s="159"/>
      <c r="F65" s="159"/>
      <c r="G65" s="159"/>
      <c r="H65" s="159"/>
      <c r="I65" s="160"/>
      <c r="J65" s="161">
        <f>J231</f>
        <v>0</v>
      </c>
      <c r="K65" s="162"/>
    </row>
    <row r="66" spans="2:11" s="8" customFormat="1" ht="19.9" customHeight="1">
      <c r="B66" s="156"/>
      <c r="C66" s="157"/>
      <c r="D66" s="158" t="s">
        <v>107</v>
      </c>
      <c r="E66" s="159"/>
      <c r="F66" s="159"/>
      <c r="G66" s="159"/>
      <c r="H66" s="159"/>
      <c r="I66" s="160"/>
      <c r="J66" s="161">
        <f>J278</f>
        <v>0</v>
      </c>
      <c r="K66" s="162"/>
    </row>
    <row r="67" spans="2:11" s="8" customFormat="1" ht="19.9" customHeight="1">
      <c r="B67" s="156"/>
      <c r="C67" s="157"/>
      <c r="D67" s="158" t="s">
        <v>108</v>
      </c>
      <c r="E67" s="159"/>
      <c r="F67" s="159"/>
      <c r="G67" s="159"/>
      <c r="H67" s="159"/>
      <c r="I67" s="160"/>
      <c r="J67" s="161">
        <f>J580</f>
        <v>0</v>
      </c>
      <c r="K67" s="162"/>
    </row>
    <row r="68" spans="2:11" s="8" customFormat="1" ht="19.9" customHeight="1">
      <c r="B68" s="156"/>
      <c r="C68" s="157"/>
      <c r="D68" s="158" t="s">
        <v>109</v>
      </c>
      <c r="E68" s="159"/>
      <c r="F68" s="159"/>
      <c r="G68" s="159"/>
      <c r="H68" s="159"/>
      <c r="I68" s="160"/>
      <c r="J68" s="161">
        <f>J586</f>
        <v>0</v>
      </c>
      <c r="K68" s="162"/>
    </row>
    <row r="69" spans="2:11" s="1" customFormat="1" ht="21.75" customHeight="1">
      <c r="B69" s="41"/>
      <c r="C69" s="42"/>
      <c r="D69" s="42"/>
      <c r="E69" s="42"/>
      <c r="F69" s="42"/>
      <c r="G69" s="42"/>
      <c r="H69" s="42"/>
      <c r="I69" s="118"/>
      <c r="J69" s="42"/>
      <c r="K69" s="45"/>
    </row>
    <row r="70" spans="2:11" s="1" customFormat="1" ht="6.95" customHeight="1">
      <c r="B70" s="56"/>
      <c r="C70" s="57"/>
      <c r="D70" s="57"/>
      <c r="E70" s="57"/>
      <c r="F70" s="57"/>
      <c r="G70" s="57"/>
      <c r="H70" s="57"/>
      <c r="I70" s="139"/>
      <c r="J70" s="57"/>
      <c r="K70" s="58"/>
    </row>
    <row r="74" spans="2:12" s="1" customFormat="1" ht="6.95" customHeight="1">
      <c r="B74" s="59"/>
      <c r="C74" s="60"/>
      <c r="D74" s="60"/>
      <c r="E74" s="60"/>
      <c r="F74" s="60"/>
      <c r="G74" s="60"/>
      <c r="H74" s="60"/>
      <c r="I74" s="142"/>
      <c r="J74" s="60"/>
      <c r="K74" s="60"/>
      <c r="L74" s="61"/>
    </row>
    <row r="75" spans="2:12" s="1" customFormat="1" ht="36.95" customHeight="1">
      <c r="B75" s="41"/>
      <c r="C75" s="62" t="s">
        <v>110</v>
      </c>
      <c r="D75" s="63"/>
      <c r="E75" s="63"/>
      <c r="F75" s="63"/>
      <c r="G75" s="63"/>
      <c r="H75" s="63"/>
      <c r="I75" s="163"/>
      <c r="J75" s="63"/>
      <c r="K75" s="63"/>
      <c r="L75" s="61"/>
    </row>
    <row r="76" spans="2:12" s="1" customFormat="1" ht="6.95" customHeight="1">
      <c r="B76" s="41"/>
      <c r="C76" s="63"/>
      <c r="D76" s="63"/>
      <c r="E76" s="63"/>
      <c r="F76" s="63"/>
      <c r="G76" s="63"/>
      <c r="H76" s="63"/>
      <c r="I76" s="163"/>
      <c r="J76" s="63"/>
      <c r="K76" s="63"/>
      <c r="L76" s="61"/>
    </row>
    <row r="77" spans="2:12" s="1" customFormat="1" ht="14.45" customHeight="1">
      <c r="B77" s="41"/>
      <c r="C77" s="65" t="s">
        <v>18</v>
      </c>
      <c r="D77" s="63"/>
      <c r="E77" s="63"/>
      <c r="F77" s="63"/>
      <c r="G77" s="63"/>
      <c r="H77" s="63"/>
      <c r="I77" s="163"/>
      <c r="J77" s="63"/>
      <c r="K77" s="63"/>
      <c r="L77" s="61"/>
    </row>
    <row r="78" spans="2:12" s="1" customFormat="1" ht="14.45" customHeight="1">
      <c r="B78" s="41"/>
      <c r="C78" s="63"/>
      <c r="D78" s="63"/>
      <c r="E78" s="384" t="str">
        <f>E7</f>
        <v>Oprava fasády a střechy objektu Balmoral - Osborne, Hlavní třída 389/14, Mariánské Lázně</v>
      </c>
      <c r="F78" s="385"/>
      <c r="G78" s="385"/>
      <c r="H78" s="385"/>
      <c r="I78" s="163"/>
      <c r="J78" s="63"/>
      <c r="K78" s="63"/>
      <c r="L78" s="61"/>
    </row>
    <row r="79" spans="2:12" s="1" customFormat="1" ht="14.45" customHeight="1">
      <c r="B79" s="41"/>
      <c r="C79" s="65" t="s">
        <v>91</v>
      </c>
      <c r="D79" s="63"/>
      <c r="E79" s="63"/>
      <c r="F79" s="63"/>
      <c r="G79" s="63"/>
      <c r="H79" s="63"/>
      <c r="I79" s="163"/>
      <c r="J79" s="63"/>
      <c r="K79" s="63"/>
      <c r="L79" s="61"/>
    </row>
    <row r="80" spans="2:12" s="1" customFormat="1" ht="16.15" customHeight="1">
      <c r="B80" s="41"/>
      <c r="C80" s="63"/>
      <c r="D80" s="63"/>
      <c r="E80" s="348" t="str">
        <f>E9</f>
        <v>1 - Opravy fasády a střechy objektu</v>
      </c>
      <c r="F80" s="386"/>
      <c r="G80" s="386"/>
      <c r="H80" s="386"/>
      <c r="I80" s="163"/>
      <c r="J80" s="63"/>
      <c r="K80" s="63"/>
      <c r="L80" s="61"/>
    </row>
    <row r="81" spans="2:12" s="1" customFormat="1" ht="6.95" customHeight="1">
      <c r="B81" s="41"/>
      <c r="C81" s="63"/>
      <c r="D81" s="63"/>
      <c r="E81" s="63"/>
      <c r="F81" s="63"/>
      <c r="G81" s="63"/>
      <c r="H81" s="63"/>
      <c r="I81" s="163"/>
      <c r="J81" s="63"/>
      <c r="K81" s="63"/>
      <c r="L81" s="61"/>
    </row>
    <row r="82" spans="2:12" s="1" customFormat="1" ht="18" customHeight="1">
      <c r="B82" s="41"/>
      <c r="C82" s="65" t="s">
        <v>23</v>
      </c>
      <c r="D82" s="63"/>
      <c r="E82" s="63"/>
      <c r="F82" s="164" t="str">
        <f>F12</f>
        <v xml:space="preserve"> </v>
      </c>
      <c r="G82" s="63"/>
      <c r="H82" s="63"/>
      <c r="I82" s="165" t="s">
        <v>25</v>
      </c>
      <c r="J82" s="73" t="str">
        <f>IF(J12="","",J12)</f>
        <v>8. 12. 2018</v>
      </c>
      <c r="K82" s="63"/>
      <c r="L82" s="61"/>
    </row>
    <row r="83" spans="2:12" s="1" customFormat="1" ht="6.95" customHeight="1">
      <c r="B83" s="41"/>
      <c r="C83" s="63"/>
      <c r="D83" s="63"/>
      <c r="E83" s="63"/>
      <c r="F83" s="63"/>
      <c r="G83" s="63"/>
      <c r="H83" s="63"/>
      <c r="I83" s="163"/>
      <c r="J83" s="63"/>
      <c r="K83" s="63"/>
      <c r="L83" s="61"/>
    </row>
    <row r="84" spans="2:12" s="1" customFormat="1" ht="15">
      <c r="B84" s="41"/>
      <c r="C84" s="65" t="s">
        <v>27</v>
      </c>
      <c r="D84" s="63"/>
      <c r="E84" s="63"/>
      <c r="F84" s="164" t="str">
        <f>E15</f>
        <v>ÚJOP Univerzity Karlovy, Praha</v>
      </c>
      <c r="G84" s="63"/>
      <c r="H84" s="63"/>
      <c r="I84" s="165" t="s">
        <v>33</v>
      </c>
      <c r="J84" s="164" t="str">
        <f>E21</f>
        <v>Arc Energo</v>
      </c>
      <c r="K84" s="63"/>
      <c r="L84" s="61"/>
    </row>
    <row r="85" spans="2:12" s="1" customFormat="1" ht="14.45" customHeight="1">
      <c r="B85" s="41"/>
      <c r="C85" s="65" t="s">
        <v>31</v>
      </c>
      <c r="D85" s="63"/>
      <c r="E85" s="63"/>
      <c r="F85" s="164" t="str">
        <f>IF(E18="","",E18)</f>
        <v/>
      </c>
      <c r="G85" s="63"/>
      <c r="H85" s="63"/>
      <c r="I85" s="163"/>
      <c r="J85" s="63"/>
      <c r="K85" s="63"/>
      <c r="L85" s="61"/>
    </row>
    <row r="86" spans="2:12" s="1" customFormat="1" ht="10.35" customHeight="1">
      <c r="B86" s="41"/>
      <c r="C86" s="63"/>
      <c r="D86" s="63"/>
      <c r="E86" s="63"/>
      <c r="F86" s="63"/>
      <c r="G86" s="63"/>
      <c r="H86" s="63"/>
      <c r="I86" s="163"/>
      <c r="J86" s="63"/>
      <c r="K86" s="63"/>
      <c r="L86" s="61"/>
    </row>
    <row r="87" spans="2:20" s="9" customFormat="1" ht="29.25" customHeight="1">
      <c r="B87" s="166"/>
      <c r="C87" s="167" t="s">
        <v>111</v>
      </c>
      <c r="D87" s="168" t="s">
        <v>57</v>
      </c>
      <c r="E87" s="168" t="s">
        <v>53</v>
      </c>
      <c r="F87" s="168" t="s">
        <v>112</v>
      </c>
      <c r="G87" s="168" t="s">
        <v>113</v>
      </c>
      <c r="H87" s="168" t="s">
        <v>114</v>
      </c>
      <c r="I87" s="169" t="s">
        <v>115</v>
      </c>
      <c r="J87" s="168" t="s">
        <v>95</v>
      </c>
      <c r="K87" s="170" t="s">
        <v>116</v>
      </c>
      <c r="L87" s="171"/>
      <c r="M87" s="81" t="s">
        <v>117</v>
      </c>
      <c r="N87" s="82" t="s">
        <v>42</v>
      </c>
      <c r="O87" s="82" t="s">
        <v>118</v>
      </c>
      <c r="P87" s="82" t="s">
        <v>119</v>
      </c>
      <c r="Q87" s="82" t="s">
        <v>120</v>
      </c>
      <c r="R87" s="82" t="s">
        <v>121</v>
      </c>
      <c r="S87" s="82" t="s">
        <v>122</v>
      </c>
      <c r="T87" s="83" t="s">
        <v>123</v>
      </c>
    </row>
    <row r="88" spans="2:63" s="1" customFormat="1" ht="29.25" customHeight="1">
      <c r="B88" s="41"/>
      <c r="C88" s="87" t="s">
        <v>96</v>
      </c>
      <c r="D88" s="63"/>
      <c r="E88" s="63"/>
      <c r="F88" s="63"/>
      <c r="G88" s="63"/>
      <c r="H88" s="63"/>
      <c r="I88" s="163"/>
      <c r="J88" s="172">
        <f>BK88</f>
        <v>0</v>
      </c>
      <c r="K88" s="63"/>
      <c r="L88" s="61"/>
      <c r="M88" s="84"/>
      <c r="N88" s="85"/>
      <c r="O88" s="85"/>
      <c r="P88" s="173">
        <f>P89+P210</f>
        <v>0</v>
      </c>
      <c r="Q88" s="85"/>
      <c r="R88" s="173">
        <f>R89+R210</f>
        <v>47.93587578</v>
      </c>
      <c r="S88" s="85"/>
      <c r="T88" s="174">
        <f>T89+T210</f>
        <v>29.654534400000003</v>
      </c>
      <c r="AT88" s="24" t="s">
        <v>71</v>
      </c>
      <c r="AU88" s="24" t="s">
        <v>97</v>
      </c>
      <c r="BK88" s="175">
        <f>BK89+BK210</f>
        <v>0</v>
      </c>
    </row>
    <row r="89" spans="2:63" s="10" customFormat="1" ht="37.35" customHeight="1">
      <c r="B89" s="176"/>
      <c r="C89" s="177"/>
      <c r="D89" s="178" t="s">
        <v>71</v>
      </c>
      <c r="E89" s="179" t="s">
        <v>124</v>
      </c>
      <c r="F89" s="179" t="s">
        <v>125</v>
      </c>
      <c r="G89" s="177"/>
      <c r="H89" s="177"/>
      <c r="I89" s="180"/>
      <c r="J89" s="181">
        <f>BK89</f>
        <v>0</v>
      </c>
      <c r="K89" s="177"/>
      <c r="L89" s="182"/>
      <c r="M89" s="183"/>
      <c r="N89" s="184"/>
      <c r="O89" s="184"/>
      <c r="P89" s="185">
        <f>P90+P159+P197+P207</f>
        <v>0</v>
      </c>
      <c r="Q89" s="184"/>
      <c r="R89" s="185">
        <f>R90+R159+R197+R207</f>
        <v>32.38691</v>
      </c>
      <c r="S89" s="184"/>
      <c r="T89" s="186">
        <f>T90+T159+T197+T207</f>
        <v>20.776</v>
      </c>
      <c r="AR89" s="187" t="s">
        <v>77</v>
      </c>
      <c r="AT89" s="188" t="s">
        <v>71</v>
      </c>
      <c r="AU89" s="188" t="s">
        <v>72</v>
      </c>
      <c r="AY89" s="187" t="s">
        <v>126</v>
      </c>
      <c r="BK89" s="189">
        <f>BK90+BK159+BK197+BK207</f>
        <v>0</v>
      </c>
    </row>
    <row r="90" spans="2:63" s="10" customFormat="1" ht="19.9" customHeight="1">
      <c r="B90" s="176"/>
      <c r="C90" s="177"/>
      <c r="D90" s="178" t="s">
        <v>71</v>
      </c>
      <c r="E90" s="190" t="s">
        <v>127</v>
      </c>
      <c r="F90" s="190" t="s">
        <v>128</v>
      </c>
      <c r="G90" s="177"/>
      <c r="H90" s="177"/>
      <c r="I90" s="180"/>
      <c r="J90" s="191">
        <f>BK90</f>
        <v>0</v>
      </c>
      <c r="K90" s="177"/>
      <c r="L90" s="182"/>
      <c r="M90" s="183"/>
      <c r="N90" s="184"/>
      <c r="O90" s="184"/>
      <c r="P90" s="185">
        <f>SUM(P91:P158)</f>
        <v>0</v>
      </c>
      <c r="Q90" s="184"/>
      <c r="R90" s="185">
        <f>SUM(R91:R158)</f>
        <v>32.38691</v>
      </c>
      <c r="S90" s="184"/>
      <c r="T90" s="186">
        <f>SUM(T91:T158)</f>
        <v>0</v>
      </c>
      <c r="AR90" s="187" t="s">
        <v>77</v>
      </c>
      <c r="AT90" s="188" t="s">
        <v>71</v>
      </c>
      <c r="AU90" s="188" t="s">
        <v>77</v>
      </c>
      <c r="AY90" s="187" t="s">
        <v>126</v>
      </c>
      <c r="BK90" s="189">
        <f>SUM(BK91:BK158)</f>
        <v>0</v>
      </c>
    </row>
    <row r="91" spans="2:65" s="1" customFormat="1" ht="22.9" customHeight="1">
      <c r="B91" s="41"/>
      <c r="C91" s="192" t="s">
        <v>77</v>
      </c>
      <c r="D91" s="192" t="s">
        <v>129</v>
      </c>
      <c r="E91" s="193" t="s">
        <v>130</v>
      </c>
      <c r="F91" s="194" t="s">
        <v>131</v>
      </c>
      <c r="G91" s="195" t="s">
        <v>132</v>
      </c>
      <c r="H91" s="196">
        <v>1484</v>
      </c>
      <c r="I91" s="197"/>
      <c r="J91" s="198">
        <f>ROUND(I91*H91,2)</f>
        <v>0</v>
      </c>
      <c r="K91" s="194" t="s">
        <v>133</v>
      </c>
      <c r="L91" s="61"/>
      <c r="M91" s="199" t="s">
        <v>21</v>
      </c>
      <c r="N91" s="200" t="s">
        <v>43</v>
      </c>
      <c r="O91" s="42"/>
      <c r="P91" s="201">
        <f>O91*H91</f>
        <v>0</v>
      </c>
      <c r="Q91" s="201">
        <v>0.01415</v>
      </c>
      <c r="R91" s="201">
        <f>Q91*H91</f>
        <v>20.9986</v>
      </c>
      <c r="S91" s="201">
        <v>0</v>
      </c>
      <c r="T91" s="202">
        <f>S91*H91</f>
        <v>0</v>
      </c>
      <c r="AR91" s="24" t="s">
        <v>134</v>
      </c>
      <c r="AT91" s="24" t="s">
        <v>129</v>
      </c>
      <c r="AU91" s="24" t="s">
        <v>81</v>
      </c>
      <c r="AY91" s="24" t="s">
        <v>126</v>
      </c>
      <c r="BE91" s="203">
        <f>IF(N91="základní",J91,0)</f>
        <v>0</v>
      </c>
      <c r="BF91" s="203">
        <f>IF(N91="snížená",J91,0)</f>
        <v>0</v>
      </c>
      <c r="BG91" s="203">
        <f>IF(N91="zákl. přenesená",J91,0)</f>
        <v>0</v>
      </c>
      <c r="BH91" s="203">
        <f>IF(N91="sníž. přenesená",J91,0)</f>
        <v>0</v>
      </c>
      <c r="BI91" s="203">
        <f>IF(N91="nulová",J91,0)</f>
        <v>0</v>
      </c>
      <c r="BJ91" s="24" t="s">
        <v>77</v>
      </c>
      <c r="BK91" s="203">
        <f>ROUND(I91*H91,2)</f>
        <v>0</v>
      </c>
      <c r="BL91" s="24" t="s">
        <v>134</v>
      </c>
      <c r="BM91" s="24" t="s">
        <v>135</v>
      </c>
    </row>
    <row r="92" spans="2:51" s="11" customFormat="1" ht="13.5">
      <c r="B92" s="204"/>
      <c r="C92" s="205"/>
      <c r="D92" s="206" t="s">
        <v>136</v>
      </c>
      <c r="E92" s="207" t="s">
        <v>21</v>
      </c>
      <c r="F92" s="208" t="s">
        <v>137</v>
      </c>
      <c r="G92" s="205"/>
      <c r="H92" s="207" t="s">
        <v>21</v>
      </c>
      <c r="I92" s="209"/>
      <c r="J92" s="205"/>
      <c r="K92" s="205"/>
      <c r="L92" s="210"/>
      <c r="M92" s="211"/>
      <c r="N92" s="212"/>
      <c r="O92" s="212"/>
      <c r="P92" s="212"/>
      <c r="Q92" s="212"/>
      <c r="R92" s="212"/>
      <c r="S92" s="212"/>
      <c r="T92" s="213"/>
      <c r="AT92" s="214" t="s">
        <v>136</v>
      </c>
      <c r="AU92" s="214" t="s">
        <v>81</v>
      </c>
      <c r="AV92" s="11" t="s">
        <v>77</v>
      </c>
      <c r="AW92" s="11" t="s">
        <v>35</v>
      </c>
      <c r="AX92" s="11" t="s">
        <v>72</v>
      </c>
      <c r="AY92" s="214" t="s">
        <v>126</v>
      </c>
    </row>
    <row r="93" spans="2:51" s="11" customFormat="1" ht="13.5">
      <c r="B93" s="204"/>
      <c r="C93" s="205"/>
      <c r="D93" s="206" t="s">
        <v>136</v>
      </c>
      <c r="E93" s="207" t="s">
        <v>21</v>
      </c>
      <c r="F93" s="208" t="s">
        <v>138</v>
      </c>
      <c r="G93" s="205"/>
      <c r="H93" s="207" t="s">
        <v>21</v>
      </c>
      <c r="I93" s="209"/>
      <c r="J93" s="205"/>
      <c r="K93" s="205"/>
      <c r="L93" s="210"/>
      <c r="M93" s="211"/>
      <c r="N93" s="212"/>
      <c r="O93" s="212"/>
      <c r="P93" s="212"/>
      <c r="Q93" s="212"/>
      <c r="R93" s="212"/>
      <c r="S93" s="212"/>
      <c r="T93" s="213"/>
      <c r="AT93" s="214" t="s">
        <v>136</v>
      </c>
      <c r="AU93" s="214" t="s">
        <v>81</v>
      </c>
      <c r="AV93" s="11" t="s">
        <v>77</v>
      </c>
      <c r="AW93" s="11" t="s">
        <v>35</v>
      </c>
      <c r="AX93" s="11" t="s">
        <v>72</v>
      </c>
      <c r="AY93" s="214" t="s">
        <v>126</v>
      </c>
    </row>
    <row r="94" spans="2:51" s="12" customFormat="1" ht="13.5">
      <c r="B94" s="215"/>
      <c r="C94" s="216"/>
      <c r="D94" s="206" t="s">
        <v>136</v>
      </c>
      <c r="E94" s="217" t="s">
        <v>21</v>
      </c>
      <c r="F94" s="218" t="s">
        <v>139</v>
      </c>
      <c r="G94" s="216"/>
      <c r="H94" s="219">
        <v>1484</v>
      </c>
      <c r="I94" s="220"/>
      <c r="J94" s="216"/>
      <c r="K94" s="216"/>
      <c r="L94" s="221"/>
      <c r="M94" s="222"/>
      <c r="N94" s="223"/>
      <c r="O94" s="223"/>
      <c r="P94" s="223"/>
      <c r="Q94" s="223"/>
      <c r="R94" s="223"/>
      <c r="S94" s="223"/>
      <c r="T94" s="224"/>
      <c r="AT94" s="225" t="s">
        <v>136</v>
      </c>
      <c r="AU94" s="225" t="s">
        <v>81</v>
      </c>
      <c r="AV94" s="12" t="s">
        <v>81</v>
      </c>
      <c r="AW94" s="12" t="s">
        <v>35</v>
      </c>
      <c r="AX94" s="12" t="s">
        <v>77</v>
      </c>
      <c r="AY94" s="225" t="s">
        <v>126</v>
      </c>
    </row>
    <row r="95" spans="2:65" s="1" customFormat="1" ht="22.9" customHeight="1">
      <c r="B95" s="41"/>
      <c r="C95" s="192" t="s">
        <v>81</v>
      </c>
      <c r="D95" s="192" t="s">
        <v>129</v>
      </c>
      <c r="E95" s="193" t="s">
        <v>140</v>
      </c>
      <c r="F95" s="194" t="s">
        <v>141</v>
      </c>
      <c r="G95" s="195" t="s">
        <v>142</v>
      </c>
      <c r="H95" s="196">
        <v>406.2</v>
      </c>
      <c r="I95" s="197"/>
      <c r="J95" s="198">
        <f>ROUND(I95*H95,2)</f>
        <v>0</v>
      </c>
      <c r="K95" s="194" t="s">
        <v>133</v>
      </c>
      <c r="L95" s="61"/>
      <c r="M95" s="199" t="s">
        <v>21</v>
      </c>
      <c r="N95" s="200" t="s">
        <v>43</v>
      </c>
      <c r="O95" s="42"/>
      <c r="P95" s="201">
        <f>O95*H95</f>
        <v>0</v>
      </c>
      <c r="Q95" s="201">
        <v>0.02065</v>
      </c>
      <c r="R95" s="201">
        <f>Q95*H95</f>
        <v>8.38803</v>
      </c>
      <c r="S95" s="201">
        <v>0</v>
      </c>
      <c r="T95" s="202">
        <f>S95*H95</f>
        <v>0</v>
      </c>
      <c r="AR95" s="24" t="s">
        <v>134</v>
      </c>
      <c r="AT95" s="24" t="s">
        <v>129</v>
      </c>
      <c r="AU95" s="24" t="s">
        <v>81</v>
      </c>
      <c r="AY95" s="24" t="s">
        <v>126</v>
      </c>
      <c r="BE95" s="203">
        <f>IF(N95="základní",J95,0)</f>
        <v>0</v>
      </c>
      <c r="BF95" s="203">
        <f>IF(N95="snížená",J95,0)</f>
        <v>0</v>
      </c>
      <c r="BG95" s="203">
        <f>IF(N95="zákl. přenesená",J95,0)</f>
        <v>0</v>
      </c>
      <c r="BH95" s="203">
        <f>IF(N95="sníž. přenesená",J95,0)</f>
        <v>0</v>
      </c>
      <c r="BI95" s="203">
        <f>IF(N95="nulová",J95,0)</f>
        <v>0</v>
      </c>
      <c r="BJ95" s="24" t="s">
        <v>77</v>
      </c>
      <c r="BK95" s="203">
        <f>ROUND(I95*H95,2)</f>
        <v>0</v>
      </c>
      <c r="BL95" s="24" t="s">
        <v>134</v>
      </c>
      <c r="BM95" s="24" t="s">
        <v>143</v>
      </c>
    </row>
    <row r="96" spans="2:51" s="11" customFormat="1" ht="13.5">
      <c r="B96" s="204"/>
      <c r="C96" s="205"/>
      <c r="D96" s="206" t="s">
        <v>136</v>
      </c>
      <c r="E96" s="207" t="s">
        <v>21</v>
      </c>
      <c r="F96" s="208" t="s">
        <v>144</v>
      </c>
      <c r="G96" s="205"/>
      <c r="H96" s="207" t="s">
        <v>21</v>
      </c>
      <c r="I96" s="209"/>
      <c r="J96" s="205"/>
      <c r="K96" s="205"/>
      <c r="L96" s="210"/>
      <c r="M96" s="211"/>
      <c r="N96" s="212"/>
      <c r="O96" s="212"/>
      <c r="P96" s="212"/>
      <c r="Q96" s="212"/>
      <c r="R96" s="212"/>
      <c r="S96" s="212"/>
      <c r="T96" s="213"/>
      <c r="AT96" s="214" t="s">
        <v>136</v>
      </c>
      <c r="AU96" s="214" t="s">
        <v>81</v>
      </c>
      <c r="AV96" s="11" t="s">
        <v>77</v>
      </c>
      <c r="AW96" s="11" t="s">
        <v>35</v>
      </c>
      <c r="AX96" s="11" t="s">
        <v>72</v>
      </c>
      <c r="AY96" s="214" t="s">
        <v>126</v>
      </c>
    </row>
    <row r="97" spans="2:51" s="11" customFormat="1" ht="13.5">
      <c r="B97" s="204"/>
      <c r="C97" s="205"/>
      <c r="D97" s="206" t="s">
        <v>136</v>
      </c>
      <c r="E97" s="207" t="s">
        <v>21</v>
      </c>
      <c r="F97" s="208" t="s">
        <v>145</v>
      </c>
      <c r="G97" s="205"/>
      <c r="H97" s="207" t="s">
        <v>21</v>
      </c>
      <c r="I97" s="209"/>
      <c r="J97" s="205"/>
      <c r="K97" s="205"/>
      <c r="L97" s="210"/>
      <c r="M97" s="211"/>
      <c r="N97" s="212"/>
      <c r="O97" s="212"/>
      <c r="P97" s="212"/>
      <c r="Q97" s="212"/>
      <c r="R97" s="212"/>
      <c r="S97" s="212"/>
      <c r="T97" s="213"/>
      <c r="AT97" s="214" t="s">
        <v>136</v>
      </c>
      <c r="AU97" s="214" t="s">
        <v>81</v>
      </c>
      <c r="AV97" s="11" t="s">
        <v>77</v>
      </c>
      <c r="AW97" s="11" t="s">
        <v>35</v>
      </c>
      <c r="AX97" s="11" t="s">
        <v>72</v>
      </c>
      <c r="AY97" s="214" t="s">
        <v>126</v>
      </c>
    </row>
    <row r="98" spans="2:51" s="12" customFormat="1" ht="13.5">
      <c r="B98" s="215"/>
      <c r="C98" s="216"/>
      <c r="D98" s="206" t="s">
        <v>136</v>
      </c>
      <c r="E98" s="217" t="s">
        <v>21</v>
      </c>
      <c r="F98" s="218" t="s">
        <v>146</v>
      </c>
      <c r="G98" s="216"/>
      <c r="H98" s="219">
        <v>137.4</v>
      </c>
      <c r="I98" s="220"/>
      <c r="J98" s="216"/>
      <c r="K98" s="216"/>
      <c r="L98" s="221"/>
      <c r="M98" s="222"/>
      <c r="N98" s="223"/>
      <c r="O98" s="223"/>
      <c r="P98" s="223"/>
      <c r="Q98" s="223"/>
      <c r="R98" s="223"/>
      <c r="S98" s="223"/>
      <c r="T98" s="224"/>
      <c r="AT98" s="225" t="s">
        <v>136</v>
      </c>
      <c r="AU98" s="225" t="s">
        <v>81</v>
      </c>
      <c r="AV98" s="12" t="s">
        <v>81</v>
      </c>
      <c r="AW98" s="12" t="s">
        <v>35</v>
      </c>
      <c r="AX98" s="12" t="s">
        <v>72</v>
      </c>
      <c r="AY98" s="225" t="s">
        <v>126</v>
      </c>
    </row>
    <row r="99" spans="2:51" s="11" customFormat="1" ht="13.5">
      <c r="B99" s="204"/>
      <c r="C99" s="205"/>
      <c r="D99" s="206" t="s">
        <v>136</v>
      </c>
      <c r="E99" s="207" t="s">
        <v>21</v>
      </c>
      <c r="F99" s="208" t="s">
        <v>147</v>
      </c>
      <c r="G99" s="205"/>
      <c r="H99" s="207" t="s">
        <v>21</v>
      </c>
      <c r="I99" s="209"/>
      <c r="J99" s="205"/>
      <c r="K99" s="205"/>
      <c r="L99" s="210"/>
      <c r="M99" s="211"/>
      <c r="N99" s="212"/>
      <c r="O99" s="212"/>
      <c r="P99" s="212"/>
      <c r="Q99" s="212"/>
      <c r="R99" s="212"/>
      <c r="S99" s="212"/>
      <c r="T99" s="213"/>
      <c r="AT99" s="214" t="s">
        <v>136</v>
      </c>
      <c r="AU99" s="214" t="s">
        <v>81</v>
      </c>
      <c r="AV99" s="11" t="s">
        <v>77</v>
      </c>
      <c r="AW99" s="11" t="s">
        <v>35</v>
      </c>
      <c r="AX99" s="11" t="s">
        <v>72</v>
      </c>
      <c r="AY99" s="214" t="s">
        <v>126</v>
      </c>
    </row>
    <row r="100" spans="2:51" s="12" customFormat="1" ht="13.5">
      <c r="B100" s="215"/>
      <c r="C100" s="216"/>
      <c r="D100" s="206" t="s">
        <v>136</v>
      </c>
      <c r="E100" s="217" t="s">
        <v>21</v>
      </c>
      <c r="F100" s="218" t="s">
        <v>148</v>
      </c>
      <c r="G100" s="216"/>
      <c r="H100" s="219">
        <v>268.8</v>
      </c>
      <c r="I100" s="220"/>
      <c r="J100" s="216"/>
      <c r="K100" s="216"/>
      <c r="L100" s="221"/>
      <c r="M100" s="222"/>
      <c r="N100" s="223"/>
      <c r="O100" s="223"/>
      <c r="P100" s="223"/>
      <c r="Q100" s="223"/>
      <c r="R100" s="223"/>
      <c r="S100" s="223"/>
      <c r="T100" s="224"/>
      <c r="AT100" s="225" t="s">
        <v>136</v>
      </c>
      <c r="AU100" s="225" t="s">
        <v>81</v>
      </c>
      <c r="AV100" s="12" t="s">
        <v>81</v>
      </c>
      <c r="AW100" s="12" t="s">
        <v>35</v>
      </c>
      <c r="AX100" s="12" t="s">
        <v>72</v>
      </c>
      <c r="AY100" s="225" t="s">
        <v>126</v>
      </c>
    </row>
    <row r="101" spans="2:51" s="13" customFormat="1" ht="13.5">
      <c r="B101" s="226"/>
      <c r="C101" s="227"/>
      <c r="D101" s="206" t="s">
        <v>136</v>
      </c>
      <c r="E101" s="228" t="s">
        <v>21</v>
      </c>
      <c r="F101" s="229" t="s">
        <v>149</v>
      </c>
      <c r="G101" s="227"/>
      <c r="H101" s="230">
        <v>406.2</v>
      </c>
      <c r="I101" s="231"/>
      <c r="J101" s="227"/>
      <c r="K101" s="227"/>
      <c r="L101" s="232"/>
      <c r="M101" s="233"/>
      <c r="N101" s="234"/>
      <c r="O101" s="234"/>
      <c r="P101" s="234"/>
      <c r="Q101" s="234"/>
      <c r="R101" s="234"/>
      <c r="S101" s="234"/>
      <c r="T101" s="235"/>
      <c r="AT101" s="236" t="s">
        <v>136</v>
      </c>
      <c r="AU101" s="236" t="s">
        <v>81</v>
      </c>
      <c r="AV101" s="13" t="s">
        <v>134</v>
      </c>
      <c r="AW101" s="13" t="s">
        <v>35</v>
      </c>
      <c r="AX101" s="13" t="s">
        <v>77</v>
      </c>
      <c r="AY101" s="236" t="s">
        <v>126</v>
      </c>
    </row>
    <row r="102" spans="2:65" s="1" customFormat="1" ht="22.9" customHeight="1">
      <c r="B102" s="41"/>
      <c r="C102" s="192" t="s">
        <v>150</v>
      </c>
      <c r="D102" s="192" t="s">
        <v>129</v>
      </c>
      <c r="E102" s="193" t="s">
        <v>151</v>
      </c>
      <c r="F102" s="194" t="s">
        <v>152</v>
      </c>
      <c r="G102" s="195" t="s">
        <v>132</v>
      </c>
      <c r="H102" s="196">
        <v>264.137</v>
      </c>
      <c r="I102" s="197"/>
      <c r="J102" s="198">
        <f>ROUND(I102*H102,2)</f>
        <v>0</v>
      </c>
      <c r="K102" s="194" t="s">
        <v>133</v>
      </c>
      <c r="L102" s="61"/>
      <c r="M102" s="199" t="s">
        <v>21</v>
      </c>
      <c r="N102" s="200" t="s">
        <v>43</v>
      </c>
      <c r="O102" s="42"/>
      <c r="P102" s="201">
        <f>O102*H102</f>
        <v>0</v>
      </c>
      <c r="Q102" s="201">
        <v>0</v>
      </c>
      <c r="R102" s="201">
        <f>Q102*H102</f>
        <v>0</v>
      </c>
      <c r="S102" s="201">
        <v>0</v>
      </c>
      <c r="T102" s="202">
        <f>S102*H102</f>
        <v>0</v>
      </c>
      <c r="AR102" s="24" t="s">
        <v>134</v>
      </c>
      <c r="AT102" s="24" t="s">
        <v>129</v>
      </c>
      <c r="AU102" s="24" t="s">
        <v>81</v>
      </c>
      <c r="AY102" s="24" t="s">
        <v>126</v>
      </c>
      <c r="BE102" s="203">
        <f>IF(N102="základní",J102,0)</f>
        <v>0</v>
      </c>
      <c r="BF102" s="203">
        <f>IF(N102="snížená",J102,0)</f>
        <v>0</v>
      </c>
      <c r="BG102" s="203">
        <f>IF(N102="zákl. přenesená",J102,0)</f>
        <v>0</v>
      </c>
      <c r="BH102" s="203">
        <f>IF(N102="sníž. přenesená",J102,0)</f>
        <v>0</v>
      </c>
      <c r="BI102" s="203">
        <f>IF(N102="nulová",J102,0)</f>
        <v>0</v>
      </c>
      <c r="BJ102" s="24" t="s">
        <v>77</v>
      </c>
      <c r="BK102" s="203">
        <f>ROUND(I102*H102,2)</f>
        <v>0</v>
      </c>
      <c r="BL102" s="24" t="s">
        <v>134</v>
      </c>
      <c r="BM102" s="24" t="s">
        <v>153</v>
      </c>
    </row>
    <row r="103" spans="2:47" s="1" customFormat="1" ht="54">
      <c r="B103" s="41"/>
      <c r="C103" s="63"/>
      <c r="D103" s="206" t="s">
        <v>154</v>
      </c>
      <c r="E103" s="63"/>
      <c r="F103" s="237" t="s">
        <v>155</v>
      </c>
      <c r="G103" s="63"/>
      <c r="H103" s="63"/>
      <c r="I103" s="163"/>
      <c r="J103" s="63"/>
      <c r="K103" s="63"/>
      <c r="L103" s="61"/>
      <c r="M103" s="238"/>
      <c r="N103" s="42"/>
      <c r="O103" s="42"/>
      <c r="P103" s="42"/>
      <c r="Q103" s="42"/>
      <c r="R103" s="42"/>
      <c r="S103" s="42"/>
      <c r="T103" s="78"/>
      <c r="AT103" s="24" t="s">
        <v>154</v>
      </c>
      <c r="AU103" s="24" t="s">
        <v>81</v>
      </c>
    </row>
    <row r="104" spans="2:51" s="11" customFormat="1" ht="13.5">
      <c r="B104" s="204"/>
      <c r="C104" s="205"/>
      <c r="D104" s="206" t="s">
        <v>136</v>
      </c>
      <c r="E104" s="207" t="s">
        <v>21</v>
      </c>
      <c r="F104" s="208" t="s">
        <v>137</v>
      </c>
      <c r="G104" s="205"/>
      <c r="H104" s="207" t="s">
        <v>21</v>
      </c>
      <c r="I104" s="209"/>
      <c r="J104" s="205"/>
      <c r="K104" s="205"/>
      <c r="L104" s="210"/>
      <c r="M104" s="211"/>
      <c r="N104" s="212"/>
      <c r="O104" s="212"/>
      <c r="P104" s="212"/>
      <c r="Q104" s="212"/>
      <c r="R104" s="212"/>
      <c r="S104" s="212"/>
      <c r="T104" s="213"/>
      <c r="AT104" s="214" t="s">
        <v>136</v>
      </c>
      <c r="AU104" s="214" t="s">
        <v>81</v>
      </c>
      <c r="AV104" s="11" t="s">
        <v>77</v>
      </c>
      <c r="AW104" s="11" t="s">
        <v>35</v>
      </c>
      <c r="AX104" s="11" t="s">
        <v>72</v>
      </c>
      <c r="AY104" s="214" t="s">
        <v>126</v>
      </c>
    </row>
    <row r="105" spans="2:51" s="11" customFormat="1" ht="13.5">
      <c r="B105" s="204"/>
      <c r="C105" s="205"/>
      <c r="D105" s="206" t="s">
        <v>136</v>
      </c>
      <c r="E105" s="207" t="s">
        <v>21</v>
      </c>
      <c r="F105" s="208" t="s">
        <v>156</v>
      </c>
      <c r="G105" s="205"/>
      <c r="H105" s="207" t="s">
        <v>21</v>
      </c>
      <c r="I105" s="209"/>
      <c r="J105" s="205"/>
      <c r="K105" s="205"/>
      <c r="L105" s="210"/>
      <c r="M105" s="211"/>
      <c r="N105" s="212"/>
      <c r="O105" s="212"/>
      <c r="P105" s="212"/>
      <c r="Q105" s="212"/>
      <c r="R105" s="212"/>
      <c r="S105" s="212"/>
      <c r="T105" s="213"/>
      <c r="AT105" s="214" t="s">
        <v>136</v>
      </c>
      <c r="AU105" s="214" t="s">
        <v>81</v>
      </c>
      <c r="AV105" s="11" t="s">
        <v>77</v>
      </c>
      <c r="AW105" s="11" t="s">
        <v>35</v>
      </c>
      <c r="AX105" s="11" t="s">
        <v>72</v>
      </c>
      <c r="AY105" s="214" t="s">
        <v>126</v>
      </c>
    </row>
    <row r="106" spans="2:51" s="12" customFormat="1" ht="13.5">
      <c r="B106" s="215"/>
      <c r="C106" s="216"/>
      <c r="D106" s="206" t="s">
        <v>136</v>
      </c>
      <c r="E106" s="217" t="s">
        <v>21</v>
      </c>
      <c r="F106" s="218" t="s">
        <v>157</v>
      </c>
      <c r="G106" s="216"/>
      <c r="H106" s="219">
        <v>2.59</v>
      </c>
      <c r="I106" s="220"/>
      <c r="J106" s="216"/>
      <c r="K106" s="216"/>
      <c r="L106" s="221"/>
      <c r="M106" s="222"/>
      <c r="N106" s="223"/>
      <c r="O106" s="223"/>
      <c r="P106" s="223"/>
      <c r="Q106" s="223"/>
      <c r="R106" s="223"/>
      <c r="S106" s="223"/>
      <c r="T106" s="224"/>
      <c r="AT106" s="225" t="s">
        <v>136</v>
      </c>
      <c r="AU106" s="225" t="s">
        <v>81</v>
      </c>
      <c r="AV106" s="12" t="s">
        <v>81</v>
      </c>
      <c r="AW106" s="12" t="s">
        <v>35</v>
      </c>
      <c r="AX106" s="12" t="s">
        <v>72</v>
      </c>
      <c r="AY106" s="225" t="s">
        <v>126</v>
      </c>
    </row>
    <row r="107" spans="2:51" s="12" customFormat="1" ht="13.5">
      <c r="B107" s="215"/>
      <c r="C107" s="216"/>
      <c r="D107" s="206" t="s">
        <v>136</v>
      </c>
      <c r="E107" s="217" t="s">
        <v>21</v>
      </c>
      <c r="F107" s="218" t="s">
        <v>158</v>
      </c>
      <c r="G107" s="216"/>
      <c r="H107" s="219">
        <v>6.61</v>
      </c>
      <c r="I107" s="220"/>
      <c r="J107" s="216"/>
      <c r="K107" s="216"/>
      <c r="L107" s="221"/>
      <c r="M107" s="222"/>
      <c r="N107" s="223"/>
      <c r="O107" s="223"/>
      <c r="P107" s="223"/>
      <c r="Q107" s="223"/>
      <c r="R107" s="223"/>
      <c r="S107" s="223"/>
      <c r="T107" s="224"/>
      <c r="AT107" s="225" t="s">
        <v>136</v>
      </c>
      <c r="AU107" s="225" t="s">
        <v>81</v>
      </c>
      <c r="AV107" s="12" t="s">
        <v>81</v>
      </c>
      <c r="AW107" s="12" t="s">
        <v>35</v>
      </c>
      <c r="AX107" s="12" t="s">
        <v>72</v>
      </c>
      <c r="AY107" s="225" t="s">
        <v>126</v>
      </c>
    </row>
    <row r="108" spans="2:51" s="12" customFormat="1" ht="13.5">
      <c r="B108" s="215"/>
      <c r="C108" s="216"/>
      <c r="D108" s="206" t="s">
        <v>136</v>
      </c>
      <c r="E108" s="217" t="s">
        <v>21</v>
      </c>
      <c r="F108" s="218" t="s">
        <v>159</v>
      </c>
      <c r="G108" s="216"/>
      <c r="H108" s="219">
        <v>8.1</v>
      </c>
      <c r="I108" s="220"/>
      <c r="J108" s="216"/>
      <c r="K108" s="216"/>
      <c r="L108" s="221"/>
      <c r="M108" s="222"/>
      <c r="N108" s="223"/>
      <c r="O108" s="223"/>
      <c r="P108" s="223"/>
      <c r="Q108" s="223"/>
      <c r="R108" s="223"/>
      <c r="S108" s="223"/>
      <c r="T108" s="224"/>
      <c r="AT108" s="225" t="s">
        <v>136</v>
      </c>
      <c r="AU108" s="225" t="s">
        <v>81</v>
      </c>
      <c r="AV108" s="12" t="s">
        <v>81</v>
      </c>
      <c r="AW108" s="12" t="s">
        <v>35</v>
      </c>
      <c r="AX108" s="12" t="s">
        <v>72</v>
      </c>
      <c r="AY108" s="225" t="s">
        <v>126</v>
      </c>
    </row>
    <row r="109" spans="2:51" s="12" customFormat="1" ht="13.5">
      <c r="B109" s="215"/>
      <c r="C109" s="216"/>
      <c r="D109" s="206" t="s">
        <v>136</v>
      </c>
      <c r="E109" s="217" t="s">
        <v>21</v>
      </c>
      <c r="F109" s="218" t="s">
        <v>160</v>
      </c>
      <c r="G109" s="216"/>
      <c r="H109" s="219">
        <v>3.483</v>
      </c>
      <c r="I109" s="220"/>
      <c r="J109" s="216"/>
      <c r="K109" s="216"/>
      <c r="L109" s="221"/>
      <c r="M109" s="222"/>
      <c r="N109" s="223"/>
      <c r="O109" s="223"/>
      <c r="P109" s="223"/>
      <c r="Q109" s="223"/>
      <c r="R109" s="223"/>
      <c r="S109" s="223"/>
      <c r="T109" s="224"/>
      <c r="AT109" s="225" t="s">
        <v>136</v>
      </c>
      <c r="AU109" s="225" t="s">
        <v>81</v>
      </c>
      <c r="AV109" s="12" t="s">
        <v>81</v>
      </c>
      <c r="AW109" s="12" t="s">
        <v>35</v>
      </c>
      <c r="AX109" s="12" t="s">
        <v>72</v>
      </c>
      <c r="AY109" s="225" t="s">
        <v>126</v>
      </c>
    </row>
    <row r="110" spans="2:51" s="12" customFormat="1" ht="13.5">
      <c r="B110" s="215"/>
      <c r="C110" s="216"/>
      <c r="D110" s="206" t="s">
        <v>136</v>
      </c>
      <c r="E110" s="217" t="s">
        <v>21</v>
      </c>
      <c r="F110" s="218" t="s">
        <v>161</v>
      </c>
      <c r="G110" s="216"/>
      <c r="H110" s="219">
        <v>1.896</v>
      </c>
      <c r="I110" s="220"/>
      <c r="J110" s="216"/>
      <c r="K110" s="216"/>
      <c r="L110" s="221"/>
      <c r="M110" s="222"/>
      <c r="N110" s="223"/>
      <c r="O110" s="223"/>
      <c r="P110" s="223"/>
      <c r="Q110" s="223"/>
      <c r="R110" s="223"/>
      <c r="S110" s="223"/>
      <c r="T110" s="224"/>
      <c r="AT110" s="225" t="s">
        <v>136</v>
      </c>
      <c r="AU110" s="225" t="s">
        <v>81</v>
      </c>
      <c r="AV110" s="12" t="s">
        <v>81</v>
      </c>
      <c r="AW110" s="12" t="s">
        <v>35</v>
      </c>
      <c r="AX110" s="12" t="s">
        <v>72</v>
      </c>
      <c r="AY110" s="225" t="s">
        <v>126</v>
      </c>
    </row>
    <row r="111" spans="2:51" s="12" customFormat="1" ht="13.5">
      <c r="B111" s="215"/>
      <c r="C111" s="216"/>
      <c r="D111" s="206" t="s">
        <v>136</v>
      </c>
      <c r="E111" s="217" t="s">
        <v>21</v>
      </c>
      <c r="F111" s="218" t="s">
        <v>162</v>
      </c>
      <c r="G111" s="216"/>
      <c r="H111" s="219">
        <v>2.03</v>
      </c>
      <c r="I111" s="220"/>
      <c r="J111" s="216"/>
      <c r="K111" s="216"/>
      <c r="L111" s="221"/>
      <c r="M111" s="222"/>
      <c r="N111" s="223"/>
      <c r="O111" s="223"/>
      <c r="P111" s="223"/>
      <c r="Q111" s="223"/>
      <c r="R111" s="223"/>
      <c r="S111" s="223"/>
      <c r="T111" s="224"/>
      <c r="AT111" s="225" t="s">
        <v>136</v>
      </c>
      <c r="AU111" s="225" t="s">
        <v>81</v>
      </c>
      <c r="AV111" s="12" t="s">
        <v>81</v>
      </c>
      <c r="AW111" s="12" t="s">
        <v>35</v>
      </c>
      <c r="AX111" s="12" t="s">
        <v>72</v>
      </c>
      <c r="AY111" s="225" t="s">
        <v>126</v>
      </c>
    </row>
    <row r="112" spans="2:51" s="14" customFormat="1" ht="13.5">
      <c r="B112" s="239"/>
      <c r="C112" s="240"/>
      <c r="D112" s="206" t="s">
        <v>136</v>
      </c>
      <c r="E112" s="241" t="s">
        <v>21</v>
      </c>
      <c r="F112" s="242" t="s">
        <v>163</v>
      </c>
      <c r="G112" s="240"/>
      <c r="H112" s="243">
        <v>24.709</v>
      </c>
      <c r="I112" s="244"/>
      <c r="J112" s="240"/>
      <c r="K112" s="240"/>
      <c r="L112" s="245"/>
      <c r="M112" s="246"/>
      <c r="N112" s="247"/>
      <c r="O112" s="247"/>
      <c r="P112" s="247"/>
      <c r="Q112" s="247"/>
      <c r="R112" s="247"/>
      <c r="S112" s="247"/>
      <c r="T112" s="248"/>
      <c r="AT112" s="249" t="s">
        <v>136</v>
      </c>
      <c r="AU112" s="249" t="s">
        <v>81</v>
      </c>
      <c r="AV112" s="14" t="s">
        <v>150</v>
      </c>
      <c r="AW112" s="14" t="s">
        <v>35</v>
      </c>
      <c r="AX112" s="14" t="s">
        <v>72</v>
      </c>
      <c r="AY112" s="249" t="s">
        <v>126</v>
      </c>
    </row>
    <row r="113" spans="2:51" s="11" customFormat="1" ht="13.5">
      <c r="B113" s="204"/>
      <c r="C113" s="205"/>
      <c r="D113" s="206" t="s">
        <v>136</v>
      </c>
      <c r="E113" s="207" t="s">
        <v>21</v>
      </c>
      <c r="F113" s="208" t="s">
        <v>164</v>
      </c>
      <c r="G113" s="205"/>
      <c r="H113" s="207" t="s">
        <v>21</v>
      </c>
      <c r="I113" s="209"/>
      <c r="J113" s="205"/>
      <c r="K113" s="205"/>
      <c r="L113" s="210"/>
      <c r="M113" s="211"/>
      <c r="N113" s="212"/>
      <c r="O113" s="212"/>
      <c r="P113" s="212"/>
      <c r="Q113" s="212"/>
      <c r="R113" s="212"/>
      <c r="S113" s="212"/>
      <c r="T113" s="213"/>
      <c r="AT113" s="214" t="s">
        <v>136</v>
      </c>
      <c r="AU113" s="214" t="s">
        <v>81</v>
      </c>
      <c r="AV113" s="11" t="s">
        <v>77</v>
      </c>
      <c r="AW113" s="11" t="s">
        <v>35</v>
      </c>
      <c r="AX113" s="11" t="s">
        <v>72</v>
      </c>
      <c r="AY113" s="214" t="s">
        <v>126</v>
      </c>
    </row>
    <row r="114" spans="2:51" s="12" customFormat="1" ht="13.5">
      <c r="B114" s="215"/>
      <c r="C114" s="216"/>
      <c r="D114" s="206" t="s">
        <v>136</v>
      </c>
      <c r="E114" s="217" t="s">
        <v>21</v>
      </c>
      <c r="F114" s="218" t="s">
        <v>165</v>
      </c>
      <c r="G114" s="216"/>
      <c r="H114" s="219">
        <v>3.898</v>
      </c>
      <c r="I114" s="220"/>
      <c r="J114" s="216"/>
      <c r="K114" s="216"/>
      <c r="L114" s="221"/>
      <c r="M114" s="222"/>
      <c r="N114" s="223"/>
      <c r="O114" s="223"/>
      <c r="P114" s="223"/>
      <c r="Q114" s="223"/>
      <c r="R114" s="223"/>
      <c r="S114" s="223"/>
      <c r="T114" s="224"/>
      <c r="AT114" s="225" t="s">
        <v>136</v>
      </c>
      <c r="AU114" s="225" t="s">
        <v>81</v>
      </c>
      <c r="AV114" s="12" t="s">
        <v>81</v>
      </c>
      <c r="AW114" s="12" t="s">
        <v>35</v>
      </c>
      <c r="AX114" s="12" t="s">
        <v>72</v>
      </c>
      <c r="AY114" s="225" t="s">
        <v>126</v>
      </c>
    </row>
    <row r="115" spans="2:51" s="12" customFormat="1" ht="13.5">
      <c r="B115" s="215"/>
      <c r="C115" s="216"/>
      <c r="D115" s="206" t="s">
        <v>136</v>
      </c>
      <c r="E115" s="217" t="s">
        <v>21</v>
      </c>
      <c r="F115" s="218" t="s">
        <v>166</v>
      </c>
      <c r="G115" s="216"/>
      <c r="H115" s="219">
        <v>2.03</v>
      </c>
      <c r="I115" s="220"/>
      <c r="J115" s="216"/>
      <c r="K115" s="216"/>
      <c r="L115" s="221"/>
      <c r="M115" s="222"/>
      <c r="N115" s="223"/>
      <c r="O115" s="223"/>
      <c r="P115" s="223"/>
      <c r="Q115" s="223"/>
      <c r="R115" s="223"/>
      <c r="S115" s="223"/>
      <c r="T115" s="224"/>
      <c r="AT115" s="225" t="s">
        <v>136</v>
      </c>
      <c r="AU115" s="225" t="s">
        <v>81</v>
      </c>
      <c r="AV115" s="12" t="s">
        <v>81</v>
      </c>
      <c r="AW115" s="12" t="s">
        <v>35</v>
      </c>
      <c r="AX115" s="12" t="s">
        <v>72</v>
      </c>
      <c r="AY115" s="225" t="s">
        <v>126</v>
      </c>
    </row>
    <row r="116" spans="2:51" s="12" customFormat="1" ht="13.5">
      <c r="B116" s="215"/>
      <c r="C116" s="216"/>
      <c r="D116" s="206" t="s">
        <v>136</v>
      </c>
      <c r="E116" s="217" t="s">
        <v>21</v>
      </c>
      <c r="F116" s="218" t="s">
        <v>167</v>
      </c>
      <c r="G116" s="216"/>
      <c r="H116" s="219">
        <v>4.06</v>
      </c>
      <c r="I116" s="220"/>
      <c r="J116" s="216"/>
      <c r="K116" s="216"/>
      <c r="L116" s="221"/>
      <c r="M116" s="222"/>
      <c r="N116" s="223"/>
      <c r="O116" s="223"/>
      <c r="P116" s="223"/>
      <c r="Q116" s="223"/>
      <c r="R116" s="223"/>
      <c r="S116" s="223"/>
      <c r="T116" s="224"/>
      <c r="AT116" s="225" t="s">
        <v>136</v>
      </c>
      <c r="AU116" s="225" t="s">
        <v>81</v>
      </c>
      <c r="AV116" s="12" t="s">
        <v>81</v>
      </c>
      <c r="AW116" s="12" t="s">
        <v>35</v>
      </c>
      <c r="AX116" s="12" t="s">
        <v>72</v>
      </c>
      <c r="AY116" s="225" t="s">
        <v>126</v>
      </c>
    </row>
    <row r="117" spans="2:51" s="12" customFormat="1" ht="13.5">
      <c r="B117" s="215"/>
      <c r="C117" s="216"/>
      <c r="D117" s="206" t="s">
        <v>136</v>
      </c>
      <c r="E117" s="217" t="s">
        <v>21</v>
      </c>
      <c r="F117" s="218" t="s">
        <v>168</v>
      </c>
      <c r="G117" s="216"/>
      <c r="H117" s="219">
        <v>18.635</v>
      </c>
      <c r="I117" s="220"/>
      <c r="J117" s="216"/>
      <c r="K117" s="216"/>
      <c r="L117" s="221"/>
      <c r="M117" s="222"/>
      <c r="N117" s="223"/>
      <c r="O117" s="223"/>
      <c r="P117" s="223"/>
      <c r="Q117" s="223"/>
      <c r="R117" s="223"/>
      <c r="S117" s="223"/>
      <c r="T117" s="224"/>
      <c r="AT117" s="225" t="s">
        <v>136</v>
      </c>
      <c r="AU117" s="225" t="s">
        <v>81</v>
      </c>
      <c r="AV117" s="12" t="s">
        <v>81</v>
      </c>
      <c r="AW117" s="12" t="s">
        <v>35</v>
      </c>
      <c r="AX117" s="12" t="s">
        <v>72</v>
      </c>
      <c r="AY117" s="225" t="s">
        <v>126</v>
      </c>
    </row>
    <row r="118" spans="2:51" s="12" customFormat="1" ht="13.5">
      <c r="B118" s="215"/>
      <c r="C118" s="216"/>
      <c r="D118" s="206" t="s">
        <v>136</v>
      </c>
      <c r="E118" s="217" t="s">
        <v>21</v>
      </c>
      <c r="F118" s="218" t="s">
        <v>169</v>
      </c>
      <c r="G118" s="216"/>
      <c r="H118" s="219">
        <v>5.173</v>
      </c>
      <c r="I118" s="220"/>
      <c r="J118" s="216"/>
      <c r="K118" s="216"/>
      <c r="L118" s="221"/>
      <c r="M118" s="222"/>
      <c r="N118" s="223"/>
      <c r="O118" s="223"/>
      <c r="P118" s="223"/>
      <c r="Q118" s="223"/>
      <c r="R118" s="223"/>
      <c r="S118" s="223"/>
      <c r="T118" s="224"/>
      <c r="AT118" s="225" t="s">
        <v>136</v>
      </c>
      <c r="AU118" s="225" t="s">
        <v>81</v>
      </c>
      <c r="AV118" s="12" t="s">
        <v>81</v>
      </c>
      <c r="AW118" s="12" t="s">
        <v>35</v>
      </c>
      <c r="AX118" s="12" t="s">
        <v>72</v>
      </c>
      <c r="AY118" s="225" t="s">
        <v>126</v>
      </c>
    </row>
    <row r="119" spans="2:51" s="14" customFormat="1" ht="13.5">
      <c r="B119" s="239"/>
      <c r="C119" s="240"/>
      <c r="D119" s="206" t="s">
        <v>136</v>
      </c>
      <c r="E119" s="241" t="s">
        <v>21</v>
      </c>
      <c r="F119" s="242" t="s">
        <v>163</v>
      </c>
      <c r="G119" s="240"/>
      <c r="H119" s="243">
        <v>33.796</v>
      </c>
      <c r="I119" s="244"/>
      <c r="J119" s="240"/>
      <c r="K119" s="240"/>
      <c r="L119" s="245"/>
      <c r="M119" s="246"/>
      <c r="N119" s="247"/>
      <c r="O119" s="247"/>
      <c r="P119" s="247"/>
      <c r="Q119" s="247"/>
      <c r="R119" s="247"/>
      <c r="S119" s="247"/>
      <c r="T119" s="248"/>
      <c r="AT119" s="249" t="s">
        <v>136</v>
      </c>
      <c r="AU119" s="249" t="s">
        <v>81</v>
      </c>
      <c r="AV119" s="14" t="s">
        <v>150</v>
      </c>
      <c r="AW119" s="14" t="s">
        <v>35</v>
      </c>
      <c r="AX119" s="14" t="s">
        <v>72</v>
      </c>
      <c r="AY119" s="249" t="s">
        <v>126</v>
      </c>
    </row>
    <row r="120" spans="2:51" s="11" customFormat="1" ht="13.5">
      <c r="B120" s="204"/>
      <c r="C120" s="205"/>
      <c r="D120" s="206" t="s">
        <v>136</v>
      </c>
      <c r="E120" s="207" t="s">
        <v>21</v>
      </c>
      <c r="F120" s="208" t="s">
        <v>170</v>
      </c>
      <c r="G120" s="205"/>
      <c r="H120" s="207" t="s">
        <v>21</v>
      </c>
      <c r="I120" s="209"/>
      <c r="J120" s="205"/>
      <c r="K120" s="205"/>
      <c r="L120" s="210"/>
      <c r="M120" s="211"/>
      <c r="N120" s="212"/>
      <c r="O120" s="212"/>
      <c r="P120" s="212"/>
      <c r="Q120" s="212"/>
      <c r="R120" s="212"/>
      <c r="S120" s="212"/>
      <c r="T120" s="213"/>
      <c r="AT120" s="214" t="s">
        <v>136</v>
      </c>
      <c r="AU120" s="214" t="s">
        <v>81</v>
      </c>
      <c r="AV120" s="11" t="s">
        <v>77</v>
      </c>
      <c r="AW120" s="11" t="s">
        <v>35</v>
      </c>
      <c r="AX120" s="11" t="s">
        <v>72</v>
      </c>
      <c r="AY120" s="214" t="s">
        <v>126</v>
      </c>
    </row>
    <row r="121" spans="2:51" s="12" customFormat="1" ht="13.5">
      <c r="B121" s="215"/>
      <c r="C121" s="216"/>
      <c r="D121" s="206" t="s">
        <v>136</v>
      </c>
      <c r="E121" s="217" t="s">
        <v>21</v>
      </c>
      <c r="F121" s="218" t="s">
        <v>171</v>
      </c>
      <c r="G121" s="216"/>
      <c r="H121" s="219">
        <v>4.013</v>
      </c>
      <c r="I121" s="220"/>
      <c r="J121" s="216"/>
      <c r="K121" s="216"/>
      <c r="L121" s="221"/>
      <c r="M121" s="222"/>
      <c r="N121" s="223"/>
      <c r="O121" s="223"/>
      <c r="P121" s="223"/>
      <c r="Q121" s="223"/>
      <c r="R121" s="223"/>
      <c r="S121" s="223"/>
      <c r="T121" s="224"/>
      <c r="AT121" s="225" t="s">
        <v>136</v>
      </c>
      <c r="AU121" s="225" t="s">
        <v>81</v>
      </c>
      <c r="AV121" s="12" t="s">
        <v>81</v>
      </c>
      <c r="AW121" s="12" t="s">
        <v>35</v>
      </c>
      <c r="AX121" s="12" t="s">
        <v>72</v>
      </c>
      <c r="AY121" s="225" t="s">
        <v>126</v>
      </c>
    </row>
    <row r="122" spans="2:51" s="12" customFormat="1" ht="13.5">
      <c r="B122" s="215"/>
      <c r="C122" s="216"/>
      <c r="D122" s="206" t="s">
        <v>136</v>
      </c>
      <c r="E122" s="217" t="s">
        <v>21</v>
      </c>
      <c r="F122" s="218" t="s">
        <v>172</v>
      </c>
      <c r="G122" s="216"/>
      <c r="H122" s="219">
        <v>8.569</v>
      </c>
      <c r="I122" s="220"/>
      <c r="J122" s="216"/>
      <c r="K122" s="216"/>
      <c r="L122" s="221"/>
      <c r="M122" s="222"/>
      <c r="N122" s="223"/>
      <c r="O122" s="223"/>
      <c r="P122" s="223"/>
      <c r="Q122" s="223"/>
      <c r="R122" s="223"/>
      <c r="S122" s="223"/>
      <c r="T122" s="224"/>
      <c r="AT122" s="225" t="s">
        <v>136</v>
      </c>
      <c r="AU122" s="225" t="s">
        <v>81</v>
      </c>
      <c r="AV122" s="12" t="s">
        <v>81</v>
      </c>
      <c r="AW122" s="12" t="s">
        <v>35</v>
      </c>
      <c r="AX122" s="12" t="s">
        <v>72</v>
      </c>
      <c r="AY122" s="225" t="s">
        <v>126</v>
      </c>
    </row>
    <row r="123" spans="2:51" s="12" customFormat="1" ht="13.5">
      <c r="B123" s="215"/>
      <c r="C123" s="216"/>
      <c r="D123" s="206" t="s">
        <v>136</v>
      </c>
      <c r="E123" s="217" t="s">
        <v>21</v>
      </c>
      <c r="F123" s="218" t="s">
        <v>173</v>
      </c>
      <c r="G123" s="216"/>
      <c r="H123" s="219">
        <v>1.676</v>
      </c>
      <c r="I123" s="220"/>
      <c r="J123" s="216"/>
      <c r="K123" s="216"/>
      <c r="L123" s="221"/>
      <c r="M123" s="222"/>
      <c r="N123" s="223"/>
      <c r="O123" s="223"/>
      <c r="P123" s="223"/>
      <c r="Q123" s="223"/>
      <c r="R123" s="223"/>
      <c r="S123" s="223"/>
      <c r="T123" s="224"/>
      <c r="AT123" s="225" t="s">
        <v>136</v>
      </c>
      <c r="AU123" s="225" t="s">
        <v>81</v>
      </c>
      <c r="AV123" s="12" t="s">
        <v>81</v>
      </c>
      <c r="AW123" s="12" t="s">
        <v>35</v>
      </c>
      <c r="AX123" s="12" t="s">
        <v>72</v>
      </c>
      <c r="AY123" s="225" t="s">
        <v>126</v>
      </c>
    </row>
    <row r="124" spans="2:51" s="12" customFormat="1" ht="13.5">
      <c r="B124" s="215"/>
      <c r="C124" s="216"/>
      <c r="D124" s="206" t="s">
        <v>136</v>
      </c>
      <c r="E124" s="217" t="s">
        <v>21</v>
      </c>
      <c r="F124" s="218" t="s">
        <v>174</v>
      </c>
      <c r="G124" s="216"/>
      <c r="H124" s="219">
        <v>14.997</v>
      </c>
      <c r="I124" s="220"/>
      <c r="J124" s="216"/>
      <c r="K124" s="216"/>
      <c r="L124" s="221"/>
      <c r="M124" s="222"/>
      <c r="N124" s="223"/>
      <c r="O124" s="223"/>
      <c r="P124" s="223"/>
      <c r="Q124" s="223"/>
      <c r="R124" s="223"/>
      <c r="S124" s="223"/>
      <c r="T124" s="224"/>
      <c r="AT124" s="225" t="s">
        <v>136</v>
      </c>
      <c r="AU124" s="225" t="s">
        <v>81</v>
      </c>
      <c r="AV124" s="12" t="s">
        <v>81</v>
      </c>
      <c r="AW124" s="12" t="s">
        <v>35</v>
      </c>
      <c r="AX124" s="12" t="s">
        <v>72</v>
      </c>
      <c r="AY124" s="225" t="s">
        <v>126</v>
      </c>
    </row>
    <row r="125" spans="2:51" s="12" customFormat="1" ht="13.5">
      <c r="B125" s="215"/>
      <c r="C125" s="216"/>
      <c r="D125" s="206" t="s">
        <v>136</v>
      </c>
      <c r="E125" s="217" t="s">
        <v>21</v>
      </c>
      <c r="F125" s="218" t="s">
        <v>175</v>
      </c>
      <c r="G125" s="216"/>
      <c r="H125" s="219">
        <v>6.625</v>
      </c>
      <c r="I125" s="220"/>
      <c r="J125" s="216"/>
      <c r="K125" s="216"/>
      <c r="L125" s="221"/>
      <c r="M125" s="222"/>
      <c r="N125" s="223"/>
      <c r="O125" s="223"/>
      <c r="P125" s="223"/>
      <c r="Q125" s="223"/>
      <c r="R125" s="223"/>
      <c r="S125" s="223"/>
      <c r="T125" s="224"/>
      <c r="AT125" s="225" t="s">
        <v>136</v>
      </c>
      <c r="AU125" s="225" t="s">
        <v>81</v>
      </c>
      <c r="AV125" s="12" t="s">
        <v>81</v>
      </c>
      <c r="AW125" s="12" t="s">
        <v>35</v>
      </c>
      <c r="AX125" s="12" t="s">
        <v>72</v>
      </c>
      <c r="AY125" s="225" t="s">
        <v>126</v>
      </c>
    </row>
    <row r="126" spans="2:51" s="12" customFormat="1" ht="13.5">
      <c r="B126" s="215"/>
      <c r="C126" s="216"/>
      <c r="D126" s="206" t="s">
        <v>136</v>
      </c>
      <c r="E126" s="217" t="s">
        <v>21</v>
      </c>
      <c r="F126" s="218" t="s">
        <v>176</v>
      </c>
      <c r="G126" s="216"/>
      <c r="H126" s="219">
        <v>0.915</v>
      </c>
      <c r="I126" s="220"/>
      <c r="J126" s="216"/>
      <c r="K126" s="216"/>
      <c r="L126" s="221"/>
      <c r="M126" s="222"/>
      <c r="N126" s="223"/>
      <c r="O126" s="223"/>
      <c r="P126" s="223"/>
      <c r="Q126" s="223"/>
      <c r="R126" s="223"/>
      <c r="S126" s="223"/>
      <c r="T126" s="224"/>
      <c r="AT126" s="225" t="s">
        <v>136</v>
      </c>
      <c r="AU126" s="225" t="s">
        <v>81</v>
      </c>
      <c r="AV126" s="12" t="s">
        <v>81</v>
      </c>
      <c r="AW126" s="12" t="s">
        <v>35</v>
      </c>
      <c r="AX126" s="12" t="s">
        <v>72</v>
      </c>
      <c r="AY126" s="225" t="s">
        <v>126</v>
      </c>
    </row>
    <row r="127" spans="2:51" s="12" customFormat="1" ht="13.5">
      <c r="B127" s="215"/>
      <c r="C127" s="216"/>
      <c r="D127" s="206" t="s">
        <v>136</v>
      </c>
      <c r="E127" s="217" t="s">
        <v>21</v>
      </c>
      <c r="F127" s="218" t="s">
        <v>166</v>
      </c>
      <c r="G127" s="216"/>
      <c r="H127" s="219">
        <v>2.03</v>
      </c>
      <c r="I127" s="220"/>
      <c r="J127" s="216"/>
      <c r="K127" s="216"/>
      <c r="L127" s="221"/>
      <c r="M127" s="222"/>
      <c r="N127" s="223"/>
      <c r="O127" s="223"/>
      <c r="P127" s="223"/>
      <c r="Q127" s="223"/>
      <c r="R127" s="223"/>
      <c r="S127" s="223"/>
      <c r="T127" s="224"/>
      <c r="AT127" s="225" t="s">
        <v>136</v>
      </c>
      <c r="AU127" s="225" t="s">
        <v>81</v>
      </c>
      <c r="AV127" s="12" t="s">
        <v>81</v>
      </c>
      <c r="AW127" s="12" t="s">
        <v>35</v>
      </c>
      <c r="AX127" s="12" t="s">
        <v>72</v>
      </c>
      <c r="AY127" s="225" t="s">
        <v>126</v>
      </c>
    </row>
    <row r="128" spans="2:51" s="12" customFormat="1" ht="13.5">
      <c r="B128" s="215"/>
      <c r="C128" s="216"/>
      <c r="D128" s="206" t="s">
        <v>136</v>
      </c>
      <c r="E128" s="217" t="s">
        <v>21</v>
      </c>
      <c r="F128" s="218" t="s">
        <v>169</v>
      </c>
      <c r="G128" s="216"/>
      <c r="H128" s="219">
        <v>5.173</v>
      </c>
      <c r="I128" s="220"/>
      <c r="J128" s="216"/>
      <c r="K128" s="216"/>
      <c r="L128" s="221"/>
      <c r="M128" s="222"/>
      <c r="N128" s="223"/>
      <c r="O128" s="223"/>
      <c r="P128" s="223"/>
      <c r="Q128" s="223"/>
      <c r="R128" s="223"/>
      <c r="S128" s="223"/>
      <c r="T128" s="224"/>
      <c r="AT128" s="225" t="s">
        <v>136</v>
      </c>
      <c r="AU128" s="225" t="s">
        <v>81</v>
      </c>
      <c r="AV128" s="12" t="s">
        <v>81</v>
      </c>
      <c r="AW128" s="12" t="s">
        <v>35</v>
      </c>
      <c r="AX128" s="12" t="s">
        <v>72</v>
      </c>
      <c r="AY128" s="225" t="s">
        <v>126</v>
      </c>
    </row>
    <row r="129" spans="2:51" s="12" customFormat="1" ht="13.5">
      <c r="B129" s="215"/>
      <c r="C129" s="216"/>
      <c r="D129" s="206" t="s">
        <v>136</v>
      </c>
      <c r="E129" s="217" t="s">
        <v>21</v>
      </c>
      <c r="F129" s="218" t="s">
        <v>177</v>
      </c>
      <c r="G129" s="216"/>
      <c r="H129" s="219">
        <v>2.842</v>
      </c>
      <c r="I129" s="220"/>
      <c r="J129" s="216"/>
      <c r="K129" s="216"/>
      <c r="L129" s="221"/>
      <c r="M129" s="222"/>
      <c r="N129" s="223"/>
      <c r="O129" s="223"/>
      <c r="P129" s="223"/>
      <c r="Q129" s="223"/>
      <c r="R129" s="223"/>
      <c r="S129" s="223"/>
      <c r="T129" s="224"/>
      <c r="AT129" s="225" t="s">
        <v>136</v>
      </c>
      <c r="AU129" s="225" t="s">
        <v>81</v>
      </c>
      <c r="AV129" s="12" t="s">
        <v>81</v>
      </c>
      <c r="AW129" s="12" t="s">
        <v>35</v>
      </c>
      <c r="AX129" s="12" t="s">
        <v>72</v>
      </c>
      <c r="AY129" s="225" t="s">
        <v>126</v>
      </c>
    </row>
    <row r="130" spans="2:51" s="12" customFormat="1" ht="13.5">
      <c r="B130" s="215"/>
      <c r="C130" s="216"/>
      <c r="D130" s="206" t="s">
        <v>136</v>
      </c>
      <c r="E130" s="217" t="s">
        <v>21</v>
      </c>
      <c r="F130" s="218" t="s">
        <v>178</v>
      </c>
      <c r="G130" s="216"/>
      <c r="H130" s="219">
        <v>2.912</v>
      </c>
      <c r="I130" s="220"/>
      <c r="J130" s="216"/>
      <c r="K130" s="216"/>
      <c r="L130" s="221"/>
      <c r="M130" s="222"/>
      <c r="N130" s="223"/>
      <c r="O130" s="223"/>
      <c r="P130" s="223"/>
      <c r="Q130" s="223"/>
      <c r="R130" s="223"/>
      <c r="S130" s="223"/>
      <c r="T130" s="224"/>
      <c r="AT130" s="225" t="s">
        <v>136</v>
      </c>
      <c r="AU130" s="225" t="s">
        <v>81</v>
      </c>
      <c r="AV130" s="12" t="s">
        <v>81</v>
      </c>
      <c r="AW130" s="12" t="s">
        <v>35</v>
      </c>
      <c r="AX130" s="12" t="s">
        <v>72</v>
      </c>
      <c r="AY130" s="225" t="s">
        <v>126</v>
      </c>
    </row>
    <row r="131" spans="2:51" s="12" customFormat="1" ht="13.5">
      <c r="B131" s="215"/>
      <c r="C131" s="216"/>
      <c r="D131" s="206" t="s">
        <v>136</v>
      </c>
      <c r="E131" s="217" t="s">
        <v>21</v>
      </c>
      <c r="F131" s="218" t="s">
        <v>179</v>
      </c>
      <c r="G131" s="216"/>
      <c r="H131" s="219">
        <v>1.656</v>
      </c>
      <c r="I131" s="220"/>
      <c r="J131" s="216"/>
      <c r="K131" s="216"/>
      <c r="L131" s="221"/>
      <c r="M131" s="222"/>
      <c r="N131" s="223"/>
      <c r="O131" s="223"/>
      <c r="P131" s="223"/>
      <c r="Q131" s="223"/>
      <c r="R131" s="223"/>
      <c r="S131" s="223"/>
      <c r="T131" s="224"/>
      <c r="AT131" s="225" t="s">
        <v>136</v>
      </c>
      <c r="AU131" s="225" t="s">
        <v>81</v>
      </c>
      <c r="AV131" s="12" t="s">
        <v>81</v>
      </c>
      <c r="AW131" s="12" t="s">
        <v>35</v>
      </c>
      <c r="AX131" s="12" t="s">
        <v>72</v>
      </c>
      <c r="AY131" s="225" t="s">
        <v>126</v>
      </c>
    </row>
    <row r="132" spans="2:51" s="14" customFormat="1" ht="13.5">
      <c r="B132" s="239"/>
      <c r="C132" s="240"/>
      <c r="D132" s="206" t="s">
        <v>136</v>
      </c>
      <c r="E132" s="241" t="s">
        <v>21</v>
      </c>
      <c r="F132" s="242" t="s">
        <v>163</v>
      </c>
      <c r="G132" s="240"/>
      <c r="H132" s="243">
        <v>51.408</v>
      </c>
      <c r="I132" s="244"/>
      <c r="J132" s="240"/>
      <c r="K132" s="240"/>
      <c r="L132" s="245"/>
      <c r="M132" s="246"/>
      <c r="N132" s="247"/>
      <c r="O132" s="247"/>
      <c r="P132" s="247"/>
      <c r="Q132" s="247"/>
      <c r="R132" s="247"/>
      <c r="S132" s="247"/>
      <c r="T132" s="248"/>
      <c r="AT132" s="249" t="s">
        <v>136</v>
      </c>
      <c r="AU132" s="249" t="s">
        <v>81</v>
      </c>
      <c r="AV132" s="14" t="s">
        <v>150</v>
      </c>
      <c r="AW132" s="14" t="s">
        <v>35</v>
      </c>
      <c r="AX132" s="14" t="s">
        <v>72</v>
      </c>
      <c r="AY132" s="249" t="s">
        <v>126</v>
      </c>
    </row>
    <row r="133" spans="2:51" s="11" customFormat="1" ht="13.5">
      <c r="B133" s="204"/>
      <c r="C133" s="205"/>
      <c r="D133" s="206" t="s">
        <v>136</v>
      </c>
      <c r="E133" s="207" t="s">
        <v>21</v>
      </c>
      <c r="F133" s="208" t="s">
        <v>180</v>
      </c>
      <c r="G133" s="205"/>
      <c r="H133" s="207" t="s">
        <v>21</v>
      </c>
      <c r="I133" s="209"/>
      <c r="J133" s="205"/>
      <c r="K133" s="205"/>
      <c r="L133" s="210"/>
      <c r="M133" s="211"/>
      <c r="N133" s="212"/>
      <c r="O133" s="212"/>
      <c r="P133" s="212"/>
      <c r="Q133" s="212"/>
      <c r="R133" s="212"/>
      <c r="S133" s="212"/>
      <c r="T133" s="213"/>
      <c r="AT133" s="214" t="s">
        <v>136</v>
      </c>
      <c r="AU133" s="214" t="s">
        <v>81</v>
      </c>
      <c r="AV133" s="11" t="s">
        <v>77</v>
      </c>
      <c r="AW133" s="11" t="s">
        <v>35</v>
      </c>
      <c r="AX133" s="11" t="s">
        <v>72</v>
      </c>
      <c r="AY133" s="214" t="s">
        <v>126</v>
      </c>
    </row>
    <row r="134" spans="2:51" s="12" customFormat="1" ht="13.5">
      <c r="B134" s="215"/>
      <c r="C134" s="216"/>
      <c r="D134" s="206" t="s">
        <v>136</v>
      </c>
      <c r="E134" s="217" t="s">
        <v>21</v>
      </c>
      <c r="F134" s="218" t="s">
        <v>181</v>
      </c>
      <c r="G134" s="216"/>
      <c r="H134" s="219">
        <v>51.408</v>
      </c>
      <c r="I134" s="220"/>
      <c r="J134" s="216"/>
      <c r="K134" s="216"/>
      <c r="L134" s="221"/>
      <c r="M134" s="222"/>
      <c r="N134" s="223"/>
      <c r="O134" s="223"/>
      <c r="P134" s="223"/>
      <c r="Q134" s="223"/>
      <c r="R134" s="223"/>
      <c r="S134" s="223"/>
      <c r="T134" s="224"/>
      <c r="AT134" s="225" t="s">
        <v>136</v>
      </c>
      <c r="AU134" s="225" t="s">
        <v>81</v>
      </c>
      <c r="AV134" s="12" t="s">
        <v>81</v>
      </c>
      <c r="AW134" s="12" t="s">
        <v>35</v>
      </c>
      <c r="AX134" s="12" t="s">
        <v>72</v>
      </c>
      <c r="AY134" s="225" t="s">
        <v>126</v>
      </c>
    </row>
    <row r="135" spans="2:51" s="11" customFormat="1" ht="13.5">
      <c r="B135" s="204"/>
      <c r="C135" s="205"/>
      <c r="D135" s="206" t="s">
        <v>136</v>
      </c>
      <c r="E135" s="207" t="s">
        <v>21</v>
      </c>
      <c r="F135" s="208" t="s">
        <v>182</v>
      </c>
      <c r="G135" s="205"/>
      <c r="H135" s="207" t="s">
        <v>21</v>
      </c>
      <c r="I135" s="209"/>
      <c r="J135" s="205"/>
      <c r="K135" s="205"/>
      <c r="L135" s="210"/>
      <c r="M135" s="211"/>
      <c r="N135" s="212"/>
      <c r="O135" s="212"/>
      <c r="P135" s="212"/>
      <c r="Q135" s="212"/>
      <c r="R135" s="212"/>
      <c r="S135" s="212"/>
      <c r="T135" s="213"/>
      <c r="AT135" s="214" t="s">
        <v>136</v>
      </c>
      <c r="AU135" s="214" t="s">
        <v>81</v>
      </c>
      <c r="AV135" s="11" t="s">
        <v>77</v>
      </c>
      <c r="AW135" s="11" t="s">
        <v>35</v>
      </c>
      <c r="AX135" s="11" t="s">
        <v>72</v>
      </c>
      <c r="AY135" s="214" t="s">
        <v>126</v>
      </c>
    </row>
    <row r="136" spans="2:51" s="12" customFormat="1" ht="13.5">
      <c r="B136" s="215"/>
      <c r="C136" s="216"/>
      <c r="D136" s="206" t="s">
        <v>136</v>
      </c>
      <c r="E136" s="217" t="s">
        <v>21</v>
      </c>
      <c r="F136" s="218" t="s">
        <v>181</v>
      </c>
      <c r="G136" s="216"/>
      <c r="H136" s="219">
        <v>51.408</v>
      </c>
      <c r="I136" s="220"/>
      <c r="J136" s="216"/>
      <c r="K136" s="216"/>
      <c r="L136" s="221"/>
      <c r="M136" s="222"/>
      <c r="N136" s="223"/>
      <c r="O136" s="223"/>
      <c r="P136" s="223"/>
      <c r="Q136" s="223"/>
      <c r="R136" s="223"/>
      <c r="S136" s="223"/>
      <c r="T136" s="224"/>
      <c r="AT136" s="225" t="s">
        <v>136</v>
      </c>
      <c r="AU136" s="225" t="s">
        <v>81</v>
      </c>
      <c r="AV136" s="12" t="s">
        <v>81</v>
      </c>
      <c r="AW136" s="12" t="s">
        <v>35</v>
      </c>
      <c r="AX136" s="12" t="s">
        <v>72</v>
      </c>
      <c r="AY136" s="225" t="s">
        <v>126</v>
      </c>
    </row>
    <row r="137" spans="2:51" s="11" customFormat="1" ht="13.5">
      <c r="B137" s="204"/>
      <c r="C137" s="205"/>
      <c r="D137" s="206" t="s">
        <v>136</v>
      </c>
      <c r="E137" s="207" t="s">
        <v>21</v>
      </c>
      <c r="F137" s="208" t="s">
        <v>182</v>
      </c>
      <c r="G137" s="205"/>
      <c r="H137" s="207" t="s">
        <v>21</v>
      </c>
      <c r="I137" s="209"/>
      <c r="J137" s="205"/>
      <c r="K137" s="205"/>
      <c r="L137" s="210"/>
      <c r="M137" s="211"/>
      <c r="N137" s="212"/>
      <c r="O137" s="212"/>
      <c r="P137" s="212"/>
      <c r="Q137" s="212"/>
      <c r="R137" s="212"/>
      <c r="S137" s="212"/>
      <c r="T137" s="213"/>
      <c r="AT137" s="214" t="s">
        <v>136</v>
      </c>
      <c r="AU137" s="214" t="s">
        <v>81</v>
      </c>
      <c r="AV137" s="11" t="s">
        <v>77</v>
      </c>
      <c r="AW137" s="11" t="s">
        <v>35</v>
      </c>
      <c r="AX137" s="11" t="s">
        <v>72</v>
      </c>
      <c r="AY137" s="214" t="s">
        <v>126</v>
      </c>
    </row>
    <row r="138" spans="2:51" s="12" customFormat="1" ht="13.5">
      <c r="B138" s="215"/>
      <c r="C138" s="216"/>
      <c r="D138" s="206" t="s">
        <v>136</v>
      </c>
      <c r="E138" s="217" t="s">
        <v>21</v>
      </c>
      <c r="F138" s="218" t="s">
        <v>181</v>
      </c>
      <c r="G138" s="216"/>
      <c r="H138" s="219">
        <v>51.408</v>
      </c>
      <c r="I138" s="220"/>
      <c r="J138" s="216"/>
      <c r="K138" s="216"/>
      <c r="L138" s="221"/>
      <c r="M138" s="222"/>
      <c r="N138" s="223"/>
      <c r="O138" s="223"/>
      <c r="P138" s="223"/>
      <c r="Q138" s="223"/>
      <c r="R138" s="223"/>
      <c r="S138" s="223"/>
      <c r="T138" s="224"/>
      <c r="AT138" s="225" t="s">
        <v>136</v>
      </c>
      <c r="AU138" s="225" t="s">
        <v>81</v>
      </c>
      <c r="AV138" s="12" t="s">
        <v>81</v>
      </c>
      <c r="AW138" s="12" t="s">
        <v>35</v>
      </c>
      <c r="AX138" s="12" t="s">
        <v>72</v>
      </c>
      <c r="AY138" s="225" t="s">
        <v>126</v>
      </c>
    </row>
    <row r="139" spans="2:51" s="14" customFormat="1" ht="13.5">
      <c r="B139" s="239"/>
      <c r="C139" s="240"/>
      <c r="D139" s="206" t="s">
        <v>136</v>
      </c>
      <c r="E139" s="241" t="s">
        <v>21</v>
      </c>
      <c r="F139" s="242" t="s">
        <v>163</v>
      </c>
      <c r="G139" s="240"/>
      <c r="H139" s="243">
        <v>154.224</v>
      </c>
      <c r="I139" s="244"/>
      <c r="J139" s="240"/>
      <c r="K139" s="240"/>
      <c r="L139" s="245"/>
      <c r="M139" s="246"/>
      <c r="N139" s="247"/>
      <c r="O139" s="247"/>
      <c r="P139" s="247"/>
      <c r="Q139" s="247"/>
      <c r="R139" s="247"/>
      <c r="S139" s="247"/>
      <c r="T139" s="248"/>
      <c r="AT139" s="249" t="s">
        <v>136</v>
      </c>
      <c r="AU139" s="249" t="s">
        <v>81</v>
      </c>
      <c r="AV139" s="14" t="s">
        <v>150</v>
      </c>
      <c r="AW139" s="14" t="s">
        <v>35</v>
      </c>
      <c r="AX139" s="14" t="s">
        <v>72</v>
      </c>
      <c r="AY139" s="249" t="s">
        <v>126</v>
      </c>
    </row>
    <row r="140" spans="2:51" s="13" customFormat="1" ht="13.5">
      <c r="B140" s="226"/>
      <c r="C140" s="227"/>
      <c r="D140" s="206" t="s">
        <v>136</v>
      </c>
      <c r="E140" s="228" t="s">
        <v>21</v>
      </c>
      <c r="F140" s="229" t="s">
        <v>149</v>
      </c>
      <c r="G140" s="227"/>
      <c r="H140" s="230">
        <v>264.137</v>
      </c>
      <c r="I140" s="231"/>
      <c r="J140" s="227"/>
      <c r="K140" s="227"/>
      <c r="L140" s="232"/>
      <c r="M140" s="233"/>
      <c r="N140" s="234"/>
      <c r="O140" s="234"/>
      <c r="P140" s="234"/>
      <c r="Q140" s="234"/>
      <c r="R140" s="234"/>
      <c r="S140" s="234"/>
      <c r="T140" s="235"/>
      <c r="AT140" s="236" t="s">
        <v>136</v>
      </c>
      <c r="AU140" s="236" t="s">
        <v>81</v>
      </c>
      <c r="AV140" s="13" t="s">
        <v>134</v>
      </c>
      <c r="AW140" s="13" t="s">
        <v>35</v>
      </c>
      <c r="AX140" s="13" t="s">
        <v>77</v>
      </c>
      <c r="AY140" s="236" t="s">
        <v>126</v>
      </c>
    </row>
    <row r="141" spans="2:65" s="1" customFormat="1" ht="34.15" customHeight="1">
      <c r="B141" s="41"/>
      <c r="C141" s="192" t="s">
        <v>134</v>
      </c>
      <c r="D141" s="192" t="s">
        <v>129</v>
      </c>
      <c r="E141" s="193" t="s">
        <v>183</v>
      </c>
      <c r="F141" s="194" t="s">
        <v>184</v>
      </c>
      <c r="G141" s="195" t="s">
        <v>132</v>
      </c>
      <c r="H141" s="196">
        <v>21.4</v>
      </c>
      <c r="I141" s="197"/>
      <c r="J141" s="198">
        <f>ROUND(I141*H141,2)</f>
        <v>0</v>
      </c>
      <c r="K141" s="194" t="s">
        <v>133</v>
      </c>
      <c r="L141" s="61"/>
      <c r="M141" s="199" t="s">
        <v>21</v>
      </c>
      <c r="N141" s="200" t="s">
        <v>43</v>
      </c>
      <c r="O141" s="42"/>
      <c r="P141" s="201">
        <f>O141*H141</f>
        <v>0</v>
      </c>
      <c r="Q141" s="201">
        <v>0.0025</v>
      </c>
      <c r="R141" s="201">
        <f>Q141*H141</f>
        <v>0.0535</v>
      </c>
      <c r="S141" s="201">
        <v>0</v>
      </c>
      <c r="T141" s="202">
        <f>S141*H141</f>
        <v>0</v>
      </c>
      <c r="AR141" s="24" t="s">
        <v>134</v>
      </c>
      <c r="AT141" s="24" t="s">
        <v>129</v>
      </c>
      <c r="AU141" s="24" t="s">
        <v>81</v>
      </c>
      <c r="AY141" s="24" t="s">
        <v>126</v>
      </c>
      <c r="BE141" s="203">
        <f>IF(N141="základní",J141,0)</f>
        <v>0</v>
      </c>
      <c r="BF141" s="203">
        <f>IF(N141="snížená",J141,0)</f>
        <v>0</v>
      </c>
      <c r="BG141" s="203">
        <f>IF(N141="zákl. přenesená",J141,0)</f>
        <v>0</v>
      </c>
      <c r="BH141" s="203">
        <f>IF(N141="sníž. přenesená",J141,0)</f>
        <v>0</v>
      </c>
      <c r="BI141" s="203">
        <f>IF(N141="nulová",J141,0)</f>
        <v>0</v>
      </c>
      <c r="BJ141" s="24" t="s">
        <v>77</v>
      </c>
      <c r="BK141" s="203">
        <f>ROUND(I141*H141,2)</f>
        <v>0</v>
      </c>
      <c r="BL141" s="24" t="s">
        <v>134</v>
      </c>
      <c r="BM141" s="24" t="s">
        <v>185</v>
      </c>
    </row>
    <row r="142" spans="2:47" s="1" customFormat="1" ht="67.5">
      <c r="B142" s="41"/>
      <c r="C142" s="63"/>
      <c r="D142" s="206" t="s">
        <v>154</v>
      </c>
      <c r="E142" s="63"/>
      <c r="F142" s="237" t="s">
        <v>186</v>
      </c>
      <c r="G142" s="63"/>
      <c r="H142" s="63"/>
      <c r="I142" s="163"/>
      <c r="J142" s="63"/>
      <c r="K142" s="63"/>
      <c r="L142" s="61"/>
      <c r="M142" s="238"/>
      <c r="N142" s="42"/>
      <c r="O142" s="42"/>
      <c r="P142" s="42"/>
      <c r="Q142" s="42"/>
      <c r="R142" s="42"/>
      <c r="S142" s="42"/>
      <c r="T142" s="78"/>
      <c r="AT142" s="24" t="s">
        <v>154</v>
      </c>
      <c r="AU142" s="24" t="s">
        <v>81</v>
      </c>
    </row>
    <row r="143" spans="2:51" s="11" customFormat="1" ht="13.5">
      <c r="B143" s="204"/>
      <c r="C143" s="205"/>
      <c r="D143" s="206" t="s">
        <v>136</v>
      </c>
      <c r="E143" s="207" t="s">
        <v>21</v>
      </c>
      <c r="F143" s="208" t="s">
        <v>144</v>
      </c>
      <c r="G143" s="205"/>
      <c r="H143" s="207" t="s">
        <v>21</v>
      </c>
      <c r="I143" s="209"/>
      <c r="J143" s="205"/>
      <c r="K143" s="205"/>
      <c r="L143" s="210"/>
      <c r="M143" s="211"/>
      <c r="N143" s="212"/>
      <c r="O143" s="212"/>
      <c r="P143" s="212"/>
      <c r="Q143" s="212"/>
      <c r="R143" s="212"/>
      <c r="S143" s="212"/>
      <c r="T143" s="213"/>
      <c r="AT143" s="214" t="s">
        <v>136</v>
      </c>
      <c r="AU143" s="214" t="s">
        <v>81</v>
      </c>
      <c r="AV143" s="11" t="s">
        <v>77</v>
      </c>
      <c r="AW143" s="11" t="s">
        <v>35</v>
      </c>
      <c r="AX143" s="11" t="s">
        <v>72</v>
      </c>
      <c r="AY143" s="214" t="s">
        <v>126</v>
      </c>
    </row>
    <row r="144" spans="2:51" s="11" customFormat="1" ht="13.5">
      <c r="B144" s="204"/>
      <c r="C144" s="205"/>
      <c r="D144" s="206" t="s">
        <v>136</v>
      </c>
      <c r="E144" s="207" t="s">
        <v>21</v>
      </c>
      <c r="F144" s="208" t="s">
        <v>187</v>
      </c>
      <c r="G144" s="205"/>
      <c r="H144" s="207" t="s">
        <v>21</v>
      </c>
      <c r="I144" s="209"/>
      <c r="J144" s="205"/>
      <c r="K144" s="205"/>
      <c r="L144" s="210"/>
      <c r="M144" s="211"/>
      <c r="N144" s="212"/>
      <c r="O144" s="212"/>
      <c r="P144" s="212"/>
      <c r="Q144" s="212"/>
      <c r="R144" s="212"/>
      <c r="S144" s="212"/>
      <c r="T144" s="213"/>
      <c r="AT144" s="214" t="s">
        <v>136</v>
      </c>
      <c r="AU144" s="214" t="s">
        <v>81</v>
      </c>
      <c r="AV144" s="11" t="s">
        <v>77</v>
      </c>
      <c r="AW144" s="11" t="s">
        <v>35</v>
      </c>
      <c r="AX144" s="11" t="s">
        <v>72</v>
      </c>
      <c r="AY144" s="214" t="s">
        <v>126</v>
      </c>
    </row>
    <row r="145" spans="2:51" s="12" customFormat="1" ht="13.5">
      <c r="B145" s="215"/>
      <c r="C145" s="216"/>
      <c r="D145" s="206" t="s">
        <v>136</v>
      </c>
      <c r="E145" s="217" t="s">
        <v>21</v>
      </c>
      <c r="F145" s="218" t="s">
        <v>188</v>
      </c>
      <c r="G145" s="216"/>
      <c r="H145" s="219">
        <v>5</v>
      </c>
      <c r="I145" s="220"/>
      <c r="J145" s="216"/>
      <c r="K145" s="216"/>
      <c r="L145" s="221"/>
      <c r="M145" s="222"/>
      <c r="N145" s="223"/>
      <c r="O145" s="223"/>
      <c r="P145" s="223"/>
      <c r="Q145" s="223"/>
      <c r="R145" s="223"/>
      <c r="S145" s="223"/>
      <c r="T145" s="224"/>
      <c r="AT145" s="225" t="s">
        <v>136</v>
      </c>
      <c r="AU145" s="225" t="s">
        <v>81</v>
      </c>
      <c r="AV145" s="12" t="s">
        <v>81</v>
      </c>
      <c r="AW145" s="12" t="s">
        <v>35</v>
      </c>
      <c r="AX145" s="12" t="s">
        <v>72</v>
      </c>
      <c r="AY145" s="225" t="s">
        <v>126</v>
      </c>
    </row>
    <row r="146" spans="2:51" s="11" customFormat="1" ht="13.5">
      <c r="B146" s="204"/>
      <c r="C146" s="205"/>
      <c r="D146" s="206" t="s">
        <v>136</v>
      </c>
      <c r="E146" s="207" t="s">
        <v>21</v>
      </c>
      <c r="F146" s="208" t="s">
        <v>189</v>
      </c>
      <c r="G146" s="205"/>
      <c r="H146" s="207" t="s">
        <v>21</v>
      </c>
      <c r="I146" s="209"/>
      <c r="J146" s="205"/>
      <c r="K146" s="205"/>
      <c r="L146" s="210"/>
      <c r="M146" s="211"/>
      <c r="N146" s="212"/>
      <c r="O146" s="212"/>
      <c r="P146" s="212"/>
      <c r="Q146" s="212"/>
      <c r="R146" s="212"/>
      <c r="S146" s="212"/>
      <c r="T146" s="213"/>
      <c r="AT146" s="214" t="s">
        <v>136</v>
      </c>
      <c r="AU146" s="214" t="s">
        <v>81</v>
      </c>
      <c r="AV146" s="11" t="s">
        <v>77</v>
      </c>
      <c r="AW146" s="11" t="s">
        <v>35</v>
      </c>
      <c r="AX146" s="11" t="s">
        <v>72</v>
      </c>
      <c r="AY146" s="214" t="s">
        <v>126</v>
      </c>
    </row>
    <row r="147" spans="2:51" s="12" customFormat="1" ht="13.5">
      <c r="B147" s="215"/>
      <c r="C147" s="216"/>
      <c r="D147" s="206" t="s">
        <v>136</v>
      </c>
      <c r="E147" s="217" t="s">
        <v>21</v>
      </c>
      <c r="F147" s="218" t="s">
        <v>190</v>
      </c>
      <c r="G147" s="216"/>
      <c r="H147" s="219">
        <v>2.6</v>
      </c>
      <c r="I147" s="220"/>
      <c r="J147" s="216"/>
      <c r="K147" s="216"/>
      <c r="L147" s="221"/>
      <c r="M147" s="222"/>
      <c r="N147" s="223"/>
      <c r="O147" s="223"/>
      <c r="P147" s="223"/>
      <c r="Q147" s="223"/>
      <c r="R147" s="223"/>
      <c r="S147" s="223"/>
      <c r="T147" s="224"/>
      <c r="AT147" s="225" t="s">
        <v>136</v>
      </c>
      <c r="AU147" s="225" t="s">
        <v>81</v>
      </c>
      <c r="AV147" s="12" t="s">
        <v>81</v>
      </c>
      <c r="AW147" s="12" t="s">
        <v>35</v>
      </c>
      <c r="AX147" s="12" t="s">
        <v>72</v>
      </c>
      <c r="AY147" s="225" t="s">
        <v>126</v>
      </c>
    </row>
    <row r="148" spans="2:51" s="11" customFormat="1" ht="13.5">
      <c r="B148" s="204"/>
      <c r="C148" s="205"/>
      <c r="D148" s="206" t="s">
        <v>136</v>
      </c>
      <c r="E148" s="207" t="s">
        <v>21</v>
      </c>
      <c r="F148" s="208" t="s">
        <v>191</v>
      </c>
      <c r="G148" s="205"/>
      <c r="H148" s="207" t="s">
        <v>21</v>
      </c>
      <c r="I148" s="209"/>
      <c r="J148" s="205"/>
      <c r="K148" s="205"/>
      <c r="L148" s="210"/>
      <c r="M148" s="211"/>
      <c r="N148" s="212"/>
      <c r="O148" s="212"/>
      <c r="P148" s="212"/>
      <c r="Q148" s="212"/>
      <c r="R148" s="212"/>
      <c r="S148" s="212"/>
      <c r="T148" s="213"/>
      <c r="AT148" s="214" t="s">
        <v>136</v>
      </c>
      <c r="AU148" s="214" t="s">
        <v>81</v>
      </c>
      <c r="AV148" s="11" t="s">
        <v>77</v>
      </c>
      <c r="AW148" s="11" t="s">
        <v>35</v>
      </c>
      <c r="AX148" s="11" t="s">
        <v>72</v>
      </c>
      <c r="AY148" s="214" t="s">
        <v>126</v>
      </c>
    </row>
    <row r="149" spans="2:51" s="12" customFormat="1" ht="13.5">
      <c r="B149" s="215"/>
      <c r="C149" s="216"/>
      <c r="D149" s="206" t="s">
        <v>136</v>
      </c>
      <c r="E149" s="217" t="s">
        <v>21</v>
      </c>
      <c r="F149" s="218" t="s">
        <v>192</v>
      </c>
      <c r="G149" s="216"/>
      <c r="H149" s="219">
        <v>4.3</v>
      </c>
      <c r="I149" s="220"/>
      <c r="J149" s="216"/>
      <c r="K149" s="216"/>
      <c r="L149" s="221"/>
      <c r="M149" s="222"/>
      <c r="N149" s="223"/>
      <c r="O149" s="223"/>
      <c r="P149" s="223"/>
      <c r="Q149" s="223"/>
      <c r="R149" s="223"/>
      <c r="S149" s="223"/>
      <c r="T149" s="224"/>
      <c r="AT149" s="225" t="s">
        <v>136</v>
      </c>
      <c r="AU149" s="225" t="s">
        <v>81</v>
      </c>
      <c r="AV149" s="12" t="s">
        <v>81</v>
      </c>
      <c r="AW149" s="12" t="s">
        <v>35</v>
      </c>
      <c r="AX149" s="12" t="s">
        <v>72</v>
      </c>
      <c r="AY149" s="225" t="s">
        <v>126</v>
      </c>
    </row>
    <row r="150" spans="2:51" s="11" customFormat="1" ht="13.5">
      <c r="B150" s="204"/>
      <c r="C150" s="205"/>
      <c r="D150" s="206" t="s">
        <v>136</v>
      </c>
      <c r="E150" s="207" t="s">
        <v>21</v>
      </c>
      <c r="F150" s="208" t="s">
        <v>193</v>
      </c>
      <c r="G150" s="205"/>
      <c r="H150" s="207" t="s">
        <v>21</v>
      </c>
      <c r="I150" s="209"/>
      <c r="J150" s="205"/>
      <c r="K150" s="205"/>
      <c r="L150" s="210"/>
      <c r="M150" s="211"/>
      <c r="N150" s="212"/>
      <c r="O150" s="212"/>
      <c r="P150" s="212"/>
      <c r="Q150" s="212"/>
      <c r="R150" s="212"/>
      <c r="S150" s="212"/>
      <c r="T150" s="213"/>
      <c r="AT150" s="214" t="s">
        <v>136</v>
      </c>
      <c r="AU150" s="214" t="s">
        <v>81</v>
      </c>
      <c r="AV150" s="11" t="s">
        <v>77</v>
      </c>
      <c r="AW150" s="11" t="s">
        <v>35</v>
      </c>
      <c r="AX150" s="11" t="s">
        <v>72</v>
      </c>
      <c r="AY150" s="214" t="s">
        <v>126</v>
      </c>
    </row>
    <row r="151" spans="2:51" s="12" customFormat="1" ht="13.5">
      <c r="B151" s="215"/>
      <c r="C151" s="216"/>
      <c r="D151" s="206" t="s">
        <v>136</v>
      </c>
      <c r="E151" s="217" t="s">
        <v>21</v>
      </c>
      <c r="F151" s="218" t="s">
        <v>194</v>
      </c>
      <c r="G151" s="216"/>
      <c r="H151" s="219">
        <v>3.5</v>
      </c>
      <c r="I151" s="220"/>
      <c r="J151" s="216"/>
      <c r="K151" s="216"/>
      <c r="L151" s="221"/>
      <c r="M151" s="222"/>
      <c r="N151" s="223"/>
      <c r="O151" s="223"/>
      <c r="P151" s="223"/>
      <c r="Q151" s="223"/>
      <c r="R151" s="223"/>
      <c r="S151" s="223"/>
      <c r="T151" s="224"/>
      <c r="AT151" s="225" t="s">
        <v>136</v>
      </c>
      <c r="AU151" s="225" t="s">
        <v>81</v>
      </c>
      <c r="AV151" s="12" t="s">
        <v>81</v>
      </c>
      <c r="AW151" s="12" t="s">
        <v>35</v>
      </c>
      <c r="AX151" s="12" t="s">
        <v>72</v>
      </c>
      <c r="AY151" s="225" t="s">
        <v>126</v>
      </c>
    </row>
    <row r="152" spans="2:51" s="11" customFormat="1" ht="13.5">
      <c r="B152" s="204"/>
      <c r="C152" s="205"/>
      <c r="D152" s="206" t="s">
        <v>136</v>
      </c>
      <c r="E152" s="207" t="s">
        <v>21</v>
      </c>
      <c r="F152" s="208" t="s">
        <v>195</v>
      </c>
      <c r="G152" s="205"/>
      <c r="H152" s="207" t="s">
        <v>21</v>
      </c>
      <c r="I152" s="209"/>
      <c r="J152" s="205"/>
      <c r="K152" s="205"/>
      <c r="L152" s="210"/>
      <c r="M152" s="211"/>
      <c r="N152" s="212"/>
      <c r="O152" s="212"/>
      <c r="P152" s="212"/>
      <c r="Q152" s="212"/>
      <c r="R152" s="212"/>
      <c r="S152" s="212"/>
      <c r="T152" s="213"/>
      <c r="AT152" s="214" t="s">
        <v>136</v>
      </c>
      <c r="AU152" s="214" t="s">
        <v>81</v>
      </c>
      <c r="AV152" s="11" t="s">
        <v>77</v>
      </c>
      <c r="AW152" s="11" t="s">
        <v>35</v>
      </c>
      <c r="AX152" s="11" t="s">
        <v>72</v>
      </c>
      <c r="AY152" s="214" t="s">
        <v>126</v>
      </c>
    </row>
    <row r="153" spans="2:51" s="12" customFormat="1" ht="13.5">
      <c r="B153" s="215"/>
      <c r="C153" s="216"/>
      <c r="D153" s="206" t="s">
        <v>136</v>
      </c>
      <c r="E153" s="217" t="s">
        <v>21</v>
      </c>
      <c r="F153" s="218" t="s">
        <v>196</v>
      </c>
      <c r="G153" s="216"/>
      <c r="H153" s="219">
        <v>3</v>
      </c>
      <c r="I153" s="220"/>
      <c r="J153" s="216"/>
      <c r="K153" s="216"/>
      <c r="L153" s="221"/>
      <c r="M153" s="222"/>
      <c r="N153" s="223"/>
      <c r="O153" s="223"/>
      <c r="P153" s="223"/>
      <c r="Q153" s="223"/>
      <c r="R153" s="223"/>
      <c r="S153" s="223"/>
      <c r="T153" s="224"/>
      <c r="AT153" s="225" t="s">
        <v>136</v>
      </c>
      <c r="AU153" s="225" t="s">
        <v>81</v>
      </c>
      <c r="AV153" s="12" t="s">
        <v>81</v>
      </c>
      <c r="AW153" s="12" t="s">
        <v>35</v>
      </c>
      <c r="AX153" s="12" t="s">
        <v>72</v>
      </c>
      <c r="AY153" s="225" t="s">
        <v>126</v>
      </c>
    </row>
    <row r="154" spans="2:51" s="11" customFormat="1" ht="13.5">
      <c r="B154" s="204"/>
      <c r="C154" s="205"/>
      <c r="D154" s="206" t="s">
        <v>136</v>
      </c>
      <c r="E154" s="207" t="s">
        <v>21</v>
      </c>
      <c r="F154" s="208" t="s">
        <v>197</v>
      </c>
      <c r="G154" s="205"/>
      <c r="H154" s="207" t="s">
        <v>21</v>
      </c>
      <c r="I154" s="209"/>
      <c r="J154" s="205"/>
      <c r="K154" s="205"/>
      <c r="L154" s="210"/>
      <c r="M154" s="211"/>
      <c r="N154" s="212"/>
      <c r="O154" s="212"/>
      <c r="P154" s="212"/>
      <c r="Q154" s="212"/>
      <c r="R154" s="212"/>
      <c r="S154" s="212"/>
      <c r="T154" s="213"/>
      <c r="AT154" s="214" t="s">
        <v>136</v>
      </c>
      <c r="AU154" s="214" t="s">
        <v>81</v>
      </c>
      <c r="AV154" s="11" t="s">
        <v>77</v>
      </c>
      <c r="AW154" s="11" t="s">
        <v>35</v>
      </c>
      <c r="AX154" s="11" t="s">
        <v>72</v>
      </c>
      <c r="AY154" s="214" t="s">
        <v>126</v>
      </c>
    </row>
    <row r="155" spans="2:51" s="12" customFormat="1" ht="13.5">
      <c r="B155" s="215"/>
      <c r="C155" s="216"/>
      <c r="D155" s="206" t="s">
        <v>136</v>
      </c>
      <c r="E155" s="217" t="s">
        <v>21</v>
      </c>
      <c r="F155" s="218" t="s">
        <v>196</v>
      </c>
      <c r="G155" s="216"/>
      <c r="H155" s="219">
        <v>3</v>
      </c>
      <c r="I155" s="220"/>
      <c r="J155" s="216"/>
      <c r="K155" s="216"/>
      <c r="L155" s="221"/>
      <c r="M155" s="222"/>
      <c r="N155" s="223"/>
      <c r="O155" s="223"/>
      <c r="P155" s="223"/>
      <c r="Q155" s="223"/>
      <c r="R155" s="223"/>
      <c r="S155" s="223"/>
      <c r="T155" s="224"/>
      <c r="AT155" s="225" t="s">
        <v>136</v>
      </c>
      <c r="AU155" s="225" t="s">
        <v>81</v>
      </c>
      <c r="AV155" s="12" t="s">
        <v>81</v>
      </c>
      <c r="AW155" s="12" t="s">
        <v>35</v>
      </c>
      <c r="AX155" s="12" t="s">
        <v>72</v>
      </c>
      <c r="AY155" s="225" t="s">
        <v>126</v>
      </c>
    </row>
    <row r="156" spans="2:51" s="13" customFormat="1" ht="13.5">
      <c r="B156" s="226"/>
      <c r="C156" s="227"/>
      <c r="D156" s="206" t="s">
        <v>136</v>
      </c>
      <c r="E156" s="228" t="s">
        <v>21</v>
      </c>
      <c r="F156" s="229" t="s">
        <v>149</v>
      </c>
      <c r="G156" s="227"/>
      <c r="H156" s="230">
        <v>21.4</v>
      </c>
      <c r="I156" s="231"/>
      <c r="J156" s="227"/>
      <c r="K156" s="227"/>
      <c r="L156" s="232"/>
      <c r="M156" s="233"/>
      <c r="N156" s="234"/>
      <c r="O156" s="234"/>
      <c r="P156" s="234"/>
      <c r="Q156" s="234"/>
      <c r="R156" s="234"/>
      <c r="S156" s="234"/>
      <c r="T156" s="235"/>
      <c r="AT156" s="236" t="s">
        <v>136</v>
      </c>
      <c r="AU156" s="236" t="s">
        <v>81</v>
      </c>
      <c r="AV156" s="13" t="s">
        <v>134</v>
      </c>
      <c r="AW156" s="13" t="s">
        <v>35</v>
      </c>
      <c r="AX156" s="13" t="s">
        <v>77</v>
      </c>
      <c r="AY156" s="236" t="s">
        <v>126</v>
      </c>
    </row>
    <row r="157" spans="2:65" s="1" customFormat="1" ht="14.45" customHeight="1">
      <c r="B157" s="41"/>
      <c r="C157" s="250" t="s">
        <v>198</v>
      </c>
      <c r="D157" s="250" t="s">
        <v>199</v>
      </c>
      <c r="E157" s="251" t="s">
        <v>200</v>
      </c>
      <c r="F157" s="252" t="s">
        <v>201</v>
      </c>
      <c r="G157" s="253" t="s">
        <v>132</v>
      </c>
      <c r="H157" s="254">
        <v>21.828</v>
      </c>
      <c r="I157" s="255"/>
      <c r="J157" s="256">
        <f>ROUND(I157*H157,2)</f>
        <v>0</v>
      </c>
      <c r="K157" s="252" t="s">
        <v>133</v>
      </c>
      <c r="L157" s="257"/>
      <c r="M157" s="258" t="s">
        <v>21</v>
      </c>
      <c r="N157" s="259" t="s">
        <v>43</v>
      </c>
      <c r="O157" s="42"/>
      <c r="P157" s="201">
        <f>O157*H157</f>
        <v>0</v>
      </c>
      <c r="Q157" s="201">
        <v>0.135</v>
      </c>
      <c r="R157" s="201">
        <f>Q157*H157</f>
        <v>2.94678</v>
      </c>
      <c r="S157" s="201">
        <v>0</v>
      </c>
      <c r="T157" s="202">
        <f>S157*H157</f>
        <v>0</v>
      </c>
      <c r="AR157" s="24" t="s">
        <v>202</v>
      </c>
      <c r="AT157" s="24" t="s">
        <v>199</v>
      </c>
      <c r="AU157" s="24" t="s">
        <v>81</v>
      </c>
      <c r="AY157" s="24" t="s">
        <v>126</v>
      </c>
      <c r="BE157" s="203">
        <f>IF(N157="základní",J157,0)</f>
        <v>0</v>
      </c>
      <c r="BF157" s="203">
        <f>IF(N157="snížená",J157,0)</f>
        <v>0</v>
      </c>
      <c r="BG157" s="203">
        <f>IF(N157="zákl. přenesená",J157,0)</f>
        <v>0</v>
      </c>
      <c r="BH157" s="203">
        <f>IF(N157="sníž. přenesená",J157,0)</f>
        <v>0</v>
      </c>
      <c r="BI157" s="203">
        <f>IF(N157="nulová",J157,0)</f>
        <v>0</v>
      </c>
      <c r="BJ157" s="24" t="s">
        <v>77</v>
      </c>
      <c r="BK157" s="203">
        <f>ROUND(I157*H157,2)</f>
        <v>0</v>
      </c>
      <c r="BL157" s="24" t="s">
        <v>134</v>
      </c>
      <c r="BM157" s="24" t="s">
        <v>203</v>
      </c>
    </row>
    <row r="158" spans="2:51" s="12" customFormat="1" ht="13.5">
      <c r="B158" s="215"/>
      <c r="C158" s="216"/>
      <c r="D158" s="206" t="s">
        <v>136</v>
      </c>
      <c r="E158" s="216"/>
      <c r="F158" s="218" t="s">
        <v>204</v>
      </c>
      <c r="G158" s="216"/>
      <c r="H158" s="219">
        <v>21.828</v>
      </c>
      <c r="I158" s="220"/>
      <c r="J158" s="216"/>
      <c r="K158" s="216"/>
      <c r="L158" s="221"/>
      <c r="M158" s="222"/>
      <c r="N158" s="223"/>
      <c r="O158" s="223"/>
      <c r="P158" s="223"/>
      <c r="Q158" s="223"/>
      <c r="R158" s="223"/>
      <c r="S158" s="223"/>
      <c r="T158" s="224"/>
      <c r="AT158" s="225" t="s">
        <v>136</v>
      </c>
      <c r="AU158" s="225" t="s">
        <v>81</v>
      </c>
      <c r="AV158" s="12" t="s">
        <v>81</v>
      </c>
      <c r="AW158" s="12" t="s">
        <v>6</v>
      </c>
      <c r="AX158" s="12" t="s">
        <v>77</v>
      </c>
      <c r="AY158" s="225" t="s">
        <v>126</v>
      </c>
    </row>
    <row r="159" spans="2:63" s="10" customFormat="1" ht="29.85" customHeight="1">
      <c r="B159" s="176"/>
      <c r="C159" s="177"/>
      <c r="D159" s="178" t="s">
        <v>71</v>
      </c>
      <c r="E159" s="190" t="s">
        <v>205</v>
      </c>
      <c r="F159" s="190" t="s">
        <v>206</v>
      </c>
      <c r="G159" s="177"/>
      <c r="H159" s="177"/>
      <c r="I159" s="180"/>
      <c r="J159" s="191">
        <f>BK159</f>
        <v>0</v>
      </c>
      <c r="K159" s="177"/>
      <c r="L159" s="182"/>
      <c r="M159" s="183"/>
      <c r="N159" s="184"/>
      <c r="O159" s="184"/>
      <c r="P159" s="185">
        <f>SUM(P160:P196)</f>
        <v>0</v>
      </c>
      <c r="Q159" s="184"/>
      <c r="R159" s="185">
        <f>SUM(R160:R196)</f>
        <v>0</v>
      </c>
      <c r="S159" s="184"/>
      <c r="T159" s="186">
        <f>SUM(T160:T196)</f>
        <v>20.776</v>
      </c>
      <c r="AR159" s="187" t="s">
        <v>77</v>
      </c>
      <c r="AT159" s="188" t="s">
        <v>71</v>
      </c>
      <c r="AU159" s="188" t="s">
        <v>77</v>
      </c>
      <c r="AY159" s="187" t="s">
        <v>126</v>
      </c>
      <c r="BK159" s="189">
        <f>SUM(BK160:BK196)</f>
        <v>0</v>
      </c>
    </row>
    <row r="160" spans="2:65" s="1" customFormat="1" ht="22.9" customHeight="1">
      <c r="B160" s="41"/>
      <c r="C160" s="192" t="s">
        <v>127</v>
      </c>
      <c r="D160" s="192" t="s">
        <v>129</v>
      </c>
      <c r="E160" s="193" t="s">
        <v>207</v>
      </c>
      <c r="F160" s="194" t="s">
        <v>208</v>
      </c>
      <c r="G160" s="195" t="s">
        <v>132</v>
      </c>
      <c r="H160" s="196">
        <v>1780.8</v>
      </c>
      <c r="I160" s="197"/>
      <c r="J160" s="198">
        <f>ROUND(I160*H160,2)</f>
        <v>0</v>
      </c>
      <c r="K160" s="194" t="s">
        <v>133</v>
      </c>
      <c r="L160" s="61"/>
      <c r="M160" s="199" t="s">
        <v>21</v>
      </c>
      <c r="N160" s="200" t="s">
        <v>43</v>
      </c>
      <c r="O160" s="42"/>
      <c r="P160" s="201">
        <f>O160*H160</f>
        <v>0</v>
      </c>
      <c r="Q160" s="201">
        <v>0</v>
      </c>
      <c r="R160" s="201">
        <f>Q160*H160</f>
        <v>0</v>
      </c>
      <c r="S160" s="201">
        <v>0</v>
      </c>
      <c r="T160" s="202">
        <f>S160*H160</f>
        <v>0</v>
      </c>
      <c r="AR160" s="24" t="s">
        <v>134</v>
      </c>
      <c r="AT160" s="24" t="s">
        <v>129</v>
      </c>
      <c r="AU160" s="24" t="s">
        <v>81</v>
      </c>
      <c r="AY160" s="24" t="s">
        <v>126</v>
      </c>
      <c r="BE160" s="203">
        <f>IF(N160="základní",J160,0)</f>
        <v>0</v>
      </c>
      <c r="BF160" s="203">
        <f>IF(N160="snížená",J160,0)</f>
        <v>0</v>
      </c>
      <c r="BG160" s="203">
        <f>IF(N160="zákl. přenesená",J160,0)</f>
        <v>0</v>
      </c>
      <c r="BH160" s="203">
        <f>IF(N160="sníž. přenesená",J160,0)</f>
        <v>0</v>
      </c>
      <c r="BI160" s="203">
        <f>IF(N160="nulová",J160,0)</f>
        <v>0</v>
      </c>
      <c r="BJ160" s="24" t="s">
        <v>77</v>
      </c>
      <c r="BK160" s="203">
        <f>ROUND(I160*H160,2)</f>
        <v>0</v>
      </c>
      <c r="BL160" s="24" t="s">
        <v>134</v>
      </c>
      <c r="BM160" s="24" t="s">
        <v>209</v>
      </c>
    </row>
    <row r="161" spans="2:47" s="1" customFormat="1" ht="54">
      <c r="B161" s="41"/>
      <c r="C161" s="63"/>
      <c r="D161" s="206" t="s">
        <v>154</v>
      </c>
      <c r="E161" s="63"/>
      <c r="F161" s="237" t="s">
        <v>210</v>
      </c>
      <c r="G161" s="63"/>
      <c r="H161" s="63"/>
      <c r="I161" s="163"/>
      <c r="J161" s="63"/>
      <c r="K161" s="63"/>
      <c r="L161" s="61"/>
      <c r="M161" s="238"/>
      <c r="N161" s="42"/>
      <c r="O161" s="42"/>
      <c r="P161" s="42"/>
      <c r="Q161" s="42"/>
      <c r="R161" s="42"/>
      <c r="S161" s="42"/>
      <c r="T161" s="78"/>
      <c r="AT161" s="24" t="s">
        <v>154</v>
      </c>
      <c r="AU161" s="24" t="s">
        <v>81</v>
      </c>
    </row>
    <row r="162" spans="2:51" s="11" customFormat="1" ht="13.5">
      <c r="B162" s="204"/>
      <c r="C162" s="205"/>
      <c r="D162" s="206" t="s">
        <v>136</v>
      </c>
      <c r="E162" s="207" t="s">
        <v>21</v>
      </c>
      <c r="F162" s="208" t="s">
        <v>137</v>
      </c>
      <c r="G162" s="205"/>
      <c r="H162" s="207" t="s">
        <v>21</v>
      </c>
      <c r="I162" s="209"/>
      <c r="J162" s="205"/>
      <c r="K162" s="205"/>
      <c r="L162" s="210"/>
      <c r="M162" s="211"/>
      <c r="N162" s="212"/>
      <c r="O162" s="212"/>
      <c r="P162" s="212"/>
      <c r="Q162" s="212"/>
      <c r="R162" s="212"/>
      <c r="S162" s="212"/>
      <c r="T162" s="213"/>
      <c r="AT162" s="214" t="s">
        <v>136</v>
      </c>
      <c r="AU162" s="214" t="s">
        <v>81</v>
      </c>
      <c r="AV162" s="11" t="s">
        <v>77</v>
      </c>
      <c r="AW162" s="11" t="s">
        <v>35</v>
      </c>
      <c r="AX162" s="11" t="s">
        <v>72</v>
      </c>
      <c r="AY162" s="214" t="s">
        <v>126</v>
      </c>
    </row>
    <row r="163" spans="2:51" s="11" customFormat="1" ht="13.5">
      <c r="B163" s="204"/>
      <c r="C163" s="205"/>
      <c r="D163" s="206" t="s">
        <v>136</v>
      </c>
      <c r="E163" s="207" t="s">
        <v>21</v>
      </c>
      <c r="F163" s="208" t="s">
        <v>138</v>
      </c>
      <c r="G163" s="205"/>
      <c r="H163" s="207" t="s">
        <v>21</v>
      </c>
      <c r="I163" s="209"/>
      <c r="J163" s="205"/>
      <c r="K163" s="205"/>
      <c r="L163" s="210"/>
      <c r="M163" s="211"/>
      <c r="N163" s="212"/>
      <c r="O163" s="212"/>
      <c r="P163" s="212"/>
      <c r="Q163" s="212"/>
      <c r="R163" s="212"/>
      <c r="S163" s="212"/>
      <c r="T163" s="213"/>
      <c r="AT163" s="214" t="s">
        <v>136</v>
      </c>
      <c r="AU163" s="214" t="s">
        <v>81</v>
      </c>
      <c r="AV163" s="11" t="s">
        <v>77</v>
      </c>
      <c r="AW163" s="11" t="s">
        <v>35</v>
      </c>
      <c r="AX163" s="11" t="s">
        <v>72</v>
      </c>
      <c r="AY163" s="214" t="s">
        <v>126</v>
      </c>
    </row>
    <row r="164" spans="2:51" s="12" customFormat="1" ht="13.5">
      <c r="B164" s="215"/>
      <c r="C164" s="216"/>
      <c r="D164" s="206" t="s">
        <v>136</v>
      </c>
      <c r="E164" s="217" t="s">
        <v>21</v>
      </c>
      <c r="F164" s="218" t="s">
        <v>211</v>
      </c>
      <c r="G164" s="216"/>
      <c r="H164" s="219">
        <v>1780.8</v>
      </c>
      <c r="I164" s="220"/>
      <c r="J164" s="216"/>
      <c r="K164" s="216"/>
      <c r="L164" s="221"/>
      <c r="M164" s="222"/>
      <c r="N164" s="223"/>
      <c r="O164" s="223"/>
      <c r="P164" s="223"/>
      <c r="Q164" s="223"/>
      <c r="R164" s="223"/>
      <c r="S164" s="223"/>
      <c r="T164" s="224"/>
      <c r="AT164" s="225" t="s">
        <v>136</v>
      </c>
      <c r="AU164" s="225" t="s">
        <v>81</v>
      </c>
      <c r="AV164" s="12" t="s">
        <v>81</v>
      </c>
      <c r="AW164" s="12" t="s">
        <v>35</v>
      </c>
      <c r="AX164" s="12" t="s">
        <v>77</v>
      </c>
      <c r="AY164" s="225" t="s">
        <v>126</v>
      </c>
    </row>
    <row r="165" spans="2:65" s="1" customFormat="1" ht="22.9" customHeight="1">
      <c r="B165" s="41"/>
      <c r="C165" s="192" t="s">
        <v>212</v>
      </c>
      <c r="D165" s="192" t="s">
        <v>129</v>
      </c>
      <c r="E165" s="193" t="s">
        <v>213</v>
      </c>
      <c r="F165" s="194" t="s">
        <v>214</v>
      </c>
      <c r="G165" s="195" t="s">
        <v>132</v>
      </c>
      <c r="H165" s="196">
        <v>160272</v>
      </c>
      <c r="I165" s="197"/>
      <c r="J165" s="198">
        <f>ROUND(I165*H165,2)</f>
        <v>0</v>
      </c>
      <c r="K165" s="194" t="s">
        <v>133</v>
      </c>
      <c r="L165" s="61"/>
      <c r="M165" s="199" t="s">
        <v>21</v>
      </c>
      <c r="N165" s="200" t="s">
        <v>43</v>
      </c>
      <c r="O165" s="42"/>
      <c r="P165" s="201">
        <f>O165*H165</f>
        <v>0</v>
      </c>
      <c r="Q165" s="201">
        <v>0</v>
      </c>
      <c r="R165" s="201">
        <f>Q165*H165</f>
        <v>0</v>
      </c>
      <c r="S165" s="201">
        <v>0</v>
      </c>
      <c r="T165" s="202">
        <f>S165*H165</f>
        <v>0</v>
      </c>
      <c r="AR165" s="24" t="s">
        <v>134</v>
      </c>
      <c r="AT165" s="24" t="s">
        <v>129</v>
      </c>
      <c r="AU165" s="24" t="s">
        <v>81</v>
      </c>
      <c r="AY165" s="24" t="s">
        <v>126</v>
      </c>
      <c r="BE165" s="203">
        <f>IF(N165="základní",J165,0)</f>
        <v>0</v>
      </c>
      <c r="BF165" s="203">
        <f>IF(N165="snížená",J165,0)</f>
        <v>0</v>
      </c>
      <c r="BG165" s="203">
        <f>IF(N165="zákl. přenesená",J165,0)</f>
        <v>0</v>
      </c>
      <c r="BH165" s="203">
        <f>IF(N165="sníž. přenesená",J165,0)</f>
        <v>0</v>
      </c>
      <c r="BI165" s="203">
        <f>IF(N165="nulová",J165,0)</f>
        <v>0</v>
      </c>
      <c r="BJ165" s="24" t="s">
        <v>77</v>
      </c>
      <c r="BK165" s="203">
        <f>ROUND(I165*H165,2)</f>
        <v>0</v>
      </c>
      <c r="BL165" s="24" t="s">
        <v>134</v>
      </c>
      <c r="BM165" s="24" t="s">
        <v>215</v>
      </c>
    </row>
    <row r="166" spans="2:47" s="1" customFormat="1" ht="54">
      <c r="B166" s="41"/>
      <c r="C166" s="63"/>
      <c r="D166" s="206" t="s">
        <v>154</v>
      </c>
      <c r="E166" s="63"/>
      <c r="F166" s="237" t="s">
        <v>210</v>
      </c>
      <c r="G166" s="63"/>
      <c r="H166" s="63"/>
      <c r="I166" s="163"/>
      <c r="J166" s="63"/>
      <c r="K166" s="63"/>
      <c r="L166" s="61"/>
      <c r="M166" s="238"/>
      <c r="N166" s="42"/>
      <c r="O166" s="42"/>
      <c r="P166" s="42"/>
      <c r="Q166" s="42"/>
      <c r="R166" s="42"/>
      <c r="S166" s="42"/>
      <c r="T166" s="78"/>
      <c r="AT166" s="24" t="s">
        <v>154</v>
      </c>
      <c r="AU166" s="24" t="s">
        <v>81</v>
      </c>
    </row>
    <row r="167" spans="2:51" s="12" customFormat="1" ht="13.5">
      <c r="B167" s="215"/>
      <c r="C167" s="216"/>
      <c r="D167" s="206" t="s">
        <v>136</v>
      </c>
      <c r="E167" s="216"/>
      <c r="F167" s="218" t="s">
        <v>216</v>
      </c>
      <c r="G167" s="216"/>
      <c r="H167" s="219">
        <v>160272</v>
      </c>
      <c r="I167" s="220"/>
      <c r="J167" s="216"/>
      <c r="K167" s="216"/>
      <c r="L167" s="221"/>
      <c r="M167" s="222"/>
      <c r="N167" s="223"/>
      <c r="O167" s="223"/>
      <c r="P167" s="223"/>
      <c r="Q167" s="223"/>
      <c r="R167" s="223"/>
      <c r="S167" s="223"/>
      <c r="T167" s="224"/>
      <c r="AT167" s="225" t="s">
        <v>136</v>
      </c>
      <c r="AU167" s="225" t="s">
        <v>81</v>
      </c>
      <c r="AV167" s="12" t="s">
        <v>81</v>
      </c>
      <c r="AW167" s="12" t="s">
        <v>6</v>
      </c>
      <c r="AX167" s="12" t="s">
        <v>77</v>
      </c>
      <c r="AY167" s="225" t="s">
        <v>126</v>
      </c>
    </row>
    <row r="168" spans="2:65" s="1" customFormat="1" ht="22.9" customHeight="1">
      <c r="B168" s="41"/>
      <c r="C168" s="192" t="s">
        <v>202</v>
      </c>
      <c r="D168" s="192" t="s">
        <v>129</v>
      </c>
      <c r="E168" s="193" t="s">
        <v>217</v>
      </c>
      <c r="F168" s="194" t="s">
        <v>218</v>
      </c>
      <c r="G168" s="195" t="s">
        <v>132</v>
      </c>
      <c r="H168" s="196">
        <v>1780.8</v>
      </c>
      <c r="I168" s="197"/>
      <c r="J168" s="198">
        <f>ROUND(I168*H168,2)</f>
        <v>0</v>
      </c>
      <c r="K168" s="194" t="s">
        <v>133</v>
      </c>
      <c r="L168" s="61"/>
      <c r="M168" s="199" t="s">
        <v>21</v>
      </c>
      <c r="N168" s="200" t="s">
        <v>43</v>
      </c>
      <c r="O168" s="42"/>
      <c r="P168" s="201">
        <f>O168*H168</f>
        <v>0</v>
      </c>
      <c r="Q168" s="201">
        <v>0</v>
      </c>
      <c r="R168" s="201">
        <f>Q168*H168</f>
        <v>0</v>
      </c>
      <c r="S168" s="201">
        <v>0</v>
      </c>
      <c r="T168" s="202">
        <f>S168*H168</f>
        <v>0</v>
      </c>
      <c r="AR168" s="24" t="s">
        <v>134</v>
      </c>
      <c r="AT168" s="24" t="s">
        <v>129</v>
      </c>
      <c r="AU168" s="24" t="s">
        <v>81</v>
      </c>
      <c r="AY168" s="24" t="s">
        <v>126</v>
      </c>
      <c r="BE168" s="203">
        <f>IF(N168="základní",J168,0)</f>
        <v>0</v>
      </c>
      <c r="BF168" s="203">
        <f>IF(N168="snížená",J168,0)</f>
        <v>0</v>
      </c>
      <c r="BG168" s="203">
        <f>IF(N168="zákl. přenesená",J168,0)</f>
        <v>0</v>
      </c>
      <c r="BH168" s="203">
        <f>IF(N168="sníž. přenesená",J168,0)</f>
        <v>0</v>
      </c>
      <c r="BI168" s="203">
        <f>IF(N168="nulová",J168,0)</f>
        <v>0</v>
      </c>
      <c r="BJ168" s="24" t="s">
        <v>77</v>
      </c>
      <c r="BK168" s="203">
        <f>ROUND(I168*H168,2)</f>
        <v>0</v>
      </c>
      <c r="BL168" s="24" t="s">
        <v>134</v>
      </c>
      <c r="BM168" s="24" t="s">
        <v>219</v>
      </c>
    </row>
    <row r="169" spans="2:65" s="1" customFormat="1" ht="22.9" customHeight="1">
      <c r="B169" s="41"/>
      <c r="C169" s="192" t="s">
        <v>205</v>
      </c>
      <c r="D169" s="192" t="s">
        <v>129</v>
      </c>
      <c r="E169" s="193" t="s">
        <v>220</v>
      </c>
      <c r="F169" s="194" t="s">
        <v>221</v>
      </c>
      <c r="G169" s="195" t="s">
        <v>142</v>
      </c>
      <c r="H169" s="196">
        <v>10</v>
      </c>
      <c r="I169" s="197"/>
      <c r="J169" s="198">
        <f>ROUND(I169*H169,2)</f>
        <v>0</v>
      </c>
      <c r="K169" s="194" t="s">
        <v>133</v>
      </c>
      <c r="L169" s="61"/>
      <c r="M169" s="199" t="s">
        <v>21</v>
      </c>
      <c r="N169" s="200" t="s">
        <v>43</v>
      </c>
      <c r="O169" s="42"/>
      <c r="P169" s="201">
        <f>O169*H169</f>
        <v>0</v>
      </c>
      <c r="Q169" s="201">
        <v>0</v>
      </c>
      <c r="R169" s="201">
        <f>Q169*H169</f>
        <v>0</v>
      </c>
      <c r="S169" s="201">
        <v>0</v>
      </c>
      <c r="T169" s="202">
        <f>S169*H169</f>
        <v>0</v>
      </c>
      <c r="AR169" s="24" t="s">
        <v>134</v>
      </c>
      <c r="AT169" s="24" t="s">
        <v>129</v>
      </c>
      <c r="AU169" s="24" t="s">
        <v>81</v>
      </c>
      <c r="AY169" s="24" t="s">
        <v>126</v>
      </c>
      <c r="BE169" s="203">
        <f>IF(N169="základní",J169,0)</f>
        <v>0</v>
      </c>
      <c r="BF169" s="203">
        <f>IF(N169="snížená",J169,0)</f>
        <v>0</v>
      </c>
      <c r="BG169" s="203">
        <f>IF(N169="zákl. přenesená",J169,0)</f>
        <v>0</v>
      </c>
      <c r="BH169" s="203">
        <f>IF(N169="sníž. přenesená",J169,0)</f>
        <v>0</v>
      </c>
      <c r="BI169" s="203">
        <f>IF(N169="nulová",J169,0)</f>
        <v>0</v>
      </c>
      <c r="BJ169" s="24" t="s">
        <v>77</v>
      </c>
      <c r="BK169" s="203">
        <f>ROUND(I169*H169,2)</f>
        <v>0</v>
      </c>
      <c r="BL169" s="24" t="s">
        <v>134</v>
      </c>
      <c r="BM169" s="24" t="s">
        <v>222</v>
      </c>
    </row>
    <row r="170" spans="2:47" s="1" customFormat="1" ht="94.5">
      <c r="B170" s="41"/>
      <c r="C170" s="63"/>
      <c r="D170" s="206" t="s">
        <v>154</v>
      </c>
      <c r="E170" s="63"/>
      <c r="F170" s="237" t="s">
        <v>223</v>
      </c>
      <c r="G170" s="63"/>
      <c r="H170" s="63"/>
      <c r="I170" s="163"/>
      <c r="J170" s="63"/>
      <c r="K170" s="63"/>
      <c r="L170" s="61"/>
      <c r="M170" s="238"/>
      <c r="N170" s="42"/>
      <c r="O170" s="42"/>
      <c r="P170" s="42"/>
      <c r="Q170" s="42"/>
      <c r="R170" s="42"/>
      <c r="S170" s="42"/>
      <c r="T170" s="78"/>
      <c r="AT170" s="24" t="s">
        <v>154</v>
      </c>
      <c r="AU170" s="24" t="s">
        <v>81</v>
      </c>
    </row>
    <row r="171" spans="2:65" s="1" customFormat="1" ht="22.9" customHeight="1">
      <c r="B171" s="41"/>
      <c r="C171" s="192" t="s">
        <v>224</v>
      </c>
      <c r="D171" s="192" t="s">
        <v>129</v>
      </c>
      <c r="E171" s="193" t="s">
        <v>225</v>
      </c>
      <c r="F171" s="194" t="s">
        <v>226</v>
      </c>
      <c r="G171" s="195" t="s">
        <v>142</v>
      </c>
      <c r="H171" s="196">
        <v>900</v>
      </c>
      <c r="I171" s="197"/>
      <c r="J171" s="198">
        <f>ROUND(I171*H171,2)</f>
        <v>0</v>
      </c>
      <c r="K171" s="194" t="s">
        <v>133</v>
      </c>
      <c r="L171" s="61"/>
      <c r="M171" s="199" t="s">
        <v>21</v>
      </c>
      <c r="N171" s="200" t="s">
        <v>43</v>
      </c>
      <c r="O171" s="42"/>
      <c r="P171" s="201">
        <f>O171*H171</f>
        <v>0</v>
      </c>
      <c r="Q171" s="201">
        <v>0</v>
      </c>
      <c r="R171" s="201">
        <f>Q171*H171</f>
        <v>0</v>
      </c>
      <c r="S171" s="201">
        <v>0</v>
      </c>
      <c r="T171" s="202">
        <f>S171*H171</f>
        <v>0</v>
      </c>
      <c r="AR171" s="24" t="s">
        <v>134</v>
      </c>
      <c r="AT171" s="24" t="s">
        <v>129</v>
      </c>
      <c r="AU171" s="24" t="s">
        <v>81</v>
      </c>
      <c r="AY171" s="24" t="s">
        <v>126</v>
      </c>
      <c r="BE171" s="203">
        <f>IF(N171="základní",J171,0)</f>
        <v>0</v>
      </c>
      <c r="BF171" s="203">
        <f>IF(N171="snížená",J171,0)</f>
        <v>0</v>
      </c>
      <c r="BG171" s="203">
        <f>IF(N171="zákl. přenesená",J171,0)</f>
        <v>0</v>
      </c>
      <c r="BH171" s="203">
        <f>IF(N171="sníž. přenesená",J171,0)</f>
        <v>0</v>
      </c>
      <c r="BI171" s="203">
        <f>IF(N171="nulová",J171,0)</f>
        <v>0</v>
      </c>
      <c r="BJ171" s="24" t="s">
        <v>77</v>
      </c>
      <c r="BK171" s="203">
        <f>ROUND(I171*H171,2)</f>
        <v>0</v>
      </c>
      <c r="BL171" s="24" t="s">
        <v>134</v>
      </c>
      <c r="BM171" s="24" t="s">
        <v>227</v>
      </c>
    </row>
    <row r="172" spans="2:47" s="1" customFormat="1" ht="94.5">
      <c r="B172" s="41"/>
      <c r="C172" s="63"/>
      <c r="D172" s="206" t="s">
        <v>154</v>
      </c>
      <c r="E172" s="63"/>
      <c r="F172" s="237" t="s">
        <v>223</v>
      </c>
      <c r="G172" s="63"/>
      <c r="H172" s="63"/>
      <c r="I172" s="163"/>
      <c r="J172" s="63"/>
      <c r="K172" s="63"/>
      <c r="L172" s="61"/>
      <c r="M172" s="238"/>
      <c r="N172" s="42"/>
      <c r="O172" s="42"/>
      <c r="P172" s="42"/>
      <c r="Q172" s="42"/>
      <c r="R172" s="42"/>
      <c r="S172" s="42"/>
      <c r="T172" s="78"/>
      <c r="AT172" s="24" t="s">
        <v>154</v>
      </c>
      <c r="AU172" s="24" t="s">
        <v>81</v>
      </c>
    </row>
    <row r="173" spans="2:51" s="12" customFormat="1" ht="13.5">
      <c r="B173" s="215"/>
      <c r="C173" s="216"/>
      <c r="D173" s="206" t="s">
        <v>136</v>
      </c>
      <c r="E173" s="216"/>
      <c r="F173" s="218" t="s">
        <v>228</v>
      </c>
      <c r="G173" s="216"/>
      <c r="H173" s="219">
        <v>900</v>
      </c>
      <c r="I173" s="220"/>
      <c r="J173" s="216"/>
      <c r="K173" s="216"/>
      <c r="L173" s="221"/>
      <c r="M173" s="222"/>
      <c r="N173" s="223"/>
      <c r="O173" s="223"/>
      <c r="P173" s="223"/>
      <c r="Q173" s="223"/>
      <c r="R173" s="223"/>
      <c r="S173" s="223"/>
      <c r="T173" s="224"/>
      <c r="AT173" s="225" t="s">
        <v>136</v>
      </c>
      <c r="AU173" s="225" t="s">
        <v>81</v>
      </c>
      <c r="AV173" s="12" t="s">
        <v>81</v>
      </c>
      <c r="AW173" s="12" t="s">
        <v>6</v>
      </c>
      <c r="AX173" s="12" t="s">
        <v>77</v>
      </c>
      <c r="AY173" s="225" t="s">
        <v>126</v>
      </c>
    </row>
    <row r="174" spans="2:65" s="1" customFormat="1" ht="22.9" customHeight="1">
      <c r="B174" s="41"/>
      <c r="C174" s="192" t="s">
        <v>229</v>
      </c>
      <c r="D174" s="192" t="s">
        <v>129</v>
      </c>
      <c r="E174" s="193" t="s">
        <v>230</v>
      </c>
      <c r="F174" s="194" t="s">
        <v>231</v>
      </c>
      <c r="G174" s="195" t="s">
        <v>142</v>
      </c>
      <c r="H174" s="196">
        <v>10</v>
      </c>
      <c r="I174" s="197"/>
      <c r="J174" s="198">
        <f>ROUND(I174*H174,2)</f>
        <v>0</v>
      </c>
      <c r="K174" s="194" t="s">
        <v>133</v>
      </c>
      <c r="L174" s="61"/>
      <c r="M174" s="199" t="s">
        <v>21</v>
      </c>
      <c r="N174" s="200" t="s">
        <v>43</v>
      </c>
      <c r="O174" s="42"/>
      <c r="P174" s="201">
        <f>O174*H174</f>
        <v>0</v>
      </c>
      <c r="Q174" s="201">
        <v>0</v>
      </c>
      <c r="R174" s="201">
        <f>Q174*H174</f>
        <v>0</v>
      </c>
      <c r="S174" s="201">
        <v>0</v>
      </c>
      <c r="T174" s="202">
        <f>S174*H174</f>
        <v>0</v>
      </c>
      <c r="AR174" s="24" t="s">
        <v>134</v>
      </c>
      <c r="AT174" s="24" t="s">
        <v>129</v>
      </c>
      <c r="AU174" s="24" t="s">
        <v>81</v>
      </c>
      <c r="AY174" s="24" t="s">
        <v>126</v>
      </c>
      <c r="BE174" s="203">
        <f>IF(N174="základní",J174,0)</f>
        <v>0</v>
      </c>
      <c r="BF174" s="203">
        <f>IF(N174="snížená",J174,0)</f>
        <v>0</v>
      </c>
      <c r="BG174" s="203">
        <f>IF(N174="zákl. přenesená",J174,0)</f>
        <v>0</v>
      </c>
      <c r="BH174" s="203">
        <f>IF(N174="sníž. přenesená",J174,0)</f>
        <v>0</v>
      </c>
      <c r="BI174" s="203">
        <f>IF(N174="nulová",J174,0)</f>
        <v>0</v>
      </c>
      <c r="BJ174" s="24" t="s">
        <v>77</v>
      </c>
      <c r="BK174" s="203">
        <f>ROUND(I174*H174,2)</f>
        <v>0</v>
      </c>
      <c r="BL174" s="24" t="s">
        <v>134</v>
      </c>
      <c r="BM174" s="24" t="s">
        <v>232</v>
      </c>
    </row>
    <row r="175" spans="2:47" s="1" customFormat="1" ht="67.5">
      <c r="B175" s="41"/>
      <c r="C175" s="63"/>
      <c r="D175" s="206" t="s">
        <v>154</v>
      </c>
      <c r="E175" s="63"/>
      <c r="F175" s="237" t="s">
        <v>233</v>
      </c>
      <c r="G175" s="63"/>
      <c r="H175" s="63"/>
      <c r="I175" s="163"/>
      <c r="J175" s="63"/>
      <c r="K175" s="63"/>
      <c r="L175" s="61"/>
      <c r="M175" s="238"/>
      <c r="N175" s="42"/>
      <c r="O175" s="42"/>
      <c r="P175" s="42"/>
      <c r="Q175" s="42"/>
      <c r="R175" s="42"/>
      <c r="S175" s="42"/>
      <c r="T175" s="78"/>
      <c r="AT175" s="24" t="s">
        <v>154</v>
      </c>
      <c r="AU175" s="24" t="s">
        <v>81</v>
      </c>
    </row>
    <row r="176" spans="2:65" s="1" customFormat="1" ht="34.15" customHeight="1">
      <c r="B176" s="41"/>
      <c r="C176" s="192" t="s">
        <v>234</v>
      </c>
      <c r="D176" s="192" t="s">
        <v>129</v>
      </c>
      <c r="E176" s="193" t="s">
        <v>235</v>
      </c>
      <c r="F176" s="194" t="s">
        <v>236</v>
      </c>
      <c r="G176" s="195" t="s">
        <v>132</v>
      </c>
      <c r="H176" s="196">
        <v>1780.8</v>
      </c>
      <c r="I176" s="197"/>
      <c r="J176" s="198">
        <f>ROUND(I176*H176,2)</f>
        <v>0</v>
      </c>
      <c r="K176" s="194" t="s">
        <v>133</v>
      </c>
      <c r="L176" s="61"/>
      <c r="M176" s="199" t="s">
        <v>21</v>
      </c>
      <c r="N176" s="200" t="s">
        <v>43</v>
      </c>
      <c r="O176" s="42"/>
      <c r="P176" s="201">
        <f>O176*H176</f>
        <v>0</v>
      </c>
      <c r="Q176" s="201">
        <v>0</v>
      </c>
      <c r="R176" s="201">
        <f>Q176*H176</f>
        <v>0</v>
      </c>
      <c r="S176" s="201">
        <v>0</v>
      </c>
      <c r="T176" s="202">
        <f>S176*H176</f>
        <v>0</v>
      </c>
      <c r="AR176" s="24" t="s">
        <v>134</v>
      </c>
      <c r="AT176" s="24" t="s">
        <v>129</v>
      </c>
      <c r="AU176" s="24" t="s">
        <v>81</v>
      </c>
      <c r="AY176" s="24" t="s">
        <v>126</v>
      </c>
      <c r="BE176" s="203">
        <f>IF(N176="základní",J176,0)</f>
        <v>0</v>
      </c>
      <c r="BF176" s="203">
        <f>IF(N176="snížená",J176,0)</f>
        <v>0</v>
      </c>
      <c r="BG176" s="203">
        <f>IF(N176="zákl. přenesená",J176,0)</f>
        <v>0</v>
      </c>
      <c r="BH176" s="203">
        <f>IF(N176="sníž. přenesená",J176,0)</f>
        <v>0</v>
      </c>
      <c r="BI176" s="203">
        <f>IF(N176="nulová",J176,0)</f>
        <v>0</v>
      </c>
      <c r="BJ176" s="24" t="s">
        <v>77</v>
      </c>
      <c r="BK176" s="203">
        <f>ROUND(I176*H176,2)</f>
        <v>0</v>
      </c>
      <c r="BL176" s="24" t="s">
        <v>134</v>
      </c>
      <c r="BM176" s="24" t="s">
        <v>237</v>
      </c>
    </row>
    <row r="177" spans="2:47" s="1" customFormat="1" ht="121.5">
      <c r="B177" s="41"/>
      <c r="C177" s="63"/>
      <c r="D177" s="206" t="s">
        <v>154</v>
      </c>
      <c r="E177" s="63"/>
      <c r="F177" s="237" t="s">
        <v>238</v>
      </c>
      <c r="G177" s="63"/>
      <c r="H177" s="63"/>
      <c r="I177" s="163"/>
      <c r="J177" s="63"/>
      <c r="K177" s="63"/>
      <c r="L177" s="61"/>
      <c r="M177" s="238"/>
      <c r="N177" s="42"/>
      <c r="O177" s="42"/>
      <c r="P177" s="42"/>
      <c r="Q177" s="42"/>
      <c r="R177" s="42"/>
      <c r="S177" s="42"/>
      <c r="T177" s="78"/>
      <c r="AT177" s="24" t="s">
        <v>154</v>
      </c>
      <c r="AU177" s="24" t="s">
        <v>81</v>
      </c>
    </row>
    <row r="178" spans="2:51" s="11" customFormat="1" ht="13.5">
      <c r="B178" s="204"/>
      <c r="C178" s="205"/>
      <c r="D178" s="206" t="s">
        <v>136</v>
      </c>
      <c r="E178" s="207" t="s">
        <v>21</v>
      </c>
      <c r="F178" s="208" t="s">
        <v>137</v>
      </c>
      <c r="G178" s="205"/>
      <c r="H178" s="207" t="s">
        <v>21</v>
      </c>
      <c r="I178" s="209"/>
      <c r="J178" s="205"/>
      <c r="K178" s="205"/>
      <c r="L178" s="210"/>
      <c r="M178" s="211"/>
      <c r="N178" s="212"/>
      <c r="O178" s="212"/>
      <c r="P178" s="212"/>
      <c r="Q178" s="212"/>
      <c r="R178" s="212"/>
      <c r="S178" s="212"/>
      <c r="T178" s="213"/>
      <c r="AT178" s="214" t="s">
        <v>136</v>
      </c>
      <c r="AU178" s="214" t="s">
        <v>81</v>
      </c>
      <c r="AV178" s="11" t="s">
        <v>77</v>
      </c>
      <c r="AW178" s="11" t="s">
        <v>35</v>
      </c>
      <c r="AX178" s="11" t="s">
        <v>72</v>
      </c>
      <c r="AY178" s="214" t="s">
        <v>126</v>
      </c>
    </row>
    <row r="179" spans="2:51" s="11" customFormat="1" ht="13.5">
      <c r="B179" s="204"/>
      <c r="C179" s="205"/>
      <c r="D179" s="206" t="s">
        <v>136</v>
      </c>
      <c r="E179" s="207" t="s">
        <v>21</v>
      </c>
      <c r="F179" s="208" t="s">
        <v>138</v>
      </c>
      <c r="G179" s="205"/>
      <c r="H179" s="207" t="s">
        <v>21</v>
      </c>
      <c r="I179" s="209"/>
      <c r="J179" s="205"/>
      <c r="K179" s="205"/>
      <c r="L179" s="210"/>
      <c r="M179" s="211"/>
      <c r="N179" s="212"/>
      <c r="O179" s="212"/>
      <c r="P179" s="212"/>
      <c r="Q179" s="212"/>
      <c r="R179" s="212"/>
      <c r="S179" s="212"/>
      <c r="T179" s="213"/>
      <c r="AT179" s="214" t="s">
        <v>136</v>
      </c>
      <c r="AU179" s="214" t="s">
        <v>81</v>
      </c>
      <c r="AV179" s="11" t="s">
        <v>77</v>
      </c>
      <c r="AW179" s="11" t="s">
        <v>35</v>
      </c>
      <c r="AX179" s="11" t="s">
        <v>72</v>
      </c>
      <c r="AY179" s="214" t="s">
        <v>126</v>
      </c>
    </row>
    <row r="180" spans="2:51" s="12" customFormat="1" ht="13.5">
      <c r="B180" s="215"/>
      <c r="C180" s="216"/>
      <c r="D180" s="206" t="s">
        <v>136</v>
      </c>
      <c r="E180" s="217" t="s">
        <v>21</v>
      </c>
      <c r="F180" s="218" t="s">
        <v>211</v>
      </c>
      <c r="G180" s="216"/>
      <c r="H180" s="219">
        <v>1780.8</v>
      </c>
      <c r="I180" s="220"/>
      <c r="J180" s="216"/>
      <c r="K180" s="216"/>
      <c r="L180" s="221"/>
      <c r="M180" s="222"/>
      <c r="N180" s="223"/>
      <c r="O180" s="223"/>
      <c r="P180" s="223"/>
      <c r="Q180" s="223"/>
      <c r="R180" s="223"/>
      <c r="S180" s="223"/>
      <c r="T180" s="224"/>
      <c r="AT180" s="225" t="s">
        <v>136</v>
      </c>
      <c r="AU180" s="225" t="s">
        <v>81</v>
      </c>
      <c r="AV180" s="12" t="s">
        <v>81</v>
      </c>
      <c r="AW180" s="12" t="s">
        <v>35</v>
      </c>
      <c r="AX180" s="12" t="s">
        <v>77</v>
      </c>
      <c r="AY180" s="225" t="s">
        <v>126</v>
      </c>
    </row>
    <row r="181" spans="2:65" s="1" customFormat="1" ht="34.15" customHeight="1">
      <c r="B181" s="41"/>
      <c r="C181" s="192" t="s">
        <v>239</v>
      </c>
      <c r="D181" s="192" t="s">
        <v>129</v>
      </c>
      <c r="E181" s="193" t="s">
        <v>240</v>
      </c>
      <c r="F181" s="194" t="s">
        <v>241</v>
      </c>
      <c r="G181" s="195" t="s">
        <v>132</v>
      </c>
      <c r="H181" s="196">
        <v>160272</v>
      </c>
      <c r="I181" s="197"/>
      <c r="J181" s="198">
        <f>ROUND(I181*H181,2)</f>
        <v>0</v>
      </c>
      <c r="K181" s="194" t="s">
        <v>133</v>
      </c>
      <c r="L181" s="61"/>
      <c r="M181" s="199" t="s">
        <v>21</v>
      </c>
      <c r="N181" s="200" t="s">
        <v>43</v>
      </c>
      <c r="O181" s="42"/>
      <c r="P181" s="201">
        <f>O181*H181</f>
        <v>0</v>
      </c>
      <c r="Q181" s="201">
        <v>0</v>
      </c>
      <c r="R181" s="201">
        <f>Q181*H181</f>
        <v>0</v>
      </c>
      <c r="S181" s="201">
        <v>0</v>
      </c>
      <c r="T181" s="202">
        <f>S181*H181</f>
        <v>0</v>
      </c>
      <c r="AR181" s="24" t="s">
        <v>134</v>
      </c>
      <c r="AT181" s="24" t="s">
        <v>129</v>
      </c>
      <c r="AU181" s="24" t="s">
        <v>81</v>
      </c>
      <c r="AY181" s="24" t="s">
        <v>126</v>
      </c>
      <c r="BE181" s="203">
        <f>IF(N181="základní",J181,0)</f>
        <v>0</v>
      </c>
      <c r="BF181" s="203">
        <f>IF(N181="snížená",J181,0)</f>
        <v>0</v>
      </c>
      <c r="BG181" s="203">
        <f>IF(N181="zákl. přenesená",J181,0)</f>
        <v>0</v>
      </c>
      <c r="BH181" s="203">
        <f>IF(N181="sníž. přenesená",J181,0)</f>
        <v>0</v>
      </c>
      <c r="BI181" s="203">
        <f>IF(N181="nulová",J181,0)</f>
        <v>0</v>
      </c>
      <c r="BJ181" s="24" t="s">
        <v>77</v>
      </c>
      <c r="BK181" s="203">
        <f>ROUND(I181*H181,2)</f>
        <v>0</v>
      </c>
      <c r="BL181" s="24" t="s">
        <v>134</v>
      </c>
      <c r="BM181" s="24" t="s">
        <v>242</v>
      </c>
    </row>
    <row r="182" spans="2:47" s="1" customFormat="1" ht="121.5">
      <c r="B182" s="41"/>
      <c r="C182" s="63"/>
      <c r="D182" s="206" t="s">
        <v>154</v>
      </c>
      <c r="E182" s="63"/>
      <c r="F182" s="237" t="s">
        <v>238</v>
      </c>
      <c r="G182" s="63"/>
      <c r="H182" s="63"/>
      <c r="I182" s="163"/>
      <c r="J182" s="63"/>
      <c r="K182" s="63"/>
      <c r="L182" s="61"/>
      <c r="M182" s="238"/>
      <c r="N182" s="42"/>
      <c r="O182" s="42"/>
      <c r="P182" s="42"/>
      <c r="Q182" s="42"/>
      <c r="R182" s="42"/>
      <c r="S182" s="42"/>
      <c r="T182" s="78"/>
      <c r="AT182" s="24" t="s">
        <v>154</v>
      </c>
      <c r="AU182" s="24" t="s">
        <v>81</v>
      </c>
    </row>
    <row r="183" spans="2:51" s="12" customFormat="1" ht="13.5">
      <c r="B183" s="215"/>
      <c r="C183" s="216"/>
      <c r="D183" s="206" t="s">
        <v>136</v>
      </c>
      <c r="E183" s="216"/>
      <c r="F183" s="218" t="s">
        <v>216</v>
      </c>
      <c r="G183" s="216"/>
      <c r="H183" s="219">
        <v>160272</v>
      </c>
      <c r="I183" s="220"/>
      <c r="J183" s="216"/>
      <c r="K183" s="216"/>
      <c r="L183" s="221"/>
      <c r="M183" s="222"/>
      <c r="N183" s="223"/>
      <c r="O183" s="223"/>
      <c r="P183" s="223"/>
      <c r="Q183" s="223"/>
      <c r="R183" s="223"/>
      <c r="S183" s="223"/>
      <c r="T183" s="224"/>
      <c r="AT183" s="225" t="s">
        <v>136</v>
      </c>
      <c r="AU183" s="225" t="s">
        <v>81</v>
      </c>
      <c r="AV183" s="12" t="s">
        <v>81</v>
      </c>
      <c r="AW183" s="12" t="s">
        <v>6</v>
      </c>
      <c r="AX183" s="12" t="s">
        <v>77</v>
      </c>
      <c r="AY183" s="225" t="s">
        <v>126</v>
      </c>
    </row>
    <row r="184" spans="2:65" s="1" customFormat="1" ht="34.15" customHeight="1">
      <c r="B184" s="41"/>
      <c r="C184" s="192" t="s">
        <v>243</v>
      </c>
      <c r="D184" s="192" t="s">
        <v>129</v>
      </c>
      <c r="E184" s="193" t="s">
        <v>244</v>
      </c>
      <c r="F184" s="194" t="s">
        <v>245</v>
      </c>
      <c r="G184" s="195" t="s">
        <v>132</v>
      </c>
      <c r="H184" s="196">
        <v>1780.8</v>
      </c>
      <c r="I184" s="197"/>
      <c r="J184" s="198">
        <f>ROUND(I184*H184,2)</f>
        <v>0</v>
      </c>
      <c r="K184" s="194" t="s">
        <v>133</v>
      </c>
      <c r="L184" s="61"/>
      <c r="M184" s="199" t="s">
        <v>21</v>
      </c>
      <c r="N184" s="200" t="s">
        <v>43</v>
      </c>
      <c r="O184" s="42"/>
      <c r="P184" s="201">
        <f>O184*H184</f>
        <v>0</v>
      </c>
      <c r="Q184" s="201">
        <v>0</v>
      </c>
      <c r="R184" s="201">
        <f>Q184*H184</f>
        <v>0</v>
      </c>
      <c r="S184" s="201">
        <v>0</v>
      </c>
      <c r="T184" s="202">
        <f>S184*H184</f>
        <v>0</v>
      </c>
      <c r="AR184" s="24" t="s">
        <v>134</v>
      </c>
      <c r="AT184" s="24" t="s">
        <v>129</v>
      </c>
      <c r="AU184" s="24" t="s">
        <v>81</v>
      </c>
      <c r="AY184" s="24" t="s">
        <v>126</v>
      </c>
      <c r="BE184" s="203">
        <f>IF(N184="základní",J184,0)</f>
        <v>0</v>
      </c>
      <c r="BF184" s="203">
        <f>IF(N184="snížená",J184,0)</f>
        <v>0</v>
      </c>
      <c r="BG184" s="203">
        <f>IF(N184="zákl. přenesená",J184,0)</f>
        <v>0</v>
      </c>
      <c r="BH184" s="203">
        <f>IF(N184="sníž. přenesená",J184,0)</f>
        <v>0</v>
      </c>
      <c r="BI184" s="203">
        <f>IF(N184="nulová",J184,0)</f>
        <v>0</v>
      </c>
      <c r="BJ184" s="24" t="s">
        <v>77</v>
      </c>
      <c r="BK184" s="203">
        <f>ROUND(I184*H184,2)</f>
        <v>0</v>
      </c>
      <c r="BL184" s="24" t="s">
        <v>134</v>
      </c>
      <c r="BM184" s="24" t="s">
        <v>246</v>
      </c>
    </row>
    <row r="185" spans="2:47" s="1" customFormat="1" ht="67.5">
      <c r="B185" s="41"/>
      <c r="C185" s="63"/>
      <c r="D185" s="206" t="s">
        <v>154</v>
      </c>
      <c r="E185" s="63"/>
      <c r="F185" s="237" t="s">
        <v>247</v>
      </c>
      <c r="G185" s="63"/>
      <c r="H185" s="63"/>
      <c r="I185" s="163"/>
      <c r="J185" s="63"/>
      <c r="K185" s="63"/>
      <c r="L185" s="61"/>
      <c r="M185" s="238"/>
      <c r="N185" s="42"/>
      <c r="O185" s="42"/>
      <c r="P185" s="42"/>
      <c r="Q185" s="42"/>
      <c r="R185" s="42"/>
      <c r="S185" s="42"/>
      <c r="T185" s="78"/>
      <c r="AT185" s="24" t="s">
        <v>154</v>
      </c>
      <c r="AU185" s="24" t="s">
        <v>81</v>
      </c>
    </row>
    <row r="186" spans="2:65" s="1" customFormat="1" ht="34.15" customHeight="1">
      <c r="B186" s="41"/>
      <c r="C186" s="192" t="s">
        <v>10</v>
      </c>
      <c r="D186" s="192" t="s">
        <v>129</v>
      </c>
      <c r="E186" s="193" t="s">
        <v>248</v>
      </c>
      <c r="F186" s="194" t="s">
        <v>249</v>
      </c>
      <c r="G186" s="195" t="s">
        <v>132</v>
      </c>
      <c r="H186" s="196">
        <v>200</v>
      </c>
      <c r="I186" s="197"/>
      <c r="J186" s="198">
        <f>ROUND(I186*H186,2)</f>
        <v>0</v>
      </c>
      <c r="K186" s="194" t="s">
        <v>133</v>
      </c>
      <c r="L186" s="61"/>
      <c r="M186" s="199" t="s">
        <v>21</v>
      </c>
      <c r="N186" s="200" t="s">
        <v>43</v>
      </c>
      <c r="O186" s="42"/>
      <c r="P186" s="201">
        <f>O186*H186</f>
        <v>0</v>
      </c>
      <c r="Q186" s="201">
        <v>0</v>
      </c>
      <c r="R186" s="201">
        <f>Q186*H186</f>
        <v>0</v>
      </c>
      <c r="S186" s="201">
        <v>0</v>
      </c>
      <c r="T186" s="202">
        <f>S186*H186</f>
        <v>0</v>
      </c>
      <c r="AR186" s="24" t="s">
        <v>134</v>
      </c>
      <c r="AT186" s="24" t="s">
        <v>129</v>
      </c>
      <c r="AU186" s="24" t="s">
        <v>81</v>
      </c>
      <c r="AY186" s="24" t="s">
        <v>126</v>
      </c>
      <c r="BE186" s="203">
        <f>IF(N186="základní",J186,0)</f>
        <v>0</v>
      </c>
      <c r="BF186" s="203">
        <f>IF(N186="snížená",J186,0)</f>
        <v>0</v>
      </c>
      <c r="BG186" s="203">
        <f>IF(N186="zákl. přenesená",J186,0)</f>
        <v>0</v>
      </c>
      <c r="BH186" s="203">
        <f>IF(N186="sníž. přenesená",J186,0)</f>
        <v>0</v>
      </c>
      <c r="BI186" s="203">
        <f>IF(N186="nulová",J186,0)</f>
        <v>0</v>
      </c>
      <c r="BJ186" s="24" t="s">
        <v>77</v>
      </c>
      <c r="BK186" s="203">
        <f>ROUND(I186*H186,2)</f>
        <v>0</v>
      </c>
      <c r="BL186" s="24" t="s">
        <v>134</v>
      </c>
      <c r="BM186" s="24" t="s">
        <v>250</v>
      </c>
    </row>
    <row r="187" spans="2:47" s="1" customFormat="1" ht="121.5">
      <c r="B187" s="41"/>
      <c r="C187" s="63"/>
      <c r="D187" s="206" t="s">
        <v>154</v>
      </c>
      <c r="E187" s="63"/>
      <c r="F187" s="237" t="s">
        <v>251</v>
      </c>
      <c r="G187" s="63"/>
      <c r="H187" s="63"/>
      <c r="I187" s="163"/>
      <c r="J187" s="63"/>
      <c r="K187" s="63"/>
      <c r="L187" s="61"/>
      <c r="M187" s="238"/>
      <c r="N187" s="42"/>
      <c r="O187" s="42"/>
      <c r="P187" s="42"/>
      <c r="Q187" s="42"/>
      <c r="R187" s="42"/>
      <c r="S187" s="42"/>
      <c r="T187" s="78"/>
      <c r="AT187" s="24" t="s">
        <v>154</v>
      </c>
      <c r="AU187" s="24" t="s">
        <v>81</v>
      </c>
    </row>
    <row r="188" spans="2:65" s="1" customFormat="1" ht="34.15" customHeight="1">
      <c r="B188" s="41"/>
      <c r="C188" s="192" t="s">
        <v>252</v>
      </c>
      <c r="D188" s="192" t="s">
        <v>129</v>
      </c>
      <c r="E188" s="193" t="s">
        <v>253</v>
      </c>
      <c r="F188" s="194" t="s">
        <v>254</v>
      </c>
      <c r="G188" s="195" t="s">
        <v>132</v>
      </c>
      <c r="H188" s="196">
        <v>18000</v>
      </c>
      <c r="I188" s="197"/>
      <c r="J188" s="198">
        <f>ROUND(I188*H188,2)</f>
        <v>0</v>
      </c>
      <c r="K188" s="194" t="s">
        <v>133</v>
      </c>
      <c r="L188" s="61"/>
      <c r="M188" s="199" t="s">
        <v>21</v>
      </c>
      <c r="N188" s="200" t="s">
        <v>43</v>
      </c>
      <c r="O188" s="42"/>
      <c r="P188" s="201">
        <f>O188*H188</f>
        <v>0</v>
      </c>
      <c r="Q188" s="201">
        <v>0</v>
      </c>
      <c r="R188" s="201">
        <f>Q188*H188</f>
        <v>0</v>
      </c>
      <c r="S188" s="201">
        <v>0</v>
      </c>
      <c r="T188" s="202">
        <f>S188*H188</f>
        <v>0</v>
      </c>
      <c r="AR188" s="24" t="s">
        <v>134</v>
      </c>
      <c r="AT188" s="24" t="s">
        <v>129</v>
      </c>
      <c r="AU188" s="24" t="s">
        <v>81</v>
      </c>
      <c r="AY188" s="24" t="s">
        <v>126</v>
      </c>
      <c r="BE188" s="203">
        <f>IF(N188="základní",J188,0)</f>
        <v>0</v>
      </c>
      <c r="BF188" s="203">
        <f>IF(N188="snížená",J188,0)</f>
        <v>0</v>
      </c>
      <c r="BG188" s="203">
        <f>IF(N188="zákl. přenesená",J188,0)</f>
        <v>0</v>
      </c>
      <c r="BH188" s="203">
        <f>IF(N188="sníž. přenesená",J188,0)</f>
        <v>0</v>
      </c>
      <c r="BI188" s="203">
        <f>IF(N188="nulová",J188,0)</f>
        <v>0</v>
      </c>
      <c r="BJ188" s="24" t="s">
        <v>77</v>
      </c>
      <c r="BK188" s="203">
        <f>ROUND(I188*H188,2)</f>
        <v>0</v>
      </c>
      <c r="BL188" s="24" t="s">
        <v>134</v>
      </c>
      <c r="BM188" s="24" t="s">
        <v>255</v>
      </c>
    </row>
    <row r="189" spans="2:47" s="1" customFormat="1" ht="121.5">
      <c r="B189" s="41"/>
      <c r="C189" s="63"/>
      <c r="D189" s="206" t="s">
        <v>154</v>
      </c>
      <c r="E189" s="63"/>
      <c r="F189" s="237" t="s">
        <v>251</v>
      </c>
      <c r="G189" s="63"/>
      <c r="H189" s="63"/>
      <c r="I189" s="163"/>
      <c r="J189" s="63"/>
      <c r="K189" s="63"/>
      <c r="L189" s="61"/>
      <c r="M189" s="238"/>
      <c r="N189" s="42"/>
      <c r="O189" s="42"/>
      <c r="P189" s="42"/>
      <c r="Q189" s="42"/>
      <c r="R189" s="42"/>
      <c r="S189" s="42"/>
      <c r="T189" s="78"/>
      <c r="AT189" s="24" t="s">
        <v>154</v>
      </c>
      <c r="AU189" s="24" t="s">
        <v>81</v>
      </c>
    </row>
    <row r="190" spans="2:51" s="12" customFormat="1" ht="13.5">
      <c r="B190" s="215"/>
      <c r="C190" s="216"/>
      <c r="D190" s="206" t="s">
        <v>136</v>
      </c>
      <c r="E190" s="216"/>
      <c r="F190" s="218" t="s">
        <v>256</v>
      </c>
      <c r="G190" s="216"/>
      <c r="H190" s="219">
        <v>18000</v>
      </c>
      <c r="I190" s="220"/>
      <c r="J190" s="216"/>
      <c r="K190" s="216"/>
      <c r="L190" s="221"/>
      <c r="M190" s="222"/>
      <c r="N190" s="223"/>
      <c r="O190" s="223"/>
      <c r="P190" s="223"/>
      <c r="Q190" s="223"/>
      <c r="R190" s="223"/>
      <c r="S190" s="223"/>
      <c r="T190" s="224"/>
      <c r="AT190" s="225" t="s">
        <v>136</v>
      </c>
      <c r="AU190" s="225" t="s">
        <v>81</v>
      </c>
      <c r="AV190" s="12" t="s">
        <v>81</v>
      </c>
      <c r="AW190" s="12" t="s">
        <v>6</v>
      </c>
      <c r="AX190" s="12" t="s">
        <v>77</v>
      </c>
      <c r="AY190" s="225" t="s">
        <v>126</v>
      </c>
    </row>
    <row r="191" spans="2:65" s="1" customFormat="1" ht="34.15" customHeight="1">
      <c r="B191" s="41"/>
      <c r="C191" s="192" t="s">
        <v>257</v>
      </c>
      <c r="D191" s="192" t="s">
        <v>129</v>
      </c>
      <c r="E191" s="193" t="s">
        <v>258</v>
      </c>
      <c r="F191" s="194" t="s">
        <v>259</v>
      </c>
      <c r="G191" s="195" t="s">
        <v>132</v>
      </c>
      <c r="H191" s="196">
        <v>200</v>
      </c>
      <c r="I191" s="197"/>
      <c r="J191" s="198">
        <f>ROUND(I191*H191,2)</f>
        <v>0</v>
      </c>
      <c r="K191" s="194" t="s">
        <v>133</v>
      </c>
      <c r="L191" s="61"/>
      <c r="M191" s="199" t="s">
        <v>21</v>
      </c>
      <c r="N191" s="200" t="s">
        <v>43</v>
      </c>
      <c r="O191" s="42"/>
      <c r="P191" s="201">
        <f>O191*H191</f>
        <v>0</v>
      </c>
      <c r="Q191" s="201">
        <v>0</v>
      </c>
      <c r="R191" s="201">
        <f>Q191*H191</f>
        <v>0</v>
      </c>
      <c r="S191" s="201">
        <v>0</v>
      </c>
      <c r="T191" s="202">
        <f>S191*H191</f>
        <v>0</v>
      </c>
      <c r="AR191" s="24" t="s">
        <v>134</v>
      </c>
      <c r="AT191" s="24" t="s">
        <v>129</v>
      </c>
      <c r="AU191" s="24" t="s">
        <v>81</v>
      </c>
      <c r="AY191" s="24" t="s">
        <v>126</v>
      </c>
      <c r="BE191" s="203">
        <f>IF(N191="základní",J191,0)</f>
        <v>0</v>
      </c>
      <c r="BF191" s="203">
        <f>IF(N191="snížená",J191,0)</f>
        <v>0</v>
      </c>
      <c r="BG191" s="203">
        <f>IF(N191="zákl. přenesená",J191,0)</f>
        <v>0</v>
      </c>
      <c r="BH191" s="203">
        <f>IF(N191="sníž. přenesená",J191,0)</f>
        <v>0</v>
      </c>
      <c r="BI191" s="203">
        <f>IF(N191="nulová",J191,0)</f>
        <v>0</v>
      </c>
      <c r="BJ191" s="24" t="s">
        <v>77</v>
      </c>
      <c r="BK191" s="203">
        <f>ROUND(I191*H191,2)</f>
        <v>0</v>
      </c>
      <c r="BL191" s="24" t="s">
        <v>134</v>
      </c>
      <c r="BM191" s="24" t="s">
        <v>260</v>
      </c>
    </row>
    <row r="192" spans="2:47" s="1" customFormat="1" ht="67.5">
      <c r="B192" s="41"/>
      <c r="C192" s="63"/>
      <c r="D192" s="206" t="s">
        <v>154</v>
      </c>
      <c r="E192" s="63"/>
      <c r="F192" s="237" t="s">
        <v>261</v>
      </c>
      <c r="G192" s="63"/>
      <c r="H192" s="63"/>
      <c r="I192" s="163"/>
      <c r="J192" s="63"/>
      <c r="K192" s="63"/>
      <c r="L192" s="61"/>
      <c r="M192" s="238"/>
      <c r="N192" s="42"/>
      <c r="O192" s="42"/>
      <c r="P192" s="42"/>
      <c r="Q192" s="42"/>
      <c r="R192" s="42"/>
      <c r="S192" s="42"/>
      <c r="T192" s="78"/>
      <c r="AT192" s="24" t="s">
        <v>154</v>
      </c>
      <c r="AU192" s="24" t="s">
        <v>81</v>
      </c>
    </row>
    <row r="193" spans="2:65" s="1" customFormat="1" ht="34.15" customHeight="1">
      <c r="B193" s="41"/>
      <c r="C193" s="192" t="s">
        <v>262</v>
      </c>
      <c r="D193" s="192" t="s">
        <v>129</v>
      </c>
      <c r="E193" s="193" t="s">
        <v>263</v>
      </c>
      <c r="F193" s="194" t="s">
        <v>264</v>
      </c>
      <c r="G193" s="195" t="s">
        <v>132</v>
      </c>
      <c r="H193" s="196">
        <v>1484</v>
      </c>
      <c r="I193" s="197"/>
      <c r="J193" s="198">
        <f>ROUND(I193*H193,2)</f>
        <v>0</v>
      </c>
      <c r="K193" s="194" t="s">
        <v>133</v>
      </c>
      <c r="L193" s="61"/>
      <c r="M193" s="199" t="s">
        <v>21</v>
      </c>
      <c r="N193" s="200" t="s">
        <v>43</v>
      </c>
      <c r="O193" s="42"/>
      <c r="P193" s="201">
        <f>O193*H193</f>
        <v>0</v>
      </c>
      <c r="Q193" s="201">
        <v>0</v>
      </c>
      <c r="R193" s="201">
        <f>Q193*H193</f>
        <v>0</v>
      </c>
      <c r="S193" s="201">
        <v>0.014</v>
      </c>
      <c r="T193" s="202">
        <f>S193*H193</f>
        <v>20.776</v>
      </c>
      <c r="AR193" s="24" t="s">
        <v>134</v>
      </c>
      <c r="AT193" s="24" t="s">
        <v>129</v>
      </c>
      <c r="AU193" s="24" t="s">
        <v>81</v>
      </c>
      <c r="AY193" s="24" t="s">
        <v>126</v>
      </c>
      <c r="BE193" s="203">
        <f>IF(N193="základní",J193,0)</f>
        <v>0</v>
      </c>
      <c r="BF193" s="203">
        <f>IF(N193="snížená",J193,0)</f>
        <v>0</v>
      </c>
      <c r="BG193" s="203">
        <f>IF(N193="zákl. přenesená",J193,0)</f>
        <v>0</v>
      </c>
      <c r="BH193" s="203">
        <f>IF(N193="sníž. přenesená",J193,0)</f>
        <v>0</v>
      </c>
      <c r="BI193" s="203">
        <f>IF(N193="nulová",J193,0)</f>
        <v>0</v>
      </c>
      <c r="BJ193" s="24" t="s">
        <v>77</v>
      </c>
      <c r="BK193" s="203">
        <f>ROUND(I193*H193,2)</f>
        <v>0</v>
      </c>
      <c r="BL193" s="24" t="s">
        <v>134</v>
      </c>
      <c r="BM193" s="24" t="s">
        <v>265</v>
      </c>
    </row>
    <row r="194" spans="2:51" s="11" customFormat="1" ht="13.5">
      <c r="B194" s="204"/>
      <c r="C194" s="205"/>
      <c r="D194" s="206" t="s">
        <v>136</v>
      </c>
      <c r="E194" s="207" t="s">
        <v>21</v>
      </c>
      <c r="F194" s="208" t="s">
        <v>137</v>
      </c>
      <c r="G194" s="205"/>
      <c r="H194" s="207" t="s">
        <v>21</v>
      </c>
      <c r="I194" s="209"/>
      <c r="J194" s="205"/>
      <c r="K194" s="205"/>
      <c r="L194" s="210"/>
      <c r="M194" s="211"/>
      <c r="N194" s="212"/>
      <c r="O194" s="212"/>
      <c r="P194" s="212"/>
      <c r="Q194" s="212"/>
      <c r="R194" s="212"/>
      <c r="S194" s="212"/>
      <c r="T194" s="213"/>
      <c r="AT194" s="214" t="s">
        <v>136</v>
      </c>
      <c r="AU194" s="214" t="s">
        <v>81</v>
      </c>
      <c r="AV194" s="11" t="s">
        <v>77</v>
      </c>
      <c r="AW194" s="11" t="s">
        <v>35</v>
      </c>
      <c r="AX194" s="11" t="s">
        <v>72</v>
      </c>
      <c r="AY194" s="214" t="s">
        <v>126</v>
      </c>
    </row>
    <row r="195" spans="2:51" s="11" customFormat="1" ht="13.5">
      <c r="B195" s="204"/>
      <c r="C195" s="205"/>
      <c r="D195" s="206" t="s">
        <v>136</v>
      </c>
      <c r="E195" s="207" t="s">
        <v>21</v>
      </c>
      <c r="F195" s="208" t="s">
        <v>138</v>
      </c>
      <c r="G195" s="205"/>
      <c r="H195" s="207" t="s">
        <v>21</v>
      </c>
      <c r="I195" s="209"/>
      <c r="J195" s="205"/>
      <c r="K195" s="205"/>
      <c r="L195" s="210"/>
      <c r="M195" s="211"/>
      <c r="N195" s="212"/>
      <c r="O195" s="212"/>
      <c r="P195" s="212"/>
      <c r="Q195" s="212"/>
      <c r="R195" s="212"/>
      <c r="S195" s="212"/>
      <c r="T195" s="213"/>
      <c r="AT195" s="214" t="s">
        <v>136</v>
      </c>
      <c r="AU195" s="214" t="s">
        <v>81</v>
      </c>
      <c r="AV195" s="11" t="s">
        <v>77</v>
      </c>
      <c r="AW195" s="11" t="s">
        <v>35</v>
      </c>
      <c r="AX195" s="11" t="s">
        <v>72</v>
      </c>
      <c r="AY195" s="214" t="s">
        <v>126</v>
      </c>
    </row>
    <row r="196" spans="2:51" s="12" customFormat="1" ht="13.5">
      <c r="B196" s="215"/>
      <c r="C196" s="216"/>
      <c r="D196" s="206" t="s">
        <v>136</v>
      </c>
      <c r="E196" s="217" t="s">
        <v>21</v>
      </c>
      <c r="F196" s="218" t="s">
        <v>139</v>
      </c>
      <c r="G196" s="216"/>
      <c r="H196" s="219">
        <v>1484</v>
      </c>
      <c r="I196" s="220"/>
      <c r="J196" s="216"/>
      <c r="K196" s="216"/>
      <c r="L196" s="221"/>
      <c r="M196" s="222"/>
      <c r="N196" s="223"/>
      <c r="O196" s="223"/>
      <c r="P196" s="223"/>
      <c r="Q196" s="223"/>
      <c r="R196" s="223"/>
      <c r="S196" s="223"/>
      <c r="T196" s="224"/>
      <c r="AT196" s="225" t="s">
        <v>136</v>
      </c>
      <c r="AU196" s="225" t="s">
        <v>81</v>
      </c>
      <c r="AV196" s="12" t="s">
        <v>81</v>
      </c>
      <c r="AW196" s="12" t="s">
        <v>35</v>
      </c>
      <c r="AX196" s="12" t="s">
        <v>77</v>
      </c>
      <c r="AY196" s="225" t="s">
        <v>126</v>
      </c>
    </row>
    <row r="197" spans="2:63" s="10" customFormat="1" ht="29.85" customHeight="1">
      <c r="B197" s="176"/>
      <c r="C197" s="177"/>
      <c r="D197" s="178" t="s">
        <v>71</v>
      </c>
      <c r="E197" s="190" t="s">
        <v>266</v>
      </c>
      <c r="F197" s="190" t="s">
        <v>267</v>
      </c>
      <c r="G197" s="177"/>
      <c r="H197" s="177"/>
      <c r="I197" s="180"/>
      <c r="J197" s="191">
        <f>BK197</f>
        <v>0</v>
      </c>
      <c r="K197" s="177"/>
      <c r="L197" s="182"/>
      <c r="M197" s="183"/>
      <c r="N197" s="184"/>
      <c r="O197" s="184"/>
      <c r="P197" s="185">
        <f>SUM(P198:P206)</f>
        <v>0</v>
      </c>
      <c r="Q197" s="184"/>
      <c r="R197" s="185">
        <f>SUM(R198:R206)</f>
        <v>0</v>
      </c>
      <c r="S197" s="184"/>
      <c r="T197" s="186">
        <f>SUM(T198:T206)</f>
        <v>0</v>
      </c>
      <c r="AR197" s="187" t="s">
        <v>77</v>
      </c>
      <c r="AT197" s="188" t="s">
        <v>71</v>
      </c>
      <c r="AU197" s="188" t="s">
        <v>77</v>
      </c>
      <c r="AY197" s="187" t="s">
        <v>126</v>
      </c>
      <c r="BK197" s="189">
        <f>SUM(BK198:BK206)</f>
        <v>0</v>
      </c>
    </row>
    <row r="198" spans="2:65" s="1" customFormat="1" ht="34.15" customHeight="1">
      <c r="B198" s="41"/>
      <c r="C198" s="192" t="s">
        <v>268</v>
      </c>
      <c r="D198" s="192" t="s">
        <v>129</v>
      </c>
      <c r="E198" s="193" t="s">
        <v>269</v>
      </c>
      <c r="F198" s="194" t="s">
        <v>270</v>
      </c>
      <c r="G198" s="195" t="s">
        <v>271</v>
      </c>
      <c r="H198" s="196">
        <v>29.655</v>
      </c>
      <c r="I198" s="197"/>
      <c r="J198" s="198">
        <f>ROUND(I198*H198,2)</f>
        <v>0</v>
      </c>
      <c r="K198" s="194" t="s">
        <v>133</v>
      </c>
      <c r="L198" s="61"/>
      <c r="M198" s="199" t="s">
        <v>21</v>
      </c>
      <c r="N198" s="200" t="s">
        <v>43</v>
      </c>
      <c r="O198" s="42"/>
      <c r="P198" s="201">
        <f>O198*H198</f>
        <v>0</v>
      </c>
      <c r="Q198" s="201">
        <v>0</v>
      </c>
      <c r="R198" s="201">
        <f>Q198*H198</f>
        <v>0</v>
      </c>
      <c r="S198" s="201">
        <v>0</v>
      </c>
      <c r="T198" s="202">
        <f>S198*H198</f>
        <v>0</v>
      </c>
      <c r="AR198" s="24" t="s">
        <v>134</v>
      </c>
      <c r="AT198" s="24" t="s">
        <v>129</v>
      </c>
      <c r="AU198" s="24" t="s">
        <v>81</v>
      </c>
      <c r="AY198" s="24" t="s">
        <v>126</v>
      </c>
      <c r="BE198" s="203">
        <f>IF(N198="základní",J198,0)</f>
        <v>0</v>
      </c>
      <c r="BF198" s="203">
        <f>IF(N198="snížená",J198,0)</f>
        <v>0</v>
      </c>
      <c r="BG198" s="203">
        <f>IF(N198="zákl. přenesená",J198,0)</f>
        <v>0</v>
      </c>
      <c r="BH198" s="203">
        <f>IF(N198="sníž. přenesená",J198,0)</f>
        <v>0</v>
      </c>
      <c r="BI198" s="203">
        <f>IF(N198="nulová",J198,0)</f>
        <v>0</v>
      </c>
      <c r="BJ198" s="24" t="s">
        <v>77</v>
      </c>
      <c r="BK198" s="203">
        <f>ROUND(I198*H198,2)</f>
        <v>0</v>
      </c>
      <c r="BL198" s="24" t="s">
        <v>134</v>
      </c>
      <c r="BM198" s="24" t="s">
        <v>272</v>
      </c>
    </row>
    <row r="199" spans="2:47" s="1" customFormat="1" ht="202.5">
      <c r="B199" s="41"/>
      <c r="C199" s="63"/>
      <c r="D199" s="206" t="s">
        <v>154</v>
      </c>
      <c r="E199" s="63"/>
      <c r="F199" s="237" t="s">
        <v>273</v>
      </c>
      <c r="G199" s="63"/>
      <c r="H199" s="63"/>
      <c r="I199" s="163"/>
      <c r="J199" s="63"/>
      <c r="K199" s="63"/>
      <c r="L199" s="61"/>
      <c r="M199" s="238"/>
      <c r="N199" s="42"/>
      <c r="O199" s="42"/>
      <c r="P199" s="42"/>
      <c r="Q199" s="42"/>
      <c r="R199" s="42"/>
      <c r="S199" s="42"/>
      <c r="T199" s="78"/>
      <c r="AT199" s="24" t="s">
        <v>154</v>
      </c>
      <c r="AU199" s="24" t="s">
        <v>81</v>
      </c>
    </row>
    <row r="200" spans="2:65" s="1" customFormat="1" ht="22.9" customHeight="1">
      <c r="B200" s="41"/>
      <c r="C200" s="192" t="s">
        <v>274</v>
      </c>
      <c r="D200" s="192" t="s">
        <v>129</v>
      </c>
      <c r="E200" s="193" t="s">
        <v>275</v>
      </c>
      <c r="F200" s="194" t="s">
        <v>276</v>
      </c>
      <c r="G200" s="195" t="s">
        <v>271</v>
      </c>
      <c r="H200" s="196">
        <v>29.655</v>
      </c>
      <c r="I200" s="197"/>
      <c r="J200" s="198">
        <f>ROUND(I200*H200,2)</f>
        <v>0</v>
      </c>
      <c r="K200" s="194" t="s">
        <v>133</v>
      </c>
      <c r="L200" s="61"/>
      <c r="M200" s="199" t="s">
        <v>21</v>
      </c>
      <c r="N200" s="200" t="s">
        <v>43</v>
      </c>
      <c r="O200" s="42"/>
      <c r="P200" s="201">
        <f>O200*H200</f>
        <v>0</v>
      </c>
      <c r="Q200" s="201">
        <v>0</v>
      </c>
      <c r="R200" s="201">
        <f>Q200*H200</f>
        <v>0</v>
      </c>
      <c r="S200" s="201">
        <v>0</v>
      </c>
      <c r="T200" s="202">
        <f>S200*H200</f>
        <v>0</v>
      </c>
      <c r="AR200" s="24" t="s">
        <v>134</v>
      </c>
      <c r="AT200" s="24" t="s">
        <v>129</v>
      </c>
      <c r="AU200" s="24" t="s">
        <v>81</v>
      </c>
      <c r="AY200" s="24" t="s">
        <v>126</v>
      </c>
      <c r="BE200" s="203">
        <f>IF(N200="základní",J200,0)</f>
        <v>0</v>
      </c>
      <c r="BF200" s="203">
        <f>IF(N200="snížená",J200,0)</f>
        <v>0</v>
      </c>
      <c r="BG200" s="203">
        <f>IF(N200="zákl. přenesená",J200,0)</f>
        <v>0</v>
      </c>
      <c r="BH200" s="203">
        <f>IF(N200="sníž. přenesená",J200,0)</f>
        <v>0</v>
      </c>
      <c r="BI200" s="203">
        <f>IF(N200="nulová",J200,0)</f>
        <v>0</v>
      </c>
      <c r="BJ200" s="24" t="s">
        <v>77</v>
      </c>
      <c r="BK200" s="203">
        <f>ROUND(I200*H200,2)</f>
        <v>0</v>
      </c>
      <c r="BL200" s="24" t="s">
        <v>134</v>
      </c>
      <c r="BM200" s="24" t="s">
        <v>277</v>
      </c>
    </row>
    <row r="201" spans="2:47" s="1" customFormat="1" ht="121.5">
      <c r="B201" s="41"/>
      <c r="C201" s="63"/>
      <c r="D201" s="206" t="s">
        <v>154</v>
      </c>
      <c r="E201" s="63"/>
      <c r="F201" s="237" t="s">
        <v>278</v>
      </c>
      <c r="G201" s="63"/>
      <c r="H201" s="63"/>
      <c r="I201" s="163"/>
      <c r="J201" s="63"/>
      <c r="K201" s="63"/>
      <c r="L201" s="61"/>
      <c r="M201" s="238"/>
      <c r="N201" s="42"/>
      <c r="O201" s="42"/>
      <c r="P201" s="42"/>
      <c r="Q201" s="42"/>
      <c r="R201" s="42"/>
      <c r="S201" s="42"/>
      <c r="T201" s="78"/>
      <c r="AT201" s="24" t="s">
        <v>154</v>
      </c>
      <c r="AU201" s="24" t="s">
        <v>81</v>
      </c>
    </row>
    <row r="202" spans="2:65" s="1" customFormat="1" ht="34.15" customHeight="1">
      <c r="B202" s="41"/>
      <c r="C202" s="192" t="s">
        <v>9</v>
      </c>
      <c r="D202" s="192" t="s">
        <v>129</v>
      </c>
      <c r="E202" s="193" t="s">
        <v>279</v>
      </c>
      <c r="F202" s="194" t="s">
        <v>280</v>
      </c>
      <c r="G202" s="195" t="s">
        <v>271</v>
      </c>
      <c r="H202" s="196">
        <v>593.1</v>
      </c>
      <c r="I202" s="197"/>
      <c r="J202" s="198">
        <f>ROUND(I202*H202,2)</f>
        <v>0</v>
      </c>
      <c r="K202" s="194" t="s">
        <v>133</v>
      </c>
      <c r="L202" s="61"/>
      <c r="M202" s="199" t="s">
        <v>21</v>
      </c>
      <c r="N202" s="200" t="s">
        <v>43</v>
      </c>
      <c r="O202" s="42"/>
      <c r="P202" s="201">
        <f>O202*H202</f>
        <v>0</v>
      </c>
      <c r="Q202" s="201">
        <v>0</v>
      </c>
      <c r="R202" s="201">
        <f>Q202*H202</f>
        <v>0</v>
      </c>
      <c r="S202" s="201">
        <v>0</v>
      </c>
      <c r="T202" s="202">
        <f>S202*H202</f>
        <v>0</v>
      </c>
      <c r="AR202" s="24" t="s">
        <v>134</v>
      </c>
      <c r="AT202" s="24" t="s">
        <v>129</v>
      </c>
      <c r="AU202" s="24" t="s">
        <v>81</v>
      </c>
      <c r="AY202" s="24" t="s">
        <v>126</v>
      </c>
      <c r="BE202" s="203">
        <f>IF(N202="základní",J202,0)</f>
        <v>0</v>
      </c>
      <c r="BF202" s="203">
        <f>IF(N202="snížená",J202,0)</f>
        <v>0</v>
      </c>
      <c r="BG202" s="203">
        <f>IF(N202="zákl. přenesená",J202,0)</f>
        <v>0</v>
      </c>
      <c r="BH202" s="203">
        <f>IF(N202="sníž. přenesená",J202,0)</f>
        <v>0</v>
      </c>
      <c r="BI202" s="203">
        <f>IF(N202="nulová",J202,0)</f>
        <v>0</v>
      </c>
      <c r="BJ202" s="24" t="s">
        <v>77</v>
      </c>
      <c r="BK202" s="203">
        <f>ROUND(I202*H202,2)</f>
        <v>0</v>
      </c>
      <c r="BL202" s="24" t="s">
        <v>134</v>
      </c>
      <c r="BM202" s="24" t="s">
        <v>281</v>
      </c>
    </row>
    <row r="203" spans="2:47" s="1" customFormat="1" ht="121.5">
      <c r="B203" s="41"/>
      <c r="C203" s="63"/>
      <c r="D203" s="206" t="s">
        <v>154</v>
      </c>
      <c r="E203" s="63"/>
      <c r="F203" s="237" t="s">
        <v>278</v>
      </c>
      <c r="G203" s="63"/>
      <c r="H203" s="63"/>
      <c r="I203" s="163"/>
      <c r="J203" s="63"/>
      <c r="K203" s="63"/>
      <c r="L203" s="61"/>
      <c r="M203" s="238"/>
      <c r="N203" s="42"/>
      <c r="O203" s="42"/>
      <c r="P203" s="42"/>
      <c r="Q203" s="42"/>
      <c r="R203" s="42"/>
      <c r="S203" s="42"/>
      <c r="T203" s="78"/>
      <c r="AT203" s="24" t="s">
        <v>154</v>
      </c>
      <c r="AU203" s="24" t="s">
        <v>81</v>
      </c>
    </row>
    <row r="204" spans="2:51" s="12" customFormat="1" ht="13.5">
      <c r="B204" s="215"/>
      <c r="C204" s="216"/>
      <c r="D204" s="206" t="s">
        <v>136</v>
      </c>
      <c r="E204" s="216"/>
      <c r="F204" s="218" t="s">
        <v>282</v>
      </c>
      <c r="G204" s="216"/>
      <c r="H204" s="219">
        <v>593.1</v>
      </c>
      <c r="I204" s="220"/>
      <c r="J204" s="216"/>
      <c r="K204" s="216"/>
      <c r="L204" s="221"/>
      <c r="M204" s="222"/>
      <c r="N204" s="223"/>
      <c r="O204" s="223"/>
      <c r="P204" s="223"/>
      <c r="Q204" s="223"/>
      <c r="R204" s="223"/>
      <c r="S204" s="223"/>
      <c r="T204" s="224"/>
      <c r="AT204" s="225" t="s">
        <v>136</v>
      </c>
      <c r="AU204" s="225" t="s">
        <v>81</v>
      </c>
      <c r="AV204" s="12" t="s">
        <v>81</v>
      </c>
      <c r="AW204" s="12" t="s">
        <v>6</v>
      </c>
      <c r="AX204" s="12" t="s">
        <v>77</v>
      </c>
      <c r="AY204" s="225" t="s">
        <v>126</v>
      </c>
    </row>
    <row r="205" spans="2:65" s="1" customFormat="1" ht="34.15" customHeight="1">
      <c r="B205" s="41"/>
      <c r="C205" s="192" t="s">
        <v>283</v>
      </c>
      <c r="D205" s="192" t="s">
        <v>129</v>
      </c>
      <c r="E205" s="193" t="s">
        <v>284</v>
      </c>
      <c r="F205" s="194" t="s">
        <v>285</v>
      </c>
      <c r="G205" s="195" t="s">
        <v>271</v>
      </c>
      <c r="H205" s="196">
        <v>45.593</v>
      </c>
      <c r="I205" s="197"/>
      <c r="J205" s="198">
        <f>ROUND(I205*H205,2)</f>
        <v>0</v>
      </c>
      <c r="K205" s="194" t="s">
        <v>133</v>
      </c>
      <c r="L205" s="61"/>
      <c r="M205" s="199" t="s">
        <v>21</v>
      </c>
      <c r="N205" s="200" t="s">
        <v>43</v>
      </c>
      <c r="O205" s="42"/>
      <c r="P205" s="201">
        <f>O205*H205</f>
        <v>0</v>
      </c>
      <c r="Q205" s="201">
        <v>0</v>
      </c>
      <c r="R205" s="201">
        <f>Q205*H205</f>
        <v>0</v>
      </c>
      <c r="S205" s="201">
        <v>0</v>
      </c>
      <c r="T205" s="202">
        <f>S205*H205</f>
        <v>0</v>
      </c>
      <c r="AR205" s="24" t="s">
        <v>134</v>
      </c>
      <c r="AT205" s="24" t="s">
        <v>129</v>
      </c>
      <c r="AU205" s="24" t="s">
        <v>81</v>
      </c>
      <c r="AY205" s="24" t="s">
        <v>126</v>
      </c>
      <c r="BE205" s="203">
        <f>IF(N205="základní",J205,0)</f>
        <v>0</v>
      </c>
      <c r="BF205" s="203">
        <f>IF(N205="snížená",J205,0)</f>
        <v>0</v>
      </c>
      <c r="BG205" s="203">
        <f>IF(N205="zákl. přenesená",J205,0)</f>
        <v>0</v>
      </c>
      <c r="BH205" s="203">
        <f>IF(N205="sníž. přenesená",J205,0)</f>
        <v>0</v>
      </c>
      <c r="BI205" s="203">
        <f>IF(N205="nulová",J205,0)</f>
        <v>0</v>
      </c>
      <c r="BJ205" s="24" t="s">
        <v>77</v>
      </c>
      <c r="BK205" s="203">
        <f>ROUND(I205*H205,2)</f>
        <v>0</v>
      </c>
      <c r="BL205" s="24" t="s">
        <v>134</v>
      </c>
      <c r="BM205" s="24" t="s">
        <v>286</v>
      </c>
    </row>
    <row r="206" spans="2:47" s="1" customFormat="1" ht="108">
      <c r="B206" s="41"/>
      <c r="C206" s="63"/>
      <c r="D206" s="206" t="s">
        <v>154</v>
      </c>
      <c r="E206" s="63"/>
      <c r="F206" s="237" t="s">
        <v>287</v>
      </c>
      <c r="G206" s="63"/>
      <c r="H206" s="63"/>
      <c r="I206" s="163"/>
      <c r="J206" s="63"/>
      <c r="K206" s="63"/>
      <c r="L206" s="61"/>
      <c r="M206" s="238"/>
      <c r="N206" s="42"/>
      <c r="O206" s="42"/>
      <c r="P206" s="42"/>
      <c r="Q206" s="42"/>
      <c r="R206" s="42"/>
      <c r="S206" s="42"/>
      <c r="T206" s="78"/>
      <c r="AT206" s="24" t="s">
        <v>154</v>
      </c>
      <c r="AU206" s="24" t="s">
        <v>81</v>
      </c>
    </row>
    <row r="207" spans="2:63" s="10" customFormat="1" ht="29.85" customHeight="1">
      <c r="B207" s="176"/>
      <c r="C207" s="177"/>
      <c r="D207" s="178" t="s">
        <v>71</v>
      </c>
      <c r="E207" s="190" t="s">
        <v>288</v>
      </c>
      <c r="F207" s="190" t="s">
        <v>289</v>
      </c>
      <c r="G207" s="177"/>
      <c r="H207" s="177"/>
      <c r="I207" s="180"/>
      <c r="J207" s="191">
        <f>BK207</f>
        <v>0</v>
      </c>
      <c r="K207" s="177"/>
      <c r="L207" s="182"/>
      <c r="M207" s="183"/>
      <c r="N207" s="184"/>
      <c r="O207" s="184"/>
      <c r="P207" s="185">
        <f>SUM(P208:P209)</f>
        <v>0</v>
      </c>
      <c r="Q207" s="184"/>
      <c r="R207" s="185">
        <f>SUM(R208:R209)</f>
        <v>0</v>
      </c>
      <c r="S207" s="184"/>
      <c r="T207" s="186">
        <f>SUM(T208:T209)</f>
        <v>0</v>
      </c>
      <c r="AR207" s="187" t="s">
        <v>77</v>
      </c>
      <c r="AT207" s="188" t="s">
        <v>71</v>
      </c>
      <c r="AU207" s="188" t="s">
        <v>77</v>
      </c>
      <c r="AY207" s="187" t="s">
        <v>126</v>
      </c>
      <c r="BK207" s="189">
        <f>SUM(BK208:BK209)</f>
        <v>0</v>
      </c>
    </row>
    <row r="208" spans="2:65" s="1" customFormat="1" ht="45.6" customHeight="1">
      <c r="B208" s="41"/>
      <c r="C208" s="192" t="s">
        <v>290</v>
      </c>
      <c r="D208" s="192" t="s">
        <v>129</v>
      </c>
      <c r="E208" s="193" t="s">
        <v>291</v>
      </c>
      <c r="F208" s="194" t="s">
        <v>292</v>
      </c>
      <c r="G208" s="195" t="s">
        <v>271</v>
      </c>
      <c r="H208" s="196">
        <v>32.387</v>
      </c>
      <c r="I208" s="197"/>
      <c r="J208" s="198">
        <f>ROUND(I208*H208,2)</f>
        <v>0</v>
      </c>
      <c r="K208" s="194" t="s">
        <v>133</v>
      </c>
      <c r="L208" s="61"/>
      <c r="M208" s="199" t="s">
        <v>21</v>
      </c>
      <c r="N208" s="200" t="s">
        <v>43</v>
      </c>
      <c r="O208" s="42"/>
      <c r="P208" s="201">
        <f>O208*H208</f>
        <v>0</v>
      </c>
      <c r="Q208" s="201">
        <v>0</v>
      </c>
      <c r="R208" s="201">
        <f>Q208*H208</f>
        <v>0</v>
      </c>
      <c r="S208" s="201">
        <v>0</v>
      </c>
      <c r="T208" s="202">
        <f>S208*H208</f>
        <v>0</v>
      </c>
      <c r="AR208" s="24" t="s">
        <v>134</v>
      </c>
      <c r="AT208" s="24" t="s">
        <v>129</v>
      </c>
      <c r="AU208" s="24" t="s">
        <v>81</v>
      </c>
      <c r="AY208" s="24" t="s">
        <v>126</v>
      </c>
      <c r="BE208" s="203">
        <f>IF(N208="základní",J208,0)</f>
        <v>0</v>
      </c>
      <c r="BF208" s="203">
        <f>IF(N208="snížená",J208,0)</f>
        <v>0</v>
      </c>
      <c r="BG208" s="203">
        <f>IF(N208="zákl. přenesená",J208,0)</f>
        <v>0</v>
      </c>
      <c r="BH208" s="203">
        <f>IF(N208="sníž. přenesená",J208,0)</f>
        <v>0</v>
      </c>
      <c r="BI208" s="203">
        <f>IF(N208="nulová",J208,0)</f>
        <v>0</v>
      </c>
      <c r="BJ208" s="24" t="s">
        <v>77</v>
      </c>
      <c r="BK208" s="203">
        <f>ROUND(I208*H208,2)</f>
        <v>0</v>
      </c>
      <c r="BL208" s="24" t="s">
        <v>134</v>
      </c>
      <c r="BM208" s="24" t="s">
        <v>293</v>
      </c>
    </row>
    <row r="209" spans="2:47" s="1" customFormat="1" ht="108">
      <c r="B209" s="41"/>
      <c r="C209" s="63"/>
      <c r="D209" s="206" t="s">
        <v>154</v>
      </c>
      <c r="E209" s="63"/>
      <c r="F209" s="237" t="s">
        <v>294</v>
      </c>
      <c r="G209" s="63"/>
      <c r="H209" s="63"/>
      <c r="I209" s="163"/>
      <c r="J209" s="63"/>
      <c r="K209" s="63"/>
      <c r="L209" s="61"/>
      <c r="M209" s="238"/>
      <c r="N209" s="42"/>
      <c r="O209" s="42"/>
      <c r="P209" s="42"/>
      <c r="Q209" s="42"/>
      <c r="R209" s="42"/>
      <c r="S209" s="42"/>
      <c r="T209" s="78"/>
      <c r="AT209" s="24" t="s">
        <v>154</v>
      </c>
      <c r="AU209" s="24" t="s">
        <v>81</v>
      </c>
    </row>
    <row r="210" spans="2:63" s="10" customFormat="1" ht="37.35" customHeight="1">
      <c r="B210" s="176"/>
      <c r="C210" s="177"/>
      <c r="D210" s="178" t="s">
        <v>71</v>
      </c>
      <c r="E210" s="179" t="s">
        <v>295</v>
      </c>
      <c r="F210" s="179" t="s">
        <v>296</v>
      </c>
      <c r="G210" s="177"/>
      <c r="H210" s="177"/>
      <c r="I210" s="180"/>
      <c r="J210" s="181">
        <f>BK210</f>
        <v>0</v>
      </c>
      <c r="K210" s="177"/>
      <c r="L210" s="182"/>
      <c r="M210" s="183"/>
      <c r="N210" s="184"/>
      <c r="O210" s="184"/>
      <c r="P210" s="185">
        <f>P211+P229+P231+P278+P580+P586</f>
        <v>0</v>
      </c>
      <c r="Q210" s="184"/>
      <c r="R210" s="185">
        <f>R211+R229+R231+R278+R580+R586</f>
        <v>15.548965780000003</v>
      </c>
      <c r="S210" s="184"/>
      <c r="T210" s="186">
        <f>T211+T229+T231+T278+T580+T586</f>
        <v>8.878534400000003</v>
      </c>
      <c r="AR210" s="187" t="s">
        <v>81</v>
      </c>
      <c r="AT210" s="188" t="s">
        <v>71</v>
      </c>
      <c r="AU210" s="188" t="s">
        <v>72</v>
      </c>
      <c r="AY210" s="187" t="s">
        <v>126</v>
      </c>
      <c r="BK210" s="189">
        <f>BK211+BK229+BK231+BK278+BK580+BK586</f>
        <v>0</v>
      </c>
    </row>
    <row r="211" spans="2:63" s="10" customFormat="1" ht="19.9" customHeight="1">
      <c r="B211" s="176"/>
      <c r="C211" s="177"/>
      <c r="D211" s="178" t="s">
        <v>71</v>
      </c>
      <c r="E211" s="190" t="s">
        <v>297</v>
      </c>
      <c r="F211" s="190" t="s">
        <v>298</v>
      </c>
      <c r="G211" s="177"/>
      <c r="H211" s="177"/>
      <c r="I211" s="180"/>
      <c r="J211" s="191">
        <f>BK211</f>
        <v>0</v>
      </c>
      <c r="K211" s="177"/>
      <c r="L211" s="182"/>
      <c r="M211" s="183"/>
      <c r="N211" s="184"/>
      <c r="O211" s="184"/>
      <c r="P211" s="185">
        <f>SUM(P212:P228)</f>
        <v>0</v>
      </c>
      <c r="Q211" s="184"/>
      <c r="R211" s="185">
        <f>SUM(R212:R228)</f>
        <v>0.214</v>
      </c>
      <c r="S211" s="184"/>
      <c r="T211" s="186">
        <f>SUM(T212:T228)</f>
        <v>0</v>
      </c>
      <c r="AR211" s="187" t="s">
        <v>81</v>
      </c>
      <c r="AT211" s="188" t="s">
        <v>71</v>
      </c>
      <c r="AU211" s="188" t="s">
        <v>77</v>
      </c>
      <c r="AY211" s="187" t="s">
        <v>126</v>
      </c>
      <c r="BK211" s="189">
        <f>SUM(BK212:BK228)</f>
        <v>0</v>
      </c>
    </row>
    <row r="212" spans="2:65" s="1" customFormat="1" ht="22.9" customHeight="1">
      <c r="B212" s="41"/>
      <c r="C212" s="192" t="s">
        <v>299</v>
      </c>
      <c r="D212" s="192" t="s">
        <v>129</v>
      </c>
      <c r="E212" s="193" t="s">
        <v>300</v>
      </c>
      <c r="F212" s="194" t="s">
        <v>301</v>
      </c>
      <c r="G212" s="195" t="s">
        <v>132</v>
      </c>
      <c r="H212" s="196">
        <v>21.4</v>
      </c>
      <c r="I212" s="197"/>
      <c r="J212" s="198">
        <f>ROUND(I212*H212,2)</f>
        <v>0</v>
      </c>
      <c r="K212" s="194" t="s">
        <v>21</v>
      </c>
      <c r="L212" s="61"/>
      <c r="M212" s="199" t="s">
        <v>21</v>
      </c>
      <c r="N212" s="200" t="s">
        <v>43</v>
      </c>
      <c r="O212" s="42"/>
      <c r="P212" s="201">
        <f>O212*H212</f>
        <v>0</v>
      </c>
      <c r="Q212" s="201">
        <v>0.01</v>
      </c>
      <c r="R212" s="201">
        <f>Q212*H212</f>
        <v>0.214</v>
      </c>
      <c r="S212" s="201">
        <v>0</v>
      </c>
      <c r="T212" s="202">
        <f>S212*H212</f>
        <v>0</v>
      </c>
      <c r="AR212" s="24" t="s">
        <v>252</v>
      </c>
      <c r="AT212" s="24" t="s">
        <v>129</v>
      </c>
      <c r="AU212" s="24" t="s">
        <v>81</v>
      </c>
      <c r="AY212" s="24" t="s">
        <v>126</v>
      </c>
      <c r="BE212" s="203">
        <f>IF(N212="základní",J212,0)</f>
        <v>0</v>
      </c>
      <c r="BF212" s="203">
        <f>IF(N212="snížená",J212,0)</f>
        <v>0</v>
      </c>
      <c r="BG212" s="203">
        <f>IF(N212="zákl. přenesená",J212,0)</f>
        <v>0</v>
      </c>
      <c r="BH212" s="203">
        <f>IF(N212="sníž. přenesená",J212,0)</f>
        <v>0</v>
      </c>
      <c r="BI212" s="203">
        <f>IF(N212="nulová",J212,0)</f>
        <v>0</v>
      </c>
      <c r="BJ212" s="24" t="s">
        <v>77</v>
      </c>
      <c r="BK212" s="203">
        <f>ROUND(I212*H212,2)</f>
        <v>0</v>
      </c>
      <c r="BL212" s="24" t="s">
        <v>252</v>
      </c>
      <c r="BM212" s="24" t="s">
        <v>302</v>
      </c>
    </row>
    <row r="213" spans="2:51" s="11" customFormat="1" ht="13.5">
      <c r="B213" s="204"/>
      <c r="C213" s="205"/>
      <c r="D213" s="206" t="s">
        <v>136</v>
      </c>
      <c r="E213" s="207" t="s">
        <v>21</v>
      </c>
      <c r="F213" s="208" t="s">
        <v>144</v>
      </c>
      <c r="G213" s="205"/>
      <c r="H213" s="207" t="s">
        <v>21</v>
      </c>
      <c r="I213" s="209"/>
      <c r="J213" s="205"/>
      <c r="K213" s="205"/>
      <c r="L213" s="210"/>
      <c r="M213" s="211"/>
      <c r="N213" s="212"/>
      <c r="O213" s="212"/>
      <c r="P213" s="212"/>
      <c r="Q213" s="212"/>
      <c r="R213" s="212"/>
      <c r="S213" s="212"/>
      <c r="T213" s="213"/>
      <c r="AT213" s="214" t="s">
        <v>136</v>
      </c>
      <c r="AU213" s="214" t="s">
        <v>81</v>
      </c>
      <c r="AV213" s="11" t="s">
        <v>77</v>
      </c>
      <c r="AW213" s="11" t="s">
        <v>35</v>
      </c>
      <c r="AX213" s="11" t="s">
        <v>72</v>
      </c>
      <c r="AY213" s="214" t="s">
        <v>126</v>
      </c>
    </row>
    <row r="214" spans="2:51" s="11" customFormat="1" ht="13.5">
      <c r="B214" s="204"/>
      <c r="C214" s="205"/>
      <c r="D214" s="206" t="s">
        <v>136</v>
      </c>
      <c r="E214" s="207" t="s">
        <v>21</v>
      </c>
      <c r="F214" s="208" t="s">
        <v>187</v>
      </c>
      <c r="G214" s="205"/>
      <c r="H214" s="207" t="s">
        <v>21</v>
      </c>
      <c r="I214" s="209"/>
      <c r="J214" s="205"/>
      <c r="K214" s="205"/>
      <c r="L214" s="210"/>
      <c r="M214" s="211"/>
      <c r="N214" s="212"/>
      <c r="O214" s="212"/>
      <c r="P214" s="212"/>
      <c r="Q214" s="212"/>
      <c r="R214" s="212"/>
      <c r="S214" s="212"/>
      <c r="T214" s="213"/>
      <c r="AT214" s="214" t="s">
        <v>136</v>
      </c>
      <c r="AU214" s="214" t="s">
        <v>81</v>
      </c>
      <c r="AV214" s="11" t="s">
        <v>77</v>
      </c>
      <c r="AW214" s="11" t="s">
        <v>35</v>
      </c>
      <c r="AX214" s="11" t="s">
        <v>72</v>
      </c>
      <c r="AY214" s="214" t="s">
        <v>126</v>
      </c>
    </row>
    <row r="215" spans="2:51" s="12" customFormat="1" ht="13.5">
      <c r="B215" s="215"/>
      <c r="C215" s="216"/>
      <c r="D215" s="206" t="s">
        <v>136</v>
      </c>
      <c r="E215" s="217" t="s">
        <v>21</v>
      </c>
      <c r="F215" s="218" t="s">
        <v>188</v>
      </c>
      <c r="G215" s="216"/>
      <c r="H215" s="219">
        <v>5</v>
      </c>
      <c r="I215" s="220"/>
      <c r="J215" s="216"/>
      <c r="K215" s="216"/>
      <c r="L215" s="221"/>
      <c r="M215" s="222"/>
      <c r="N215" s="223"/>
      <c r="O215" s="223"/>
      <c r="P215" s="223"/>
      <c r="Q215" s="223"/>
      <c r="R215" s="223"/>
      <c r="S215" s="223"/>
      <c r="T215" s="224"/>
      <c r="AT215" s="225" t="s">
        <v>136</v>
      </c>
      <c r="AU215" s="225" t="s">
        <v>81</v>
      </c>
      <c r="AV215" s="12" t="s">
        <v>81</v>
      </c>
      <c r="AW215" s="12" t="s">
        <v>35</v>
      </c>
      <c r="AX215" s="12" t="s">
        <v>72</v>
      </c>
      <c r="AY215" s="225" t="s">
        <v>126</v>
      </c>
    </row>
    <row r="216" spans="2:51" s="11" customFormat="1" ht="13.5">
      <c r="B216" s="204"/>
      <c r="C216" s="205"/>
      <c r="D216" s="206" t="s">
        <v>136</v>
      </c>
      <c r="E216" s="207" t="s">
        <v>21</v>
      </c>
      <c r="F216" s="208" t="s">
        <v>189</v>
      </c>
      <c r="G216" s="205"/>
      <c r="H216" s="207" t="s">
        <v>21</v>
      </c>
      <c r="I216" s="209"/>
      <c r="J216" s="205"/>
      <c r="K216" s="205"/>
      <c r="L216" s="210"/>
      <c r="M216" s="211"/>
      <c r="N216" s="212"/>
      <c r="O216" s="212"/>
      <c r="P216" s="212"/>
      <c r="Q216" s="212"/>
      <c r="R216" s="212"/>
      <c r="S216" s="212"/>
      <c r="T216" s="213"/>
      <c r="AT216" s="214" t="s">
        <v>136</v>
      </c>
      <c r="AU216" s="214" t="s">
        <v>81</v>
      </c>
      <c r="AV216" s="11" t="s">
        <v>77</v>
      </c>
      <c r="AW216" s="11" t="s">
        <v>35</v>
      </c>
      <c r="AX216" s="11" t="s">
        <v>72</v>
      </c>
      <c r="AY216" s="214" t="s">
        <v>126</v>
      </c>
    </row>
    <row r="217" spans="2:51" s="12" customFormat="1" ht="13.5">
      <c r="B217" s="215"/>
      <c r="C217" s="216"/>
      <c r="D217" s="206" t="s">
        <v>136</v>
      </c>
      <c r="E217" s="217" t="s">
        <v>21</v>
      </c>
      <c r="F217" s="218" t="s">
        <v>190</v>
      </c>
      <c r="G217" s="216"/>
      <c r="H217" s="219">
        <v>2.6</v>
      </c>
      <c r="I217" s="220"/>
      <c r="J217" s="216"/>
      <c r="K217" s="216"/>
      <c r="L217" s="221"/>
      <c r="M217" s="222"/>
      <c r="N217" s="223"/>
      <c r="O217" s="223"/>
      <c r="P217" s="223"/>
      <c r="Q217" s="223"/>
      <c r="R217" s="223"/>
      <c r="S217" s="223"/>
      <c r="T217" s="224"/>
      <c r="AT217" s="225" t="s">
        <v>136</v>
      </c>
      <c r="AU217" s="225" t="s">
        <v>81</v>
      </c>
      <c r="AV217" s="12" t="s">
        <v>81</v>
      </c>
      <c r="AW217" s="12" t="s">
        <v>35</v>
      </c>
      <c r="AX217" s="12" t="s">
        <v>72</v>
      </c>
      <c r="AY217" s="225" t="s">
        <v>126</v>
      </c>
    </row>
    <row r="218" spans="2:51" s="11" customFormat="1" ht="13.5">
      <c r="B218" s="204"/>
      <c r="C218" s="205"/>
      <c r="D218" s="206" t="s">
        <v>136</v>
      </c>
      <c r="E218" s="207" t="s">
        <v>21</v>
      </c>
      <c r="F218" s="208" t="s">
        <v>191</v>
      </c>
      <c r="G218" s="205"/>
      <c r="H218" s="207" t="s">
        <v>21</v>
      </c>
      <c r="I218" s="209"/>
      <c r="J218" s="205"/>
      <c r="K218" s="205"/>
      <c r="L218" s="210"/>
      <c r="M218" s="211"/>
      <c r="N218" s="212"/>
      <c r="O218" s="212"/>
      <c r="P218" s="212"/>
      <c r="Q218" s="212"/>
      <c r="R218" s="212"/>
      <c r="S218" s="212"/>
      <c r="T218" s="213"/>
      <c r="AT218" s="214" t="s">
        <v>136</v>
      </c>
      <c r="AU218" s="214" t="s">
        <v>81</v>
      </c>
      <c r="AV218" s="11" t="s">
        <v>77</v>
      </c>
      <c r="AW218" s="11" t="s">
        <v>35</v>
      </c>
      <c r="AX218" s="11" t="s">
        <v>72</v>
      </c>
      <c r="AY218" s="214" t="s">
        <v>126</v>
      </c>
    </row>
    <row r="219" spans="2:51" s="12" customFormat="1" ht="13.5">
      <c r="B219" s="215"/>
      <c r="C219" s="216"/>
      <c r="D219" s="206" t="s">
        <v>136</v>
      </c>
      <c r="E219" s="217" t="s">
        <v>21</v>
      </c>
      <c r="F219" s="218" t="s">
        <v>192</v>
      </c>
      <c r="G219" s="216"/>
      <c r="H219" s="219">
        <v>4.3</v>
      </c>
      <c r="I219" s="220"/>
      <c r="J219" s="216"/>
      <c r="K219" s="216"/>
      <c r="L219" s="221"/>
      <c r="M219" s="222"/>
      <c r="N219" s="223"/>
      <c r="O219" s="223"/>
      <c r="P219" s="223"/>
      <c r="Q219" s="223"/>
      <c r="R219" s="223"/>
      <c r="S219" s="223"/>
      <c r="T219" s="224"/>
      <c r="AT219" s="225" t="s">
        <v>136</v>
      </c>
      <c r="AU219" s="225" t="s">
        <v>81</v>
      </c>
      <c r="AV219" s="12" t="s">
        <v>81</v>
      </c>
      <c r="AW219" s="12" t="s">
        <v>35</v>
      </c>
      <c r="AX219" s="12" t="s">
        <v>72</v>
      </c>
      <c r="AY219" s="225" t="s">
        <v>126</v>
      </c>
    </row>
    <row r="220" spans="2:51" s="11" customFormat="1" ht="13.5">
      <c r="B220" s="204"/>
      <c r="C220" s="205"/>
      <c r="D220" s="206" t="s">
        <v>136</v>
      </c>
      <c r="E220" s="207" t="s">
        <v>21</v>
      </c>
      <c r="F220" s="208" t="s">
        <v>193</v>
      </c>
      <c r="G220" s="205"/>
      <c r="H220" s="207" t="s">
        <v>21</v>
      </c>
      <c r="I220" s="209"/>
      <c r="J220" s="205"/>
      <c r="K220" s="205"/>
      <c r="L220" s="210"/>
      <c r="M220" s="211"/>
      <c r="N220" s="212"/>
      <c r="O220" s="212"/>
      <c r="P220" s="212"/>
      <c r="Q220" s="212"/>
      <c r="R220" s="212"/>
      <c r="S220" s="212"/>
      <c r="T220" s="213"/>
      <c r="AT220" s="214" t="s">
        <v>136</v>
      </c>
      <c r="AU220" s="214" t="s">
        <v>81</v>
      </c>
      <c r="AV220" s="11" t="s">
        <v>77</v>
      </c>
      <c r="AW220" s="11" t="s">
        <v>35</v>
      </c>
      <c r="AX220" s="11" t="s">
        <v>72</v>
      </c>
      <c r="AY220" s="214" t="s">
        <v>126</v>
      </c>
    </row>
    <row r="221" spans="2:51" s="12" customFormat="1" ht="13.5">
      <c r="B221" s="215"/>
      <c r="C221" s="216"/>
      <c r="D221" s="206" t="s">
        <v>136</v>
      </c>
      <c r="E221" s="217" t="s">
        <v>21</v>
      </c>
      <c r="F221" s="218" t="s">
        <v>194</v>
      </c>
      <c r="G221" s="216"/>
      <c r="H221" s="219">
        <v>3.5</v>
      </c>
      <c r="I221" s="220"/>
      <c r="J221" s="216"/>
      <c r="K221" s="216"/>
      <c r="L221" s="221"/>
      <c r="M221" s="222"/>
      <c r="N221" s="223"/>
      <c r="O221" s="223"/>
      <c r="P221" s="223"/>
      <c r="Q221" s="223"/>
      <c r="R221" s="223"/>
      <c r="S221" s="223"/>
      <c r="T221" s="224"/>
      <c r="AT221" s="225" t="s">
        <v>136</v>
      </c>
      <c r="AU221" s="225" t="s">
        <v>81</v>
      </c>
      <c r="AV221" s="12" t="s">
        <v>81</v>
      </c>
      <c r="AW221" s="12" t="s">
        <v>35</v>
      </c>
      <c r="AX221" s="12" t="s">
        <v>72</v>
      </c>
      <c r="AY221" s="225" t="s">
        <v>126</v>
      </c>
    </row>
    <row r="222" spans="2:51" s="11" customFormat="1" ht="13.5">
      <c r="B222" s="204"/>
      <c r="C222" s="205"/>
      <c r="D222" s="206" t="s">
        <v>136</v>
      </c>
      <c r="E222" s="207" t="s">
        <v>21</v>
      </c>
      <c r="F222" s="208" t="s">
        <v>195</v>
      </c>
      <c r="G222" s="205"/>
      <c r="H222" s="207" t="s">
        <v>21</v>
      </c>
      <c r="I222" s="209"/>
      <c r="J222" s="205"/>
      <c r="K222" s="205"/>
      <c r="L222" s="210"/>
      <c r="M222" s="211"/>
      <c r="N222" s="212"/>
      <c r="O222" s="212"/>
      <c r="P222" s="212"/>
      <c r="Q222" s="212"/>
      <c r="R222" s="212"/>
      <c r="S222" s="212"/>
      <c r="T222" s="213"/>
      <c r="AT222" s="214" t="s">
        <v>136</v>
      </c>
      <c r="AU222" s="214" t="s">
        <v>81</v>
      </c>
      <c r="AV222" s="11" t="s">
        <v>77</v>
      </c>
      <c r="AW222" s="11" t="s">
        <v>35</v>
      </c>
      <c r="AX222" s="11" t="s">
        <v>72</v>
      </c>
      <c r="AY222" s="214" t="s">
        <v>126</v>
      </c>
    </row>
    <row r="223" spans="2:51" s="12" customFormat="1" ht="13.5">
      <c r="B223" s="215"/>
      <c r="C223" s="216"/>
      <c r="D223" s="206" t="s">
        <v>136</v>
      </c>
      <c r="E223" s="217" t="s">
        <v>21</v>
      </c>
      <c r="F223" s="218" t="s">
        <v>196</v>
      </c>
      <c r="G223" s="216"/>
      <c r="H223" s="219">
        <v>3</v>
      </c>
      <c r="I223" s="220"/>
      <c r="J223" s="216"/>
      <c r="K223" s="216"/>
      <c r="L223" s="221"/>
      <c r="M223" s="222"/>
      <c r="N223" s="223"/>
      <c r="O223" s="223"/>
      <c r="P223" s="223"/>
      <c r="Q223" s="223"/>
      <c r="R223" s="223"/>
      <c r="S223" s="223"/>
      <c r="T223" s="224"/>
      <c r="AT223" s="225" t="s">
        <v>136</v>
      </c>
      <c r="AU223" s="225" t="s">
        <v>81</v>
      </c>
      <c r="AV223" s="12" t="s">
        <v>81</v>
      </c>
      <c r="AW223" s="12" t="s">
        <v>35</v>
      </c>
      <c r="AX223" s="12" t="s">
        <v>72</v>
      </c>
      <c r="AY223" s="225" t="s">
        <v>126</v>
      </c>
    </row>
    <row r="224" spans="2:51" s="11" customFormat="1" ht="13.5">
      <c r="B224" s="204"/>
      <c r="C224" s="205"/>
      <c r="D224" s="206" t="s">
        <v>136</v>
      </c>
      <c r="E224" s="207" t="s">
        <v>21</v>
      </c>
      <c r="F224" s="208" t="s">
        <v>197</v>
      </c>
      <c r="G224" s="205"/>
      <c r="H224" s="207" t="s">
        <v>21</v>
      </c>
      <c r="I224" s="209"/>
      <c r="J224" s="205"/>
      <c r="K224" s="205"/>
      <c r="L224" s="210"/>
      <c r="M224" s="211"/>
      <c r="N224" s="212"/>
      <c r="O224" s="212"/>
      <c r="P224" s="212"/>
      <c r="Q224" s="212"/>
      <c r="R224" s="212"/>
      <c r="S224" s="212"/>
      <c r="T224" s="213"/>
      <c r="AT224" s="214" t="s">
        <v>136</v>
      </c>
      <c r="AU224" s="214" t="s">
        <v>81</v>
      </c>
      <c r="AV224" s="11" t="s">
        <v>77</v>
      </c>
      <c r="AW224" s="11" t="s">
        <v>35</v>
      </c>
      <c r="AX224" s="11" t="s">
        <v>72</v>
      </c>
      <c r="AY224" s="214" t="s">
        <v>126</v>
      </c>
    </row>
    <row r="225" spans="2:51" s="12" customFormat="1" ht="13.5">
      <c r="B225" s="215"/>
      <c r="C225" s="216"/>
      <c r="D225" s="206" t="s">
        <v>136</v>
      </c>
      <c r="E225" s="217" t="s">
        <v>21</v>
      </c>
      <c r="F225" s="218" t="s">
        <v>196</v>
      </c>
      <c r="G225" s="216"/>
      <c r="H225" s="219">
        <v>3</v>
      </c>
      <c r="I225" s="220"/>
      <c r="J225" s="216"/>
      <c r="K225" s="216"/>
      <c r="L225" s="221"/>
      <c r="M225" s="222"/>
      <c r="N225" s="223"/>
      <c r="O225" s="223"/>
      <c r="P225" s="223"/>
      <c r="Q225" s="223"/>
      <c r="R225" s="223"/>
      <c r="S225" s="223"/>
      <c r="T225" s="224"/>
      <c r="AT225" s="225" t="s">
        <v>136</v>
      </c>
      <c r="AU225" s="225" t="s">
        <v>81</v>
      </c>
      <c r="AV225" s="12" t="s">
        <v>81</v>
      </c>
      <c r="AW225" s="12" t="s">
        <v>35</v>
      </c>
      <c r="AX225" s="12" t="s">
        <v>72</v>
      </c>
      <c r="AY225" s="225" t="s">
        <v>126</v>
      </c>
    </row>
    <row r="226" spans="2:51" s="13" customFormat="1" ht="13.5">
      <c r="B226" s="226"/>
      <c r="C226" s="227"/>
      <c r="D226" s="206" t="s">
        <v>136</v>
      </c>
      <c r="E226" s="228" t="s">
        <v>21</v>
      </c>
      <c r="F226" s="229" t="s">
        <v>149</v>
      </c>
      <c r="G226" s="227"/>
      <c r="H226" s="230">
        <v>21.4</v>
      </c>
      <c r="I226" s="231"/>
      <c r="J226" s="227"/>
      <c r="K226" s="227"/>
      <c r="L226" s="232"/>
      <c r="M226" s="233"/>
      <c r="N226" s="234"/>
      <c r="O226" s="234"/>
      <c r="P226" s="234"/>
      <c r="Q226" s="234"/>
      <c r="R226" s="234"/>
      <c r="S226" s="234"/>
      <c r="T226" s="235"/>
      <c r="AT226" s="236" t="s">
        <v>136</v>
      </c>
      <c r="AU226" s="236" t="s">
        <v>81</v>
      </c>
      <c r="AV226" s="13" t="s">
        <v>134</v>
      </c>
      <c r="AW226" s="13" t="s">
        <v>35</v>
      </c>
      <c r="AX226" s="13" t="s">
        <v>77</v>
      </c>
      <c r="AY226" s="236" t="s">
        <v>126</v>
      </c>
    </row>
    <row r="227" spans="2:65" s="1" customFormat="1" ht="45.6" customHeight="1">
      <c r="B227" s="41"/>
      <c r="C227" s="192" t="s">
        <v>303</v>
      </c>
      <c r="D227" s="192" t="s">
        <v>129</v>
      </c>
      <c r="E227" s="193" t="s">
        <v>304</v>
      </c>
      <c r="F227" s="194" t="s">
        <v>305</v>
      </c>
      <c r="G227" s="195" t="s">
        <v>271</v>
      </c>
      <c r="H227" s="196">
        <v>0.214</v>
      </c>
      <c r="I227" s="197"/>
      <c r="J227" s="198">
        <f>ROUND(I227*H227,2)</f>
        <v>0</v>
      </c>
      <c r="K227" s="194" t="s">
        <v>133</v>
      </c>
      <c r="L227" s="61"/>
      <c r="M227" s="199" t="s">
        <v>21</v>
      </c>
      <c r="N227" s="200" t="s">
        <v>43</v>
      </c>
      <c r="O227" s="42"/>
      <c r="P227" s="201">
        <f>O227*H227</f>
        <v>0</v>
      </c>
      <c r="Q227" s="201">
        <v>0</v>
      </c>
      <c r="R227" s="201">
        <f>Q227*H227</f>
        <v>0</v>
      </c>
      <c r="S227" s="201">
        <v>0</v>
      </c>
      <c r="T227" s="202">
        <f>S227*H227</f>
        <v>0</v>
      </c>
      <c r="AR227" s="24" t="s">
        <v>252</v>
      </c>
      <c r="AT227" s="24" t="s">
        <v>129</v>
      </c>
      <c r="AU227" s="24" t="s">
        <v>81</v>
      </c>
      <c r="AY227" s="24" t="s">
        <v>126</v>
      </c>
      <c r="BE227" s="203">
        <f>IF(N227="základní",J227,0)</f>
        <v>0</v>
      </c>
      <c r="BF227" s="203">
        <f>IF(N227="snížená",J227,0)</f>
        <v>0</v>
      </c>
      <c r="BG227" s="203">
        <f>IF(N227="zákl. přenesená",J227,0)</f>
        <v>0</v>
      </c>
      <c r="BH227" s="203">
        <f>IF(N227="sníž. přenesená",J227,0)</f>
        <v>0</v>
      </c>
      <c r="BI227" s="203">
        <f>IF(N227="nulová",J227,0)</f>
        <v>0</v>
      </c>
      <c r="BJ227" s="24" t="s">
        <v>77</v>
      </c>
      <c r="BK227" s="203">
        <f>ROUND(I227*H227,2)</f>
        <v>0</v>
      </c>
      <c r="BL227" s="24" t="s">
        <v>252</v>
      </c>
      <c r="BM227" s="24" t="s">
        <v>306</v>
      </c>
    </row>
    <row r="228" spans="2:47" s="1" customFormat="1" ht="148.5">
      <c r="B228" s="41"/>
      <c r="C228" s="63"/>
      <c r="D228" s="206" t="s">
        <v>154</v>
      </c>
      <c r="E228" s="63"/>
      <c r="F228" s="237" t="s">
        <v>307</v>
      </c>
      <c r="G228" s="63"/>
      <c r="H228" s="63"/>
      <c r="I228" s="163"/>
      <c r="J228" s="63"/>
      <c r="K228" s="63"/>
      <c r="L228" s="61"/>
      <c r="M228" s="238"/>
      <c r="N228" s="42"/>
      <c r="O228" s="42"/>
      <c r="P228" s="42"/>
      <c r="Q228" s="42"/>
      <c r="R228" s="42"/>
      <c r="S228" s="42"/>
      <c r="T228" s="78"/>
      <c r="AT228" s="24" t="s">
        <v>154</v>
      </c>
      <c r="AU228" s="24" t="s">
        <v>81</v>
      </c>
    </row>
    <row r="229" spans="2:63" s="10" customFormat="1" ht="29.85" customHeight="1">
      <c r="B229" s="176"/>
      <c r="C229" s="177"/>
      <c r="D229" s="178" t="s">
        <v>71</v>
      </c>
      <c r="E229" s="190" t="s">
        <v>308</v>
      </c>
      <c r="F229" s="190" t="s">
        <v>309</v>
      </c>
      <c r="G229" s="177"/>
      <c r="H229" s="177"/>
      <c r="I229" s="180"/>
      <c r="J229" s="191">
        <f>BK229</f>
        <v>0</v>
      </c>
      <c r="K229" s="177"/>
      <c r="L229" s="182"/>
      <c r="M229" s="183"/>
      <c r="N229" s="184"/>
      <c r="O229" s="184"/>
      <c r="P229" s="185">
        <f>P230</f>
        <v>0</v>
      </c>
      <c r="Q229" s="184"/>
      <c r="R229" s="185">
        <f>R230</f>
        <v>0</v>
      </c>
      <c r="S229" s="184"/>
      <c r="T229" s="186">
        <f>T230</f>
        <v>0</v>
      </c>
      <c r="AR229" s="187" t="s">
        <v>81</v>
      </c>
      <c r="AT229" s="188" t="s">
        <v>71</v>
      </c>
      <c r="AU229" s="188" t="s">
        <v>77</v>
      </c>
      <c r="AY229" s="187" t="s">
        <v>126</v>
      </c>
      <c r="BK229" s="189">
        <f>BK230</f>
        <v>0</v>
      </c>
    </row>
    <row r="230" spans="2:65" s="1" customFormat="1" ht="22.9" customHeight="1">
      <c r="B230" s="41"/>
      <c r="C230" s="192" t="s">
        <v>310</v>
      </c>
      <c r="D230" s="192" t="s">
        <v>129</v>
      </c>
      <c r="E230" s="193" t="s">
        <v>311</v>
      </c>
      <c r="F230" s="194" t="s">
        <v>312</v>
      </c>
      <c r="G230" s="195" t="s">
        <v>313</v>
      </c>
      <c r="H230" s="196">
        <v>1</v>
      </c>
      <c r="I230" s="197"/>
      <c r="J230" s="198">
        <f>ROUND(I230*H230,2)</f>
        <v>0</v>
      </c>
      <c r="K230" s="194" t="s">
        <v>21</v>
      </c>
      <c r="L230" s="61"/>
      <c r="M230" s="199" t="s">
        <v>21</v>
      </c>
      <c r="N230" s="200" t="s">
        <v>43</v>
      </c>
      <c r="O230" s="42"/>
      <c r="P230" s="201">
        <f>O230*H230</f>
        <v>0</v>
      </c>
      <c r="Q230" s="201">
        <v>0</v>
      </c>
      <c r="R230" s="201">
        <f>Q230*H230</f>
        <v>0</v>
      </c>
      <c r="S230" s="201">
        <v>0</v>
      </c>
      <c r="T230" s="202">
        <f>S230*H230</f>
        <v>0</v>
      </c>
      <c r="AR230" s="24" t="s">
        <v>252</v>
      </c>
      <c r="AT230" s="24" t="s">
        <v>129</v>
      </c>
      <c r="AU230" s="24" t="s">
        <v>81</v>
      </c>
      <c r="AY230" s="24" t="s">
        <v>126</v>
      </c>
      <c r="BE230" s="203">
        <f>IF(N230="základní",J230,0)</f>
        <v>0</v>
      </c>
      <c r="BF230" s="203">
        <f>IF(N230="snížená",J230,0)</f>
        <v>0</v>
      </c>
      <c r="BG230" s="203">
        <f>IF(N230="zákl. přenesená",J230,0)</f>
        <v>0</v>
      </c>
      <c r="BH230" s="203">
        <f>IF(N230="sníž. přenesená",J230,0)</f>
        <v>0</v>
      </c>
      <c r="BI230" s="203">
        <f>IF(N230="nulová",J230,0)</f>
        <v>0</v>
      </c>
      <c r="BJ230" s="24" t="s">
        <v>77</v>
      </c>
      <c r="BK230" s="203">
        <f>ROUND(I230*H230,2)</f>
        <v>0</v>
      </c>
      <c r="BL230" s="24" t="s">
        <v>252</v>
      </c>
      <c r="BM230" s="24" t="s">
        <v>314</v>
      </c>
    </row>
    <row r="231" spans="2:63" s="10" customFormat="1" ht="29.85" customHeight="1">
      <c r="B231" s="176"/>
      <c r="C231" s="177"/>
      <c r="D231" s="178" t="s">
        <v>71</v>
      </c>
      <c r="E231" s="190" t="s">
        <v>315</v>
      </c>
      <c r="F231" s="190" t="s">
        <v>316</v>
      </c>
      <c r="G231" s="177"/>
      <c r="H231" s="177"/>
      <c r="I231" s="180"/>
      <c r="J231" s="191">
        <f>BK231</f>
        <v>0</v>
      </c>
      <c r="K231" s="177"/>
      <c r="L231" s="182"/>
      <c r="M231" s="183"/>
      <c r="N231" s="184"/>
      <c r="O231" s="184"/>
      <c r="P231" s="185">
        <f>SUM(P232:P277)</f>
        <v>0</v>
      </c>
      <c r="Q231" s="184"/>
      <c r="R231" s="185">
        <f>SUM(R232:R277)</f>
        <v>4.406921820000001</v>
      </c>
      <c r="S231" s="184"/>
      <c r="T231" s="186">
        <f>SUM(T232:T277)</f>
        <v>2.88225</v>
      </c>
      <c r="AR231" s="187" t="s">
        <v>81</v>
      </c>
      <c r="AT231" s="188" t="s">
        <v>71</v>
      </c>
      <c r="AU231" s="188" t="s">
        <v>77</v>
      </c>
      <c r="AY231" s="187" t="s">
        <v>126</v>
      </c>
      <c r="BK231" s="189">
        <f>SUM(BK232:BK277)</f>
        <v>0</v>
      </c>
    </row>
    <row r="232" spans="2:65" s="1" customFormat="1" ht="34.15" customHeight="1">
      <c r="B232" s="41"/>
      <c r="C232" s="192" t="s">
        <v>317</v>
      </c>
      <c r="D232" s="192" t="s">
        <v>129</v>
      </c>
      <c r="E232" s="193" t="s">
        <v>318</v>
      </c>
      <c r="F232" s="194" t="s">
        <v>319</v>
      </c>
      <c r="G232" s="195" t="s">
        <v>132</v>
      </c>
      <c r="H232" s="196">
        <v>192.15</v>
      </c>
      <c r="I232" s="197"/>
      <c r="J232" s="198">
        <f>ROUND(I232*H232,2)</f>
        <v>0</v>
      </c>
      <c r="K232" s="194" t="s">
        <v>133</v>
      </c>
      <c r="L232" s="61"/>
      <c r="M232" s="199" t="s">
        <v>21</v>
      </c>
      <c r="N232" s="200" t="s">
        <v>43</v>
      </c>
      <c r="O232" s="42"/>
      <c r="P232" s="201">
        <f>O232*H232</f>
        <v>0</v>
      </c>
      <c r="Q232" s="201">
        <v>0</v>
      </c>
      <c r="R232" s="201">
        <f>Q232*H232</f>
        <v>0</v>
      </c>
      <c r="S232" s="201">
        <v>0</v>
      </c>
      <c r="T232" s="202">
        <f>S232*H232</f>
        <v>0</v>
      </c>
      <c r="AR232" s="24" t="s">
        <v>252</v>
      </c>
      <c r="AT232" s="24" t="s">
        <v>129</v>
      </c>
      <c r="AU232" s="24" t="s">
        <v>81</v>
      </c>
      <c r="AY232" s="24" t="s">
        <v>126</v>
      </c>
      <c r="BE232" s="203">
        <f>IF(N232="základní",J232,0)</f>
        <v>0</v>
      </c>
      <c r="BF232" s="203">
        <f>IF(N232="snížená",J232,0)</f>
        <v>0</v>
      </c>
      <c r="BG232" s="203">
        <f>IF(N232="zákl. přenesená",J232,0)</f>
        <v>0</v>
      </c>
      <c r="BH232" s="203">
        <f>IF(N232="sníž. přenesená",J232,0)</f>
        <v>0</v>
      </c>
      <c r="BI232" s="203">
        <f>IF(N232="nulová",J232,0)</f>
        <v>0</v>
      </c>
      <c r="BJ232" s="24" t="s">
        <v>77</v>
      </c>
      <c r="BK232" s="203">
        <f>ROUND(I232*H232,2)</f>
        <v>0</v>
      </c>
      <c r="BL232" s="24" t="s">
        <v>252</v>
      </c>
      <c r="BM232" s="24" t="s">
        <v>320</v>
      </c>
    </row>
    <row r="233" spans="2:47" s="1" customFormat="1" ht="81">
      <c r="B233" s="41"/>
      <c r="C233" s="63"/>
      <c r="D233" s="206" t="s">
        <v>154</v>
      </c>
      <c r="E233" s="63"/>
      <c r="F233" s="237" t="s">
        <v>321</v>
      </c>
      <c r="G233" s="63"/>
      <c r="H233" s="63"/>
      <c r="I233" s="163"/>
      <c r="J233" s="63"/>
      <c r="K233" s="63"/>
      <c r="L233" s="61"/>
      <c r="M233" s="238"/>
      <c r="N233" s="42"/>
      <c r="O233" s="42"/>
      <c r="P233" s="42"/>
      <c r="Q233" s="42"/>
      <c r="R233" s="42"/>
      <c r="S233" s="42"/>
      <c r="T233" s="78"/>
      <c r="AT233" s="24" t="s">
        <v>154</v>
      </c>
      <c r="AU233" s="24" t="s">
        <v>81</v>
      </c>
    </row>
    <row r="234" spans="2:51" s="11" customFormat="1" ht="13.5">
      <c r="B234" s="204"/>
      <c r="C234" s="205"/>
      <c r="D234" s="206" t="s">
        <v>136</v>
      </c>
      <c r="E234" s="207" t="s">
        <v>21</v>
      </c>
      <c r="F234" s="208" t="s">
        <v>137</v>
      </c>
      <c r="G234" s="205"/>
      <c r="H234" s="207" t="s">
        <v>21</v>
      </c>
      <c r="I234" s="209"/>
      <c r="J234" s="205"/>
      <c r="K234" s="205"/>
      <c r="L234" s="210"/>
      <c r="M234" s="211"/>
      <c r="N234" s="212"/>
      <c r="O234" s="212"/>
      <c r="P234" s="212"/>
      <c r="Q234" s="212"/>
      <c r="R234" s="212"/>
      <c r="S234" s="212"/>
      <c r="T234" s="213"/>
      <c r="AT234" s="214" t="s">
        <v>136</v>
      </c>
      <c r="AU234" s="214" t="s">
        <v>81</v>
      </c>
      <c r="AV234" s="11" t="s">
        <v>77</v>
      </c>
      <c r="AW234" s="11" t="s">
        <v>35</v>
      </c>
      <c r="AX234" s="11" t="s">
        <v>72</v>
      </c>
      <c r="AY234" s="214" t="s">
        <v>126</v>
      </c>
    </row>
    <row r="235" spans="2:51" s="11" customFormat="1" ht="13.5">
      <c r="B235" s="204"/>
      <c r="C235" s="205"/>
      <c r="D235" s="206" t="s">
        <v>136</v>
      </c>
      <c r="E235" s="207" t="s">
        <v>21</v>
      </c>
      <c r="F235" s="208" t="s">
        <v>138</v>
      </c>
      <c r="G235" s="205"/>
      <c r="H235" s="207" t="s">
        <v>21</v>
      </c>
      <c r="I235" s="209"/>
      <c r="J235" s="205"/>
      <c r="K235" s="205"/>
      <c r="L235" s="210"/>
      <c r="M235" s="211"/>
      <c r="N235" s="212"/>
      <c r="O235" s="212"/>
      <c r="P235" s="212"/>
      <c r="Q235" s="212"/>
      <c r="R235" s="212"/>
      <c r="S235" s="212"/>
      <c r="T235" s="213"/>
      <c r="AT235" s="214" t="s">
        <v>136</v>
      </c>
      <c r="AU235" s="214" t="s">
        <v>81</v>
      </c>
      <c r="AV235" s="11" t="s">
        <v>77</v>
      </c>
      <c r="AW235" s="11" t="s">
        <v>35</v>
      </c>
      <c r="AX235" s="11" t="s">
        <v>72</v>
      </c>
      <c r="AY235" s="214" t="s">
        <v>126</v>
      </c>
    </row>
    <row r="236" spans="2:51" s="11" customFormat="1" ht="13.5">
      <c r="B236" s="204"/>
      <c r="C236" s="205"/>
      <c r="D236" s="206" t="s">
        <v>136</v>
      </c>
      <c r="E236" s="207" t="s">
        <v>21</v>
      </c>
      <c r="F236" s="208" t="s">
        <v>322</v>
      </c>
      <c r="G236" s="205"/>
      <c r="H236" s="207" t="s">
        <v>21</v>
      </c>
      <c r="I236" s="209"/>
      <c r="J236" s="205"/>
      <c r="K236" s="205"/>
      <c r="L236" s="210"/>
      <c r="M236" s="211"/>
      <c r="N236" s="212"/>
      <c r="O236" s="212"/>
      <c r="P236" s="212"/>
      <c r="Q236" s="212"/>
      <c r="R236" s="212"/>
      <c r="S236" s="212"/>
      <c r="T236" s="213"/>
      <c r="AT236" s="214" t="s">
        <v>136</v>
      </c>
      <c r="AU236" s="214" t="s">
        <v>81</v>
      </c>
      <c r="AV236" s="11" t="s">
        <v>77</v>
      </c>
      <c r="AW236" s="11" t="s">
        <v>35</v>
      </c>
      <c r="AX236" s="11" t="s">
        <v>72</v>
      </c>
      <c r="AY236" s="214" t="s">
        <v>126</v>
      </c>
    </row>
    <row r="237" spans="2:51" s="12" customFormat="1" ht="13.5">
      <c r="B237" s="215"/>
      <c r="C237" s="216"/>
      <c r="D237" s="206" t="s">
        <v>136</v>
      </c>
      <c r="E237" s="217" t="s">
        <v>21</v>
      </c>
      <c r="F237" s="218" t="s">
        <v>323</v>
      </c>
      <c r="G237" s="216"/>
      <c r="H237" s="219">
        <v>158.4</v>
      </c>
      <c r="I237" s="220"/>
      <c r="J237" s="216"/>
      <c r="K237" s="216"/>
      <c r="L237" s="221"/>
      <c r="M237" s="222"/>
      <c r="N237" s="223"/>
      <c r="O237" s="223"/>
      <c r="P237" s="223"/>
      <c r="Q237" s="223"/>
      <c r="R237" s="223"/>
      <c r="S237" s="223"/>
      <c r="T237" s="224"/>
      <c r="AT237" s="225" t="s">
        <v>136</v>
      </c>
      <c r="AU237" s="225" t="s">
        <v>81</v>
      </c>
      <c r="AV237" s="12" t="s">
        <v>81</v>
      </c>
      <c r="AW237" s="12" t="s">
        <v>35</v>
      </c>
      <c r="AX237" s="12" t="s">
        <v>72</v>
      </c>
      <c r="AY237" s="225" t="s">
        <v>126</v>
      </c>
    </row>
    <row r="238" spans="2:51" s="11" customFormat="1" ht="13.5">
      <c r="B238" s="204"/>
      <c r="C238" s="205"/>
      <c r="D238" s="206" t="s">
        <v>136</v>
      </c>
      <c r="E238" s="207" t="s">
        <v>21</v>
      </c>
      <c r="F238" s="208" t="s">
        <v>324</v>
      </c>
      <c r="G238" s="205"/>
      <c r="H238" s="207" t="s">
        <v>21</v>
      </c>
      <c r="I238" s="209"/>
      <c r="J238" s="205"/>
      <c r="K238" s="205"/>
      <c r="L238" s="210"/>
      <c r="M238" s="211"/>
      <c r="N238" s="212"/>
      <c r="O238" s="212"/>
      <c r="P238" s="212"/>
      <c r="Q238" s="212"/>
      <c r="R238" s="212"/>
      <c r="S238" s="212"/>
      <c r="T238" s="213"/>
      <c r="AT238" s="214" t="s">
        <v>136</v>
      </c>
      <c r="AU238" s="214" t="s">
        <v>81</v>
      </c>
      <c r="AV238" s="11" t="s">
        <v>77</v>
      </c>
      <c r="AW238" s="11" t="s">
        <v>35</v>
      </c>
      <c r="AX238" s="11" t="s">
        <v>72</v>
      </c>
      <c r="AY238" s="214" t="s">
        <v>126</v>
      </c>
    </row>
    <row r="239" spans="2:51" s="12" customFormat="1" ht="13.5">
      <c r="B239" s="215"/>
      <c r="C239" s="216"/>
      <c r="D239" s="206" t="s">
        <v>136</v>
      </c>
      <c r="E239" s="217" t="s">
        <v>21</v>
      </c>
      <c r="F239" s="218" t="s">
        <v>325</v>
      </c>
      <c r="G239" s="216"/>
      <c r="H239" s="219">
        <v>33.75</v>
      </c>
      <c r="I239" s="220"/>
      <c r="J239" s="216"/>
      <c r="K239" s="216"/>
      <c r="L239" s="221"/>
      <c r="M239" s="222"/>
      <c r="N239" s="223"/>
      <c r="O239" s="223"/>
      <c r="P239" s="223"/>
      <c r="Q239" s="223"/>
      <c r="R239" s="223"/>
      <c r="S239" s="223"/>
      <c r="T239" s="224"/>
      <c r="AT239" s="225" t="s">
        <v>136</v>
      </c>
      <c r="AU239" s="225" t="s">
        <v>81</v>
      </c>
      <c r="AV239" s="12" t="s">
        <v>81</v>
      </c>
      <c r="AW239" s="12" t="s">
        <v>35</v>
      </c>
      <c r="AX239" s="12" t="s">
        <v>72</v>
      </c>
      <c r="AY239" s="225" t="s">
        <v>126</v>
      </c>
    </row>
    <row r="240" spans="2:51" s="13" customFormat="1" ht="13.5">
      <c r="B240" s="226"/>
      <c r="C240" s="227"/>
      <c r="D240" s="206" t="s">
        <v>136</v>
      </c>
      <c r="E240" s="228" t="s">
        <v>21</v>
      </c>
      <c r="F240" s="229" t="s">
        <v>149</v>
      </c>
      <c r="G240" s="227"/>
      <c r="H240" s="230">
        <v>192.15</v>
      </c>
      <c r="I240" s="231"/>
      <c r="J240" s="227"/>
      <c r="K240" s="227"/>
      <c r="L240" s="232"/>
      <c r="M240" s="233"/>
      <c r="N240" s="234"/>
      <c r="O240" s="234"/>
      <c r="P240" s="234"/>
      <c r="Q240" s="234"/>
      <c r="R240" s="234"/>
      <c r="S240" s="234"/>
      <c r="T240" s="235"/>
      <c r="AT240" s="236" t="s">
        <v>136</v>
      </c>
      <c r="AU240" s="236" t="s">
        <v>81</v>
      </c>
      <c r="AV240" s="13" t="s">
        <v>134</v>
      </c>
      <c r="AW240" s="13" t="s">
        <v>35</v>
      </c>
      <c r="AX240" s="13" t="s">
        <v>77</v>
      </c>
      <c r="AY240" s="236" t="s">
        <v>126</v>
      </c>
    </row>
    <row r="241" spans="2:65" s="1" customFormat="1" ht="22.9" customHeight="1">
      <c r="B241" s="41"/>
      <c r="C241" s="250" t="s">
        <v>326</v>
      </c>
      <c r="D241" s="250" t="s">
        <v>199</v>
      </c>
      <c r="E241" s="251" t="s">
        <v>327</v>
      </c>
      <c r="F241" s="252" t="s">
        <v>328</v>
      </c>
      <c r="G241" s="253" t="s">
        <v>329</v>
      </c>
      <c r="H241" s="254">
        <v>6.342</v>
      </c>
      <c r="I241" s="255"/>
      <c r="J241" s="256">
        <f>ROUND(I241*H241,2)</f>
        <v>0</v>
      </c>
      <c r="K241" s="252" t="s">
        <v>133</v>
      </c>
      <c r="L241" s="257"/>
      <c r="M241" s="258" t="s">
        <v>21</v>
      </c>
      <c r="N241" s="259" t="s">
        <v>43</v>
      </c>
      <c r="O241" s="42"/>
      <c r="P241" s="201">
        <f>O241*H241</f>
        <v>0</v>
      </c>
      <c r="Q241" s="201">
        <v>0.55</v>
      </c>
      <c r="R241" s="201">
        <f>Q241*H241</f>
        <v>3.4881</v>
      </c>
      <c r="S241" s="201">
        <v>0</v>
      </c>
      <c r="T241" s="202">
        <f>S241*H241</f>
        <v>0</v>
      </c>
      <c r="AR241" s="24" t="s">
        <v>330</v>
      </c>
      <c r="AT241" s="24" t="s">
        <v>199</v>
      </c>
      <c r="AU241" s="24" t="s">
        <v>81</v>
      </c>
      <c r="AY241" s="24" t="s">
        <v>126</v>
      </c>
      <c r="BE241" s="203">
        <f>IF(N241="základní",J241,0)</f>
        <v>0</v>
      </c>
      <c r="BF241" s="203">
        <f>IF(N241="snížená",J241,0)</f>
        <v>0</v>
      </c>
      <c r="BG241" s="203">
        <f>IF(N241="zákl. přenesená",J241,0)</f>
        <v>0</v>
      </c>
      <c r="BH241" s="203">
        <f>IF(N241="sníž. přenesená",J241,0)</f>
        <v>0</v>
      </c>
      <c r="BI241" s="203">
        <f>IF(N241="nulová",J241,0)</f>
        <v>0</v>
      </c>
      <c r="BJ241" s="24" t="s">
        <v>77</v>
      </c>
      <c r="BK241" s="203">
        <f>ROUND(I241*H241,2)</f>
        <v>0</v>
      </c>
      <c r="BL241" s="24" t="s">
        <v>252</v>
      </c>
      <c r="BM241" s="24" t="s">
        <v>331</v>
      </c>
    </row>
    <row r="242" spans="2:51" s="12" customFormat="1" ht="13.5">
      <c r="B242" s="215"/>
      <c r="C242" s="216"/>
      <c r="D242" s="206" t="s">
        <v>136</v>
      </c>
      <c r="E242" s="216"/>
      <c r="F242" s="218" t="s">
        <v>332</v>
      </c>
      <c r="G242" s="216"/>
      <c r="H242" s="219">
        <v>6.342</v>
      </c>
      <c r="I242" s="220"/>
      <c r="J242" s="216"/>
      <c r="K242" s="216"/>
      <c r="L242" s="221"/>
      <c r="M242" s="222"/>
      <c r="N242" s="223"/>
      <c r="O242" s="223"/>
      <c r="P242" s="223"/>
      <c r="Q242" s="223"/>
      <c r="R242" s="223"/>
      <c r="S242" s="223"/>
      <c r="T242" s="224"/>
      <c r="AT242" s="225" t="s">
        <v>136</v>
      </c>
      <c r="AU242" s="225" t="s">
        <v>81</v>
      </c>
      <c r="AV242" s="12" t="s">
        <v>81</v>
      </c>
      <c r="AW242" s="12" t="s">
        <v>6</v>
      </c>
      <c r="AX242" s="12" t="s">
        <v>77</v>
      </c>
      <c r="AY242" s="225" t="s">
        <v>126</v>
      </c>
    </row>
    <row r="243" spans="2:65" s="1" customFormat="1" ht="34.15" customHeight="1">
      <c r="B243" s="41"/>
      <c r="C243" s="192" t="s">
        <v>333</v>
      </c>
      <c r="D243" s="192" t="s">
        <v>129</v>
      </c>
      <c r="E243" s="193" t="s">
        <v>334</v>
      </c>
      <c r="F243" s="194" t="s">
        <v>335</v>
      </c>
      <c r="G243" s="195" t="s">
        <v>132</v>
      </c>
      <c r="H243" s="196">
        <v>40.74</v>
      </c>
      <c r="I243" s="197"/>
      <c r="J243" s="198">
        <f>ROUND(I243*H243,2)</f>
        <v>0</v>
      </c>
      <c r="K243" s="194" t="s">
        <v>133</v>
      </c>
      <c r="L243" s="61"/>
      <c r="M243" s="199" t="s">
        <v>21</v>
      </c>
      <c r="N243" s="200" t="s">
        <v>43</v>
      </c>
      <c r="O243" s="42"/>
      <c r="P243" s="201">
        <f>O243*H243</f>
        <v>0</v>
      </c>
      <c r="Q243" s="201">
        <v>0</v>
      </c>
      <c r="R243" s="201">
        <f>Q243*H243</f>
        <v>0</v>
      </c>
      <c r="S243" s="201">
        <v>0</v>
      </c>
      <c r="T243" s="202">
        <f>S243*H243</f>
        <v>0</v>
      </c>
      <c r="AR243" s="24" t="s">
        <v>252</v>
      </c>
      <c r="AT243" s="24" t="s">
        <v>129</v>
      </c>
      <c r="AU243" s="24" t="s">
        <v>81</v>
      </c>
      <c r="AY243" s="24" t="s">
        <v>126</v>
      </c>
      <c r="BE243" s="203">
        <f>IF(N243="základní",J243,0)</f>
        <v>0</v>
      </c>
      <c r="BF243" s="203">
        <f>IF(N243="snížená",J243,0)</f>
        <v>0</v>
      </c>
      <c r="BG243" s="203">
        <f>IF(N243="zákl. přenesená",J243,0)</f>
        <v>0</v>
      </c>
      <c r="BH243" s="203">
        <f>IF(N243="sníž. přenesená",J243,0)</f>
        <v>0</v>
      </c>
      <c r="BI243" s="203">
        <f>IF(N243="nulová",J243,0)</f>
        <v>0</v>
      </c>
      <c r="BJ243" s="24" t="s">
        <v>77</v>
      </c>
      <c r="BK243" s="203">
        <f>ROUND(I243*H243,2)</f>
        <v>0</v>
      </c>
      <c r="BL243" s="24" t="s">
        <v>252</v>
      </c>
      <c r="BM243" s="24" t="s">
        <v>336</v>
      </c>
    </row>
    <row r="244" spans="2:47" s="1" customFormat="1" ht="81">
      <c r="B244" s="41"/>
      <c r="C244" s="63"/>
      <c r="D244" s="206" t="s">
        <v>154</v>
      </c>
      <c r="E244" s="63"/>
      <c r="F244" s="237" t="s">
        <v>321</v>
      </c>
      <c r="G244" s="63"/>
      <c r="H244" s="63"/>
      <c r="I244" s="163"/>
      <c r="J244" s="63"/>
      <c r="K244" s="63"/>
      <c r="L244" s="61"/>
      <c r="M244" s="238"/>
      <c r="N244" s="42"/>
      <c r="O244" s="42"/>
      <c r="P244" s="42"/>
      <c r="Q244" s="42"/>
      <c r="R244" s="42"/>
      <c r="S244" s="42"/>
      <c r="T244" s="78"/>
      <c r="AT244" s="24" t="s">
        <v>154</v>
      </c>
      <c r="AU244" s="24" t="s">
        <v>81</v>
      </c>
    </row>
    <row r="245" spans="2:51" s="11" customFormat="1" ht="13.5">
      <c r="B245" s="204"/>
      <c r="C245" s="205"/>
      <c r="D245" s="206" t="s">
        <v>136</v>
      </c>
      <c r="E245" s="207" t="s">
        <v>21</v>
      </c>
      <c r="F245" s="208" t="s">
        <v>144</v>
      </c>
      <c r="G245" s="205"/>
      <c r="H245" s="207" t="s">
        <v>21</v>
      </c>
      <c r="I245" s="209"/>
      <c r="J245" s="205"/>
      <c r="K245" s="205"/>
      <c r="L245" s="210"/>
      <c r="M245" s="211"/>
      <c r="N245" s="212"/>
      <c r="O245" s="212"/>
      <c r="P245" s="212"/>
      <c r="Q245" s="212"/>
      <c r="R245" s="212"/>
      <c r="S245" s="212"/>
      <c r="T245" s="213"/>
      <c r="AT245" s="214" t="s">
        <v>136</v>
      </c>
      <c r="AU245" s="214" t="s">
        <v>81</v>
      </c>
      <c r="AV245" s="11" t="s">
        <v>77</v>
      </c>
      <c r="AW245" s="11" t="s">
        <v>35</v>
      </c>
      <c r="AX245" s="11" t="s">
        <v>72</v>
      </c>
      <c r="AY245" s="214" t="s">
        <v>126</v>
      </c>
    </row>
    <row r="246" spans="2:51" s="11" customFormat="1" ht="13.5">
      <c r="B246" s="204"/>
      <c r="C246" s="205"/>
      <c r="D246" s="206" t="s">
        <v>136</v>
      </c>
      <c r="E246" s="207" t="s">
        <v>21</v>
      </c>
      <c r="F246" s="208" t="s">
        <v>324</v>
      </c>
      <c r="G246" s="205"/>
      <c r="H246" s="207" t="s">
        <v>21</v>
      </c>
      <c r="I246" s="209"/>
      <c r="J246" s="205"/>
      <c r="K246" s="205"/>
      <c r="L246" s="210"/>
      <c r="M246" s="211"/>
      <c r="N246" s="212"/>
      <c r="O246" s="212"/>
      <c r="P246" s="212"/>
      <c r="Q246" s="212"/>
      <c r="R246" s="212"/>
      <c r="S246" s="212"/>
      <c r="T246" s="213"/>
      <c r="AT246" s="214" t="s">
        <v>136</v>
      </c>
      <c r="AU246" s="214" t="s">
        <v>81</v>
      </c>
      <c r="AV246" s="11" t="s">
        <v>77</v>
      </c>
      <c r="AW246" s="11" t="s">
        <v>35</v>
      </c>
      <c r="AX246" s="11" t="s">
        <v>72</v>
      </c>
      <c r="AY246" s="214" t="s">
        <v>126</v>
      </c>
    </row>
    <row r="247" spans="2:51" s="11" customFormat="1" ht="13.5">
      <c r="B247" s="204"/>
      <c r="C247" s="205"/>
      <c r="D247" s="206" t="s">
        <v>136</v>
      </c>
      <c r="E247" s="207" t="s">
        <v>21</v>
      </c>
      <c r="F247" s="208" t="s">
        <v>337</v>
      </c>
      <c r="G247" s="205"/>
      <c r="H247" s="207" t="s">
        <v>21</v>
      </c>
      <c r="I247" s="209"/>
      <c r="J247" s="205"/>
      <c r="K247" s="205"/>
      <c r="L247" s="210"/>
      <c r="M247" s="211"/>
      <c r="N247" s="212"/>
      <c r="O247" s="212"/>
      <c r="P247" s="212"/>
      <c r="Q247" s="212"/>
      <c r="R247" s="212"/>
      <c r="S247" s="212"/>
      <c r="T247" s="213"/>
      <c r="AT247" s="214" t="s">
        <v>136</v>
      </c>
      <c r="AU247" s="214" t="s">
        <v>81</v>
      </c>
      <c r="AV247" s="11" t="s">
        <v>77</v>
      </c>
      <c r="AW247" s="11" t="s">
        <v>35</v>
      </c>
      <c r="AX247" s="11" t="s">
        <v>72</v>
      </c>
      <c r="AY247" s="214" t="s">
        <v>126</v>
      </c>
    </row>
    <row r="248" spans="2:51" s="12" customFormat="1" ht="13.5">
      <c r="B248" s="215"/>
      <c r="C248" s="216"/>
      <c r="D248" s="206" t="s">
        <v>136</v>
      </c>
      <c r="E248" s="217" t="s">
        <v>21</v>
      </c>
      <c r="F248" s="218" t="s">
        <v>338</v>
      </c>
      <c r="G248" s="216"/>
      <c r="H248" s="219">
        <v>40.74</v>
      </c>
      <c r="I248" s="220"/>
      <c r="J248" s="216"/>
      <c r="K248" s="216"/>
      <c r="L248" s="221"/>
      <c r="M248" s="222"/>
      <c r="N248" s="223"/>
      <c r="O248" s="223"/>
      <c r="P248" s="223"/>
      <c r="Q248" s="223"/>
      <c r="R248" s="223"/>
      <c r="S248" s="223"/>
      <c r="T248" s="224"/>
      <c r="AT248" s="225" t="s">
        <v>136</v>
      </c>
      <c r="AU248" s="225" t="s">
        <v>81</v>
      </c>
      <c r="AV248" s="12" t="s">
        <v>81</v>
      </c>
      <c r="AW248" s="12" t="s">
        <v>35</v>
      </c>
      <c r="AX248" s="12" t="s">
        <v>77</v>
      </c>
      <c r="AY248" s="225" t="s">
        <v>126</v>
      </c>
    </row>
    <row r="249" spans="2:65" s="1" customFormat="1" ht="22.9" customHeight="1">
      <c r="B249" s="41"/>
      <c r="C249" s="250" t="s">
        <v>339</v>
      </c>
      <c r="D249" s="250" t="s">
        <v>199</v>
      </c>
      <c r="E249" s="251" t="s">
        <v>327</v>
      </c>
      <c r="F249" s="252" t="s">
        <v>328</v>
      </c>
      <c r="G249" s="253" t="s">
        <v>329</v>
      </c>
      <c r="H249" s="254">
        <v>1.344</v>
      </c>
      <c r="I249" s="255"/>
      <c r="J249" s="256">
        <f>ROUND(I249*H249,2)</f>
        <v>0</v>
      </c>
      <c r="K249" s="252" t="s">
        <v>133</v>
      </c>
      <c r="L249" s="257"/>
      <c r="M249" s="258" t="s">
        <v>21</v>
      </c>
      <c r="N249" s="259" t="s">
        <v>43</v>
      </c>
      <c r="O249" s="42"/>
      <c r="P249" s="201">
        <f>O249*H249</f>
        <v>0</v>
      </c>
      <c r="Q249" s="201">
        <v>0.55</v>
      </c>
      <c r="R249" s="201">
        <f>Q249*H249</f>
        <v>0.7392000000000001</v>
      </c>
      <c r="S249" s="201">
        <v>0</v>
      </c>
      <c r="T249" s="202">
        <f>S249*H249</f>
        <v>0</v>
      </c>
      <c r="AR249" s="24" t="s">
        <v>330</v>
      </c>
      <c r="AT249" s="24" t="s">
        <v>199</v>
      </c>
      <c r="AU249" s="24" t="s">
        <v>81</v>
      </c>
      <c r="AY249" s="24" t="s">
        <v>126</v>
      </c>
      <c r="BE249" s="203">
        <f>IF(N249="základní",J249,0)</f>
        <v>0</v>
      </c>
      <c r="BF249" s="203">
        <f>IF(N249="snížená",J249,0)</f>
        <v>0</v>
      </c>
      <c r="BG249" s="203">
        <f>IF(N249="zákl. přenesená",J249,0)</f>
        <v>0</v>
      </c>
      <c r="BH249" s="203">
        <f>IF(N249="sníž. přenesená",J249,0)</f>
        <v>0</v>
      </c>
      <c r="BI249" s="203">
        <f>IF(N249="nulová",J249,0)</f>
        <v>0</v>
      </c>
      <c r="BJ249" s="24" t="s">
        <v>77</v>
      </c>
      <c r="BK249" s="203">
        <f>ROUND(I249*H249,2)</f>
        <v>0</v>
      </c>
      <c r="BL249" s="24" t="s">
        <v>252</v>
      </c>
      <c r="BM249" s="24" t="s">
        <v>340</v>
      </c>
    </row>
    <row r="250" spans="2:51" s="12" customFormat="1" ht="13.5">
      <c r="B250" s="215"/>
      <c r="C250" s="216"/>
      <c r="D250" s="206" t="s">
        <v>136</v>
      </c>
      <c r="E250" s="217" t="s">
        <v>21</v>
      </c>
      <c r="F250" s="218" t="s">
        <v>341</v>
      </c>
      <c r="G250" s="216"/>
      <c r="H250" s="219">
        <v>1.222</v>
      </c>
      <c r="I250" s="220"/>
      <c r="J250" s="216"/>
      <c r="K250" s="216"/>
      <c r="L250" s="221"/>
      <c r="M250" s="222"/>
      <c r="N250" s="223"/>
      <c r="O250" s="223"/>
      <c r="P250" s="223"/>
      <c r="Q250" s="223"/>
      <c r="R250" s="223"/>
      <c r="S250" s="223"/>
      <c r="T250" s="224"/>
      <c r="AT250" s="225" t="s">
        <v>136</v>
      </c>
      <c r="AU250" s="225" t="s">
        <v>81</v>
      </c>
      <c r="AV250" s="12" t="s">
        <v>81</v>
      </c>
      <c r="AW250" s="12" t="s">
        <v>35</v>
      </c>
      <c r="AX250" s="12" t="s">
        <v>77</v>
      </c>
      <c r="AY250" s="225" t="s">
        <v>126</v>
      </c>
    </row>
    <row r="251" spans="2:51" s="12" customFormat="1" ht="13.5">
      <c r="B251" s="215"/>
      <c r="C251" s="216"/>
      <c r="D251" s="206" t="s">
        <v>136</v>
      </c>
      <c r="E251" s="216"/>
      <c r="F251" s="218" t="s">
        <v>342</v>
      </c>
      <c r="G251" s="216"/>
      <c r="H251" s="219">
        <v>1.344</v>
      </c>
      <c r="I251" s="220"/>
      <c r="J251" s="216"/>
      <c r="K251" s="216"/>
      <c r="L251" s="221"/>
      <c r="M251" s="222"/>
      <c r="N251" s="223"/>
      <c r="O251" s="223"/>
      <c r="P251" s="223"/>
      <c r="Q251" s="223"/>
      <c r="R251" s="223"/>
      <c r="S251" s="223"/>
      <c r="T251" s="224"/>
      <c r="AT251" s="225" t="s">
        <v>136</v>
      </c>
      <c r="AU251" s="225" t="s">
        <v>81</v>
      </c>
      <c r="AV251" s="12" t="s">
        <v>81</v>
      </c>
      <c r="AW251" s="12" t="s">
        <v>6</v>
      </c>
      <c r="AX251" s="12" t="s">
        <v>77</v>
      </c>
      <c r="AY251" s="225" t="s">
        <v>126</v>
      </c>
    </row>
    <row r="252" spans="2:65" s="1" customFormat="1" ht="34.15" customHeight="1">
      <c r="B252" s="41"/>
      <c r="C252" s="192" t="s">
        <v>343</v>
      </c>
      <c r="D252" s="192" t="s">
        <v>129</v>
      </c>
      <c r="E252" s="193" t="s">
        <v>344</v>
      </c>
      <c r="F252" s="194" t="s">
        <v>345</v>
      </c>
      <c r="G252" s="195" t="s">
        <v>132</v>
      </c>
      <c r="H252" s="196">
        <v>192.15</v>
      </c>
      <c r="I252" s="197"/>
      <c r="J252" s="198">
        <f>ROUND(I252*H252,2)</f>
        <v>0</v>
      </c>
      <c r="K252" s="194" t="s">
        <v>133</v>
      </c>
      <c r="L252" s="61"/>
      <c r="M252" s="199" t="s">
        <v>21</v>
      </c>
      <c r="N252" s="200" t="s">
        <v>43</v>
      </c>
      <c r="O252" s="42"/>
      <c r="P252" s="201">
        <f>O252*H252</f>
        <v>0</v>
      </c>
      <c r="Q252" s="201">
        <v>0</v>
      </c>
      <c r="R252" s="201">
        <f>Q252*H252</f>
        <v>0</v>
      </c>
      <c r="S252" s="201">
        <v>0.015</v>
      </c>
      <c r="T252" s="202">
        <f>S252*H252</f>
        <v>2.88225</v>
      </c>
      <c r="AR252" s="24" t="s">
        <v>252</v>
      </c>
      <c r="AT252" s="24" t="s">
        <v>129</v>
      </c>
      <c r="AU252" s="24" t="s">
        <v>81</v>
      </c>
      <c r="AY252" s="24" t="s">
        <v>126</v>
      </c>
      <c r="BE252" s="203">
        <f>IF(N252="základní",J252,0)</f>
        <v>0</v>
      </c>
      <c r="BF252" s="203">
        <f>IF(N252="snížená",J252,0)</f>
        <v>0</v>
      </c>
      <c r="BG252" s="203">
        <f>IF(N252="zákl. přenesená",J252,0)</f>
        <v>0</v>
      </c>
      <c r="BH252" s="203">
        <f>IF(N252="sníž. přenesená",J252,0)</f>
        <v>0</v>
      </c>
      <c r="BI252" s="203">
        <f>IF(N252="nulová",J252,0)</f>
        <v>0</v>
      </c>
      <c r="BJ252" s="24" t="s">
        <v>77</v>
      </c>
      <c r="BK252" s="203">
        <f>ROUND(I252*H252,2)</f>
        <v>0</v>
      </c>
      <c r="BL252" s="24" t="s">
        <v>252</v>
      </c>
      <c r="BM252" s="24" t="s">
        <v>346</v>
      </c>
    </row>
    <row r="253" spans="2:51" s="11" customFormat="1" ht="13.5">
      <c r="B253" s="204"/>
      <c r="C253" s="205"/>
      <c r="D253" s="206" t="s">
        <v>136</v>
      </c>
      <c r="E253" s="207" t="s">
        <v>21</v>
      </c>
      <c r="F253" s="208" t="s">
        <v>137</v>
      </c>
      <c r="G253" s="205"/>
      <c r="H253" s="207" t="s">
        <v>21</v>
      </c>
      <c r="I253" s="209"/>
      <c r="J253" s="205"/>
      <c r="K253" s="205"/>
      <c r="L253" s="210"/>
      <c r="M253" s="211"/>
      <c r="N253" s="212"/>
      <c r="O253" s="212"/>
      <c r="P253" s="212"/>
      <c r="Q253" s="212"/>
      <c r="R253" s="212"/>
      <c r="S253" s="212"/>
      <c r="T253" s="213"/>
      <c r="AT253" s="214" t="s">
        <v>136</v>
      </c>
      <c r="AU253" s="214" t="s">
        <v>81</v>
      </c>
      <c r="AV253" s="11" t="s">
        <v>77</v>
      </c>
      <c r="AW253" s="11" t="s">
        <v>35</v>
      </c>
      <c r="AX253" s="11" t="s">
        <v>72</v>
      </c>
      <c r="AY253" s="214" t="s">
        <v>126</v>
      </c>
    </row>
    <row r="254" spans="2:51" s="11" customFormat="1" ht="13.5">
      <c r="B254" s="204"/>
      <c r="C254" s="205"/>
      <c r="D254" s="206" t="s">
        <v>136</v>
      </c>
      <c r="E254" s="207" t="s">
        <v>21</v>
      </c>
      <c r="F254" s="208" t="s">
        <v>138</v>
      </c>
      <c r="G254" s="205"/>
      <c r="H254" s="207" t="s">
        <v>21</v>
      </c>
      <c r="I254" s="209"/>
      <c r="J254" s="205"/>
      <c r="K254" s="205"/>
      <c r="L254" s="210"/>
      <c r="M254" s="211"/>
      <c r="N254" s="212"/>
      <c r="O254" s="212"/>
      <c r="P254" s="212"/>
      <c r="Q254" s="212"/>
      <c r="R254" s="212"/>
      <c r="S254" s="212"/>
      <c r="T254" s="213"/>
      <c r="AT254" s="214" t="s">
        <v>136</v>
      </c>
      <c r="AU254" s="214" t="s">
        <v>81</v>
      </c>
      <c r="AV254" s="11" t="s">
        <v>77</v>
      </c>
      <c r="AW254" s="11" t="s">
        <v>35</v>
      </c>
      <c r="AX254" s="11" t="s">
        <v>72</v>
      </c>
      <c r="AY254" s="214" t="s">
        <v>126</v>
      </c>
    </row>
    <row r="255" spans="2:51" s="12" customFormat="1" ht="13.5">
      <c r="B255" s="215"/>
      <c r="C255" s="216"/>
      <c r="D255" s="206" t="s">
        <v>136</v>
      </c>
      <c r="E255" s="217" t="s">
        <v>21</v>
      </c>
      <c r="F255" s="218" t="s">
        <v>323</v>
      </c>
      <c r="G255" s="216"/>
      <c r="H255" s="219">
        <v>158.4</v>
      </c>
      <c r="I255" s="220"/>
      <c r="J255" s="216"/>
      <c r="K255" s="216"/>
      <c r="L255" s="221"/>
      <c r="M255" s="222"/>
      <c r="N255" s="223"/>
      <c r="O255" s="223"/>
      <c r="P255" s="223"/>
      <c r="Q255" s="223"/>
      <c r="R255" s="223"/>
      <c r="S255" s="223"/>
      <c r="T255" s="224"/>
      <c r="AT255" s="225" t="s">
        <v>136</v>
      </c>
      <c r="AU255" s="225" t="s">
        <v>81</v>
      </c>
      <c r="AV255" s="12" t="s">
        <v>81</v>
      </c>
      <c r="AW255" s="12" t="s">
        <v>35</v>
      </c>
      <c r="AX255" s="12" t="s">
        <v>72</v>
      </c>
      <c r="AY255" s="225" t="s">
        <v>126</v>
      </c>
    </row>
    <row r="256" spans="2:51" s="12" customFormat="1" ht="13.5">
      <c r="B256" s="215"/>
      <c r="C256" s="216"/>
      <c r="D256" s="206" t="s">
        <v>136</v>
      </c>
      <c r="E256" s="217" t="s">
        <v>21</v>
      </c>
      <c r="F256" s="218" t="s">
        <v>325</v>
      </c>
      <c r="G256" s="216"/>
      <c r="H256" s="219">
        <v>33.75</v>
      </c>
      <c r="I256" s="220"/>
      <c r="J256" s="216"/>
      <c r="K256" s="216"/>
      <c r="L256" s="221"/>
      <c r="M256" s="222"/>
      <c r="N256" s="223"/>
      <c r="O256" s="223"/>
      <c r="P256" s="223"/>
      <c r="Q256" s="223"/>
      <c r="R256" s="223"/>
      <c r="S256" s="223"/>
      <c r="T256" s="224"/>
      <c r="AT256" s="225" t="s">
        <v>136</v>
      </c>
      <c r="AU256" s="225" t="s">
        <v>81</v>
      </c>
      <c r="AV256" s="12" t="s">
        <v>81</v>
      </c>
      <c r="AW256" s="12" t="s">
        <v>35</v>
      </c>
      <c r="AX256" s="12" t="s">
        <v>72</v>
      </c>
      <c r="AY256" s="225" t="s">
        <v>126</v>
      </c>
    </row>
    <row r="257" spans="2:51" s="13" customFormat="1" ht="13.5">
      <c r="B257" s="226"/>
      <c r="C257" s="227"/>
      <c r="D257" s="206" t="s">
        <v>136</v>
      </c>
      <c r="E257" s="228" t="s">
        <v>21</v>
      </c>
      <c r="F257" s="229" t="s">
        <v>149</v>
      </c>
      <c r="G257" s="227"/>
      <c r="H257" s="230">
        <v>192.15</v>
      </c>
      <c r="I257" s="231"/>
      <c r="J257" s="227"/>
      <c r="K257" s="227"/>
      <c r="L257" s="232"/>
      <c r="M257" s="233"/>
      <c r="N257" s="234"/>
      <c r="O257" s="234"/>
      <c r="P257" s="234"/>
      <c r="Q257" s="234"/>
      <c r="R257" s="234"/>
      <c r="S257" s="234"/>
      <c r="T257" s="235"/>
      <c r="AT257" s="236" t="s">
        <v>136</v>
      </c>
      <c r="AU257" s="236" t="s">
        <v>81</v>
      </c>
      <c r="AV257" s="13" t="s">
        <v>134</v>
      </c>
      <c r="AW257" s="13" t="s">
        <v>35</v>
      </c>
      <c r="AX257" s="13" t="s">
        <v>77</v>
      </c>
      <c r="AY257" s="236" t="s">
        <v>126</v>
      </c>
    </row>
    <row r="258" spans="2:65" s="1" customFormat="1" ht="22.9" customHeight="1">
      <c r="B258" s="41"/>
      <c r="C258" s="192" t="s">
        <v>330</v>
      </c>
      <c r="D258" s="192" t="s">
        <v>129</v>
      </c>
      <c r="E258" s="193" t="s">
        <v>347</v>
      </c>
      <c r="F258" s="194" t="s">
        <v>348</v>
      </c>
      <c r="G258" s="195" t="s">
        <v>21</v>
      </c>
      <c r="H258" s="196">
        <v>74.49</v>
      </c>
      <c r="I258" s="197"/>
      <c r="J258" s="198">
        <f>ROUND(I258*H258,2)</f>
        <v>0</v>
      </c>
      <c r="K258" s="194" t="s">
        <v>21</v>
      </c>
      <c r="L258" s="61"/>
      <c r="M258" s="199" t="s">
        <v>21</v>
      </c>
      <c r="N258" s="200" t="s">
        <v>43</v>
      </c>
      <c r="O258" s="42"/>
      <c r="P258" s="201">
        <f>O258*H258</f>
        <v>0</v>
      </c>
      <c r="Q258" s="201">
        <v>0</v>
      </c>
      <c r="R258" s="201">
        <f>Q258*H258</f>
        <v>0</v>
      </c>
      <c r="S258" s="201">
        <v>0</v>
      </c>
      <c r="T258" s="202">
        <f>S258*H258</f>
        <v>0</v>
      </c>
      <c r="AR258" s="24" t="s">
        <v>252</v>
      </c>
      <c r="AT258" s="24" t="s">
        <v>129</v>
      </c>
      <c r="AU258" s="24" t="s">
        <v>81</v>
      </c>
      <c r="AY258" s="24" t="s">
        <v>126</v>
      </c>
      <c r="BE258" s="203">
        <f>IF(N258="základní",J258,0)</f>
        <v>0</v>
      </c>
      <c r="BF258" s="203">
        <f>IF(N258="snížená",J258,0)</f>
        <v>0</v>
      </c>
      <c r="BG258" s="203">
        <f>IF(N258="zákl. přenesená",J258,0)</f>
        <v>0</v>
      </c>
      <c r="BH258" s="203">
        <f>IF(N258="sníž. přenesená",J258,0)</f>
        <v>0</v>
      </c>
      <c r="BI258" s="203">
        <f>IF(N258="nulová",J258,0)</f>
        <v>0</v>
      </c>
      <c r="BJ258" s="24" t="s">
        <v>77</v>
      </c>
      <c r="BK258" s="203">
        <f>ROUND(I258*H258,2)</f>
        <v>0</v>
      </c>
      <c r="BL258" s="24" t="s">
        <v>252</v>
      </c>
      <c r="BM258" s="24" t="s">
        <v>349</v>
      </c>
    </row>
    <row r="259" spans="2:51" s="11" customFormat="1" ht="13.5">
      <c r="B259" s="204"/>
      <c r="C259" s="205"/>
      <c r="D259" s="206" t="s">
        <v>136</v>
      </c>
      <c r="E259" s="207" t="s">
        <v>21</v>
      </c>
      <c r="F259" s="208" t="s">
        <v>137</v>
      </c>
      <c r="G259" s="205"/>
      <c r="H259" s="207" t="s">
        <v>21</v>
      </c>
      <c r="I259" s="209"/>
      <c r="J259" s="205"/>
      <c r="K259" s="205"/>
      <c r="L259" s="210"/>
      <c r="M259" s="211"/>
      <c r="N259" s="212"/>
      <c r="O259" s="212"/>
      <c r="P259" s="212"/>
      <c r="Q259" s="212"/>
      <c r="R259" s="212"/>
      <c r="S259" s="212"/>
      <c r="T259" s="213"/>
      <c r="AT259" s="214" t="s">
        <v>136</v>
      </c>
      <c r="AU259" s="214" t="s">
        <v>81</v>
      </c>
      <c r="AV259" s="11" t="s">
        <v>77</v>
      </c>
      <c r="AW259" s="11" t="s">
        <v>35</v>
      </c>
      <c r="AX259" s="11" t="s">
        <v>72</v>
      </c>
      <c r="AY259" s="214" t="s">
        <v>126</v>
      </c>
    </row>
    <row r="260" spans="2:51" s="11" customFormat="1" ht="13.5">
      <c r="B260" s="204"/>
      <c r="C260" s="205"/>
      <c r="D260" s="206" t="s">
        <v>136</v>
      </c>
      <c r="E260" s="207" t="s">
        <v>21</v>
      </c>
      <c r="F260" s="208" t="s">
        <v>138</v>
      </c>
      <c r="G260" s="205"/>
      <c r="H260" s="207" t="s">
        <v>21</v>
      </c>
      <c r="I260" s="209"/>
      <c r="J260" s="205"/>
      <c r="K260" s="205"/>
      <c r="L260" s="210"/>
      <c r="M260" s="211"/>
      <c r="N260" s="212"/>
      <c r="O260" s="212"/>
      <c r="P260" s="212"/>
      <c r="Q260" s="212"/>
      <c r="R260" s="212"/>
      <c r="S260" s="212"/>
      <c r="T260" s="213"/>
      <c r="AT260" s="214" t="s">
        <v>136</v>
      </c>
      <c r="AU260" s="214" t="s">
        <v>81</v>
      </c>
      <c r="AV260" s="11" t="s">
        <v>77</v>
      </c>
      <c r="AW260" s="11" t="s">
        <v>35</v>
      </c>
      <c r="AX260" s="11" t="s">
        <v>72</v>
      </c>
      <c r="AY260" s="214" t="s">
        <v>126</v>
      </c>
    </row>
    <row r="261" spans="2:51" s="11" customFormat="1" ht="13.5">
      <c r="B261" s="204"/>
      <c r="C261" s="205"/>
      <c r="D261" s="206" t="s">
        <v>136</v>
      </c>
      <c r="E261" s="207" t="s">
        <v>21</v>
      </c>
      <c r="F261" s="208" t="s">
        <v>324</v>
      </c>
      <c r="G261" s="205"/>
      <c r="H261" s="207" t="s">
        <v>21</v>
      </c>
      <c r="I261" s="209"/>
      <c r="J261" s="205"/>
      <c r="K261" s="205"/>
      <c r="L261" s="210"/>
      <c r="M261" s="211"/>
      <c r="N261" s="212"/>
      <c r="O261" s="212"/>
      <c r="P261" s="212"/>
      <c r="Q261" s="212"/>
      <c r="R261" s="212"/>
      <c r="S261" s="212"/>
      <c r="T261" s="213"/>
      <c r="AT261" s="214" t="s">
        <v>136</v>
      </c>
      <c r="AU261" s="214" t="s">
        <v>81</v>
      </c>
      <c r="AV261" s="11" t="s">
        <v>77</v>
      </c>
      <c r="AW261" s="11" t="s">
        <v>35</v>
      </c>
      <c r="AX261" s="11" t="s">
        <v>72</v>
      </c>
      <c r="AY261" s="214" t="s">
        <v>126</v>
      </c>
    </row>
    <row r="262" spans="2:51" s="12" customFormat="1" ht="13.5">
      <c r="B262" s="215"/>
      <c r="C262" s="216"/>
      <c r="D262" s="206" t="s">
        <v>136</v>
      </c>
      <c r="E262" s="217" t="s">
        <v>21</v>
      </c>
      <c r="F262" s="218" t="s">
        <v>325</v>
      </c>
      <c r="G262" s="216"/>
      <c r="H262" s="219">
        <v>33.75</v>
      </c>
      <c r="I262" s="220"/>
      <c r="J262" s="216"/>
      <c r="K262" s="216"/>
      <c r="L262" s="221"/>
      <c r="M262" s="222"/>
      <c r="N262" s="223"/>
      <c r="O262" s="223"/>
      <c r="P262" s="223"/>
      <c r="Q262" s="223"/>
      <c r="R262" s="223"/>
      <c r="S262" s="223"/>
      <c r="T262" s="224"/>
      <c r="AT262" s="225" t="s">
        <v>136</v>
      </c>
      <c r="AU262" s="225" t="s">
        <v>81</v>
      </c>
      <c r="AV262" s="12" t="s">
        <v>81</v>
      </c>
      <c r="AW262" s="12" t="s">
        <v>35</v>
      </c>
      <c r="AX262" s="12" t="s">
        <v>72</v>
      </c>
      <c r="AY262" s="225" t="s">
        <v>126</v>
      </c>
    </row>
    <row r="263" spans="2:51" s="11" customFormat="1" ht="13.5">
      <c r="B263" s="204"/>
      <c r="C263" s="205"/>
      <c r="D263" s="206" t="s">
        <v>136</v>
      </c>
      <c r="E263" s="207" t="s">
        <v>21</v>
      </c>
      <c r="F263" s="208" t="s">
        <v>144</v>
      </c>
      <c r="G263" s="205"/>
      <c r="H263" s="207" t="s">
        <v>21</v>
      </c>
      <c r="I263" s="209"/>
      <c r="J263" s="205"/>
      <c r="K263" s="205"/>
      <c r="L263" s="210"/>
      <c r="M263" s="211"/>
      <c r="N263" s="212"/>
      <c r="O263" s="212"/>
      <c r="P263" s="212"/>
      <c r="Q263" s="212"/>
      <c r="R263" s="212"/>
      <c r="S263" s="212"/>
      <c r="T263" s="213"/>
      <c r="AT263" s="214" t="s">
        <v>136</v>
      </c>
      <c r="AU263" s="214" t="s">
        <v>81</v>
      </c>
      <c r="AV263" s="11" t="s">
        <v>77</v>
      </c>
      <c r="AW263" s="11" t="s">
        <v>35</v>
      </c>
      <c r="AX263" s="11" t="s">
        <v>72</v>
      </c>
      <c r="AY263" s="214" t="s">
        <v>126</v>
      </c>
    </row>
    <row r="264" spans="2:51" s="11" customFormat="1" ht="13.5">
      <c r="B264" s="204"/>
      <c r="C264" s="205"/>
      <c r="D264" s="206" t="s">
        <v>136</v>
      </c>
      <c r="E264" s="207" t="s">
        <v>21</v>
      </c>
      <c r="F264" s="208" t="s">
        <v>324</v>
      </c>
      <c r="G264" s="205"/>
      <c r="H264" s="207" t="s">
        <v>21</v>
      </c>
      <c r="I264" s="209"/>
      <c r="J264" s="205"/>
      <c r="K264" s="205"/>
      <c r="L264" s="210"/>
      <c r="M264" s="211"/>
      <c r="N264" s="212"/>
      <c r="O264" s="212"/>
      <c r="P264" s="212"/>
      <c r="Q264" s="212"/>
      <c r="R264" s="212"/>
      <c r="S264" s="212"/>
      <c r="T264" s="213"/>
      <c r="AT264" s="214" t="s">
        <v>136</v>
      </c>
      <c r="AU264" s="214" t="s">
        <v>81</v>
      </c>
      <c r="AV264" s="11" t="s">
        <v>77</v>
      </c>
      <c r="AW264" s="11" t="s">
        <v>35</v>
      </c>
      <c r="AX264" s="11" t="s">
        <v>72</v>
      </c>
      <c r="AY264" s="214" t="s">
        <v>126</v>
      </c>
    </row>
    <row r="265" spans="2:51" s="11" customFormat="1" ht="13.5">
      <c r="B265" s="204"/>
      <c r="C265" s="205"/>
      <c r="D265" s="206" t="s">
        <v>136</v>
      </c>
      <c r="E265" s="207" t="s">
        <v>21</v>
      </c>
      <c r="F265" s="208" t="s">
        <v>337</v>
      </c>
      <c r="G265" s="205"/>
      <c r="H265" s="207" t="s">
        <v>21</v>
      </c>
      <c r="I265" s="209"/>
      <c r="J265" s="205"/>
      <c r="K265" s="205"/>
      <c r="L265" s="210"/>
      <c r="M265" s="211"/>
      <c r="N265" s="212"/>
      <c r="O265" s="212"/>
      <c r="P265" s="212"/>
      <c r="Q265" s="212"/>
      <c r="R265" s="212"/>
      <c r="S265" s="212"/>
      <c r="T265" s="213"/>
      <c r="AT265" s="214" t="s">
        <v>136</v>
      </c>
      <c r="AU265" s="214" t="s">
        <v>81</v>
      </c>
      <c r="AV265" s="11" t="s">
        <v>77</v>
      </c>
      <c r="AW265" s="11" t="s">
        <v>35</v>
      </c>
      <c r="AX265" s="11" t="s">
        <v>72</v>
      </c>
      <c r="AY265" s="214" t="s">
        <v>126</v>
      </c>
    </row>
    <row r="266" spans="2:51" s="12" customFormat="1" ht="13.5">
      <c r="B266" s="215"/>
      <c r="C266" s="216"/>
      <c r="D266" s="206" t="s">
        <v>136</v>
      </c>
      <c r="E266" s="217" t="s">
        <v>21</v>
      </c>
      <c r="F266" s="218" t="s">
        <v>338</v>
      </c>
      <c r="G266" s="216"/>
      <c r="H266" s="219">
        <v>40.74</v>
      </c>
      <c r="I266" s="220"/>
      <c r="J266" s="216"/>
      <c r="K266" s="216"/>
      <c r="L266" s="221"/>
      <c r="M266" s="222"/>
      <c r="N266" s="223"/>
      <c r="O266" s="223"/>
      <c r="P266" s="223"/>
      <c r="Q266" s="223"/>
      <c r="R266" s="223"/>
      <c r="S266" s="223"/>
      <c r="T266" s="224"/>
      <c r="AT266" s="225" t="s">
        <v>136</v>
      </c>
      <c r="AU266" s="225" t="s">
        <v>81</v>
      </c>
      <c r="AV266" s="12" t="s">
        <v>81</v>
      </c>
      <c r="AW266" s="12" t="s">
        <v>35</v>
      </c>
      <c r="AX266" s="12" t="s">
        <v>72</v>
      </c>
      <c r="AY266" s="225" t="s">
        <v>126</v>
      </c>
    </row>
    <row r="267" spans="2:51" s="13" customFormat="1" ht="13.5">
      <c r="B267" s="226"/>
      <c r="C267" s="227"/>
      <c r="D267" s="206" t="s">
        <v>136</v>
      </c>
      <c r="E267" s="228" t="s">
        <v>21</v>
      </c>
      <c r="F267" s="229" t="s">
        <v>149</v>
      </c>
      <c r="G267" s="227"/>
      <c r="H267" s="230">
        <v>74.49</v>
      </c>
      <c r="I267" s="231"/>
      <c r="J267" s="227"/>
      <c r="K267" s="227"/>
      <c r="L267" s="232"/>
      <c r="M267" s="233"/>
      <c r="N267" s="234"/>
      <c r="O267" s="234"/>
      <c r="P267" s="234"/>
      <c r="Q267" s="234"/>
      <c r="R267" s="234"/>
      <c r="S267" s="234"/>
      <c r="T267" s="235"/>
      <c r="AT267" s="236" t="s">
        <v>136</v>
      </c>
      <c r="AU267" s="236" t="s">
        <v>81</v>
      </c>
      <c r="AV267" s="13" t="s">
        <v>134</v>
      </c>
      <c r="AW267" s="13" t="s">
        <v>35</v>
      </c>
      <c r="AX267" s="13" t="s">
        <v>77</v>
      </c>
      <c r="AY267" s="236" t="s">
        <v>126</v>
      </c>
    </row>
    <row r="268" spans="2:65" s="1" customFormat="1" ht="22.9" customHeight="1">
      <c r="B268" s="41"/>
      <c r="C268" s="192" t="s">
        <v>350</v>
      </c>
      <c r="D268" s="192" t="s">
        <v>129</v>
      </c>
      <c r="E268" s="193" t="s">
        <v>351</v>
      </c>
      <c r="F268" s="194" t="s">
        <v>352</v>
      </c>
      <c r="G268" s="195" t="s">
        <v>329</v>
      </c>
      <c r="H268" s="196">
        <v>7.686</v>
      </c>
      <c r="I268" s="197"/>
      <c r="J268" s="198">
        <f>ROUND(I268*H268,2)</f>
        <v>0</v>
      </c>
      <c r="K268" s="194" t="s">
        <v>133</v>
      </c>
      <c r="L268" s="61"/>
      <c r="M268" s="199" t="s">
        <v>21</v>
      </c>
      <c r="N268" s="200" t="s">
        <v>43</v>
      </c>
      <c r="O268" s="42"/>
      <c r="P268" s="201">
        <f>O268*H268</f>
        <v>0</v>
      </c>
      <c r="Q268" s="201">
        <v>0.02337</v>
      </c>
      <c r="R268" s="201">
        <f>Q268*H268</f>
        <v>0.17962182</v>
      </c>
      <c r="S268" s="201">
        <v>0</v>
      </c>
      <c r="T268" s="202">
        <f>S268*H268</f>
        <v>0</v>
      </c>
      <c r="AR268" s="24" t="s">
        <v>252</v>
      </c>
      <c r="AT268" s="24" t="s">
        <v>129</v>
      </c>
      <c r="AU268" s="24" t="s">
        <v>81</v>
      </c>
      <c r="AY268" s="24" t="s">
        <v>126</v>
      </c>
      <c r="BE268" s="203">
        <f>IF(N268="základní",J268,0)</f>
        <v>0</v>
      </c>
      <c r="BF268" s="203">
        <f>IF(N268="snížená",J268,0)</f>
        <v>0</v>
      </c>
      <c r="BG268" s="203">
        <f>IF(N268="zákl. přenesená",J268,0)</f>
        <v>0</v>
      </c>
      <c r="BH268" s="203">
        <f>IF(N268="sníž. přenesená",J268,0)</f>
        <v>0</v>
      </c>
      <c r="BI268" s="203">
        <f>IF(N268="nulová",J268,0)</f>
        <v>0</v>
      </c>
      <c r="BJ268" s="24" t="s">
        <v>77</v>
      </c>
      <c r="BK268" s="203">
        <f>ROUND(I268*H268,2)</f>
        <v>0</v>
      </c>
      <c r="BL268" s="24" t="s">
        <v>252</v>
      </c>
      <c r="BM268" s="24" t="s">
        <v>353</v>
      </c>
    </row>
    <row r="269" spans="2:47" s="1" customFormat="1" ht="135">
      <c r="B269" s="41"/>
      <c r="C269" s="63"/>
      <c r="D269" s="206" t="s">
        <v>154</v>
      </c>
      <c r="E269" s="63"/>
      <c r="F269" s="237" t="s">
        <v>354</v>
      </c>
      <c r="G269" s="63"/>
      <c r="H269" s="63"/>
      <c r="I269" s="163"/>
      <c r="J269" s="63"/>
      <c r="K269" s="63"/>
      <c r="L269" s="61"/>
      <c r="M269" s="238"/>
      <c r="N269" s="42"/>
      <c r="O269" s="42"/>
      <c r="P269" s="42"/>
      <c r="Q269" s="42"/>
      <c r="R269" s="42"/>
      <c r="S269" s="42"/>
      <c r="T269" s="78"/>
      <c r="AT269" s="24" t="s">
        <v>154</v>
      </c>
      <c r="AU269" s="24" t="s">
        <v>81</v>
      </c>
    </row>
    <row r="270" spans="2:51" s="11" customFormat="1" ht="13.5">
      <c r="B270" s="204"/>
      <c r="C270" s="205"/>
      <c r="D270" s="206" t="s">
        <v>136</v>
      </c>
      <c r="E270" s="207" t="s">
        <v>21</v>
      </c>
      <c r="F270" s="208" t="s">
        <v>137</v>
      </c>
      <c r="G270" s="205"/>
      <c r="H270" s="207" t="s">
        <v>21</v>
      </c>
      <c r="I270" s="209"/>
      <c r="J270" s="205"/>
      <c r="K270" s="205"/>
      <c r="L270" s="210"/>
      <c r="M270" s="211"/>
      <c r="N270" s="212"/>
      <c r="O270" s="212"/>
      <c r="P270" s="212"/>
      <c r="Q270" s="212"/>
      <c r="R270" s="212"/>
      <c r="S270" s="212"/>
      <c r="T270" s="213"/>
      <c r="AT270" s="214" t="s">
        <v>136</v>
      </c>
      <c r="AU270" s="214" t="s">
        <v>81</v>
      </c>
      <c r="AV270" s="11" t="s">
        <v>77</v>
      </c>
      <c r="AW270" s="11" t="s">
        <v>35</v>
      </c>
      <c r="AX270" s="11" t="s">
        <v>72</v>
      </c>
      <c r="AY270" s="214" t="s">
        <v>126</v>
      </c>
    </row>
    <row r="271" spans="2:51" s="12" customFormat="1" ht="13.5">
      <c r="B271" s="215"/>
      <c r="C271" s="216"/>
      <c r="D271" s="206" t="s">
        <v>136</v>
      </c>
      <c r="E271" s="217" t="s">
        <v>21</v>
      </c>
      <c r="F271" s="218" t="s">
        <v>355</v>
      </c>
      <c r="G271" s="216"/>
      <c r="H271" s="219">
        <v>6.342</v>
      </c>
      <c r="I271" s="220"/>
      <c r="J271" s="216"/>
      <c r="K271" s="216"/>
      <c r="L271" s="221"/>
      <c r="M271" s="222"/>
      <c r="N271" s="223"/>
      <c r="O271" s="223"/>
      <c r="P271" s="223"/>
      <c r="Q271" s="223"/>
      <c r="R271" s="223"/>
      <c r="S271" s="223"/>
      <c r="T271" s="224"/>
      <c r="AT271" s="225" t="s">
        <v>136</v>
      </c>
      <c r="AU271" s="225" t="s">
        <v>81</v>
      </c>
      <c r="AV271" s="12" t="s">
        <v>81</v>
      </c>
      <c r="AW271" s="12" t="s">
        <v>35</v>
      </c>
      <c r="AX271" s="12" t="s">
        <v>72</v>
      </c>
      <c r="AY271" s="225" t="s">
        <v>126</v>
      </c>
    </row>
    <row r="272" spans="2:51" s="12" customFormat="1" ht="13.5">
      <c r="B272" s="215"/>
      <c r="C272" s="216"/>
      <c r="D272" s="206" t="s">
        <v>136</v>
      </c>
      <c r="E272" s="217" t="s">
        <v>21</v>
      </c>
      <c r="F272" s="218" t="s">
        <v>356</v>
      </c>
      <c r="G272" s="216"/>
      <c r="H272" s="219">
        <v>1.344</v>
      </c>
      <c r="I272" s="220"/>
      <c r="J272" s="216"/>
      <c r="K272" s="216"/>
      <c r="L272" s="221"/>
      <c r="M272" s="222"/>
      <c r="N272" s="223"/>
      <c r="O272" s="223"/>
      <c r="P272" s="223"/>
      <c r="Q272" s="223"/>
      <c r="R272" s="223"/>
      <c r="S272" s="223"/>
      <c r="T272" s="224"/>
      <c r="AT272" s="225" t="s">
        <v>136</v>
      </c>
      <c r="AU272" s="225" t="s">
        <v>81</v>
      </c>
      <c r="AV272" s="12" t="s">
        <v>81</v>
      </c>
      <c r="AW272" s="12" t="s">
        <v>35</v>
      </c>
      <c r="AX272" s="12" t="s">
        <v>72</v>
      </c>
      <c r="AY272" s="225" t="s">
        <v>126</v>
      </c>
    </row>
    <row r="273" spans="2:51" s="13" customFormat="1" ht="13.5">
      <c r="B273" s="226"/>
      <c r="C273" s="227"/>
      <c r="D273" s="206" t="s">
        <v>136</v>
      </c>
      <c r="E273" s="228" t="s">
        <v>21</v>
      </c>
      <c r="F273" s="229" t="s">
        <v>149</v>
      </c>
      <c r="G273" s="227"/>
      <c r="H273" s="230">
        <v>7.686</v>
      </c>
      <c r="I273" s="231"/>
      <c r="J273" s="227"/>
      <c r="K273" s="227"/>
      <c r="L273" s="232"/>
      <c r="M273" s="233"/>
      <c r="N273" s="234"/>
      <c r="O273" s="234"/>
      <c r="P273" s="234"/>
      <c r="Q273" s="234"/>
      <c r="R273" s="234"/>
      <c r="S273" s="234"/>
      <c r="T273" s="235"/>
      <c r="AT273" s="236" t="s">
        <v>136</v>
      </c>
      <c r="AU273" s="236" t="s">
        <v>81</v>
      </c>
      <c r="AV273" s="13" t="s">
        <v>134</v>
      </c>
      <c r="AW273" s="13" t="s">
        <v>35</v>
      </c>
      <c r="AX273" s="13" t="s">
        <v>77</v>
      </c>
      <c r="AY273" s="236" t="s">
        <v>126</v>
      </c>
    </row>
    <row r="274" spans="2:65" s="1" customFormat="1" ht="34.15" customHeight="1">
      <c r="B274" s="41"/>
      <c r="C274" s="192" t="s">
        <v>357</v>
      </c>
      <c r="D274" s="192" t="s">
        <v>129</v>
      </c>
      <c r="E274" s="193" t="s">
        <v>358</v>
      </c>
      <c r="F274" s="194" t="s">
        <v>359</v>
      </c>
      <c r="G274" s="195" t="s">
        <v>271</v>
      </c>
      <c r="H274" s="196">
        <v>4.407</v>
      </c>
      <c r="I274" s="197"/>
      <c r="J274" s="198">
        <f>ROUND(I274*H274,2)</f>
        <v>0</v>
      </c>
      <c r="K274" s="194" t="s">
        <v>133</v>
      </c>
      <c r="L274" s="61"/>
      <c r="M274" s="199" t="s">
        <v>21</v>
      </c>
      <c r="N274" s="200" t="s">
        <v>43</v>
      </c>
      <c r="O274" s="42"/>
      <c r="P274" s="201">
        <f>O274*H274</f>
        <v>0</v>
      </c>
      <c r="Q274" s="201">
        <v>0</v>
      </c>
      <c r="R274" s="201">
        <f>Q274*H274</f>
        <v>0</v>
      </c>
      <c r="S274" s="201">
        <v>0</v>
      </c>
      <c r="T274" s="202">
        <f>S274*H274</f>
        <v>0</v>
      </c>
      <c r="AR274" s="24" t="s">
        <v>252</v>
      </c>
      <c r="AT274" s="24" t="s">
        <v>129</v>
      </c>
      <c r="AU274" s="24" t="s">
        <v>81</v>
      </c>
      <c r="AY274" s="24" t="s">
        <v>126</v>
      </c>
      <c r="BE274" s="203">
        <f>IF(N274="základní",J274,0)</f>
        <v>0</v>
      </c>
      <c r="BF274" s="203">
        <f>IF(N274="snížená",J274,0)</f>
        <v>0</v>
      </c>
      <c r="BG274" s="203">
        <f>IF(N274="zákl. přenesená",J274,0)</f>
        <v>0</v>
      </c>
      <c r="BH274" s="203">
        <f>IF(N274="sníž. přenesená",J274,0)</f>
        <v>0</v>
      </c>
      <c r="BI274" s="203">
        <f>IF(N274="nulová",J274,0)</f>
        <v>0</v>
      </c>
      <c r="BJ274" s="24" t="s">
        <v>77</v>
      </c>
      <c r="BK274" s="203">
        <f>ROUND(I274*H274,2)</f>
        <v>0</v>
      </c>
      <c r="BL274" s="24" t="s">
        <v>252</v>
      </c>
      <c r="BM274" s="24" t="s">
        <v>360</v>
      </c>
    </row>
    <row r="275" spans="2:47" s="1" customFormat="1" ht="148.5">
      <c r="B275" s="41"/>
      <c r="C275" s="63"/>
      <c r="D275" s="206" t="s">
        <v>154</v>
      </c>
      <c r="E275" s="63"/>
      <c r="F275" s="237" t="s">
        <v>361</v>
      </c>
      <c r="G275" s="63"/>
      <c r="H275" s="63"/>
      <c r="I275" s="163"/>
      <c r="J275" s="63"/>
      <c r="K275" s="63"/>
      <c r="L275" s="61"/>
      <c r="M275" s="238"/>
      <c r="N275" s="42"/>
      <c r="O275" s="42"/>
      <c r="P275" s="42"/>
      <c r="Q275" s="42"/>
      <c r="R275" s="42"/>
      <c r="S275" s="42"/>
      <c r="T275" s="78"/>
      <c r="AT275" s="24" t="s">
        <v>154</v>
      </c>
      <c r="AU275" s="24" t="s">
        <v>81</v>
      </c>
    </row>
    <row r="276" spans="2:65" s="1" customFormat="1" ht="34.15" customHeight="1">
      <c r="B276" s="41"/>
      <c r="C276" s="192" t="s">
        <v>362</v>
      </c>
      <c r="D276" s="192" t="s">
        <v>129</v>
      </c>
      <c r="E276" s="193" t="s">
        <v>363</v>
      </c>
      <c r="F276" s="194" t="s">
        <v>364</v>
      </c>
      <c r="G276" s="195" t="s">
        <v>271</v>
      </c>
      <c r="H276" s="196">
        <v>4.407</v>
      </c>
      <c r="I276" s="197"/>
      <c r="J276" s="198">
        <f>ROUND(I276*H276,2)</f>
        <v>0</v>
      </c>
      <c r="K276" s="194" t="s">
        <v>133</v>
      </c>
      <c r="L276" s="61"/>
      <c r="M276" s="199" t="s">
        <v>21</v>
      </c>
      <c r="N276" s="200" t="s">
        <v>43</v>
      </c>
      <c r="O276" s="42"/>
      <c r="P276" s="201">
        <f>O276*H276</f>
        <v>0</v>
      </c>
      <c r="Q276" s="201">
        <v>0</v>
      </c>
      <c r="R276" s="201">
        <f>Q276*H276</f>
        <v>0</v>
      </c>
      <c r="S276" s="201">
        <v>0</v>
      </c>
      <c r="T276" s="202">
        <f>S276*H276</f>
        <v>0</v>
      </c>
      <c r="AR276" s="24" t="s">
        <v>252</v>
      </c>
      <c r="AT276" s="24" t="s">
        <v>129</v>
      </c>
      <c r="AU276" s="24" t="s">
        <v>81</v>
      </c>
      <c r="AY276" s="24" t="s">
        <v>126</v>
      </c>
      <c r="BE276" s="203">
        <f>IF(N276="základní",J276,0)</f>
        <v>0</v>
      </c>
      <c r="BF276" s="203">
        <f>IF(N276="snížená",J276,0)</f>
        <v>0</v>
      </c>
      <c r="BG276" s="203">
        <f>IF(N276="zákl. přenesená",J276,0)</f>
        <v>0</v>
      </c>
      <c r="BH276" s="203">
        <f>IF(N276="sníž. přenesená",J276,0)</f>
        <v>0</v>
      </c>
      <c r="BI276" s="203">
        <f>IF(N276="nulová",J276,0)</f>
        <v>0</v>
      </c>
      <c r="BJ276" s="24" t="s">
        <v>77</v>
      </c>
      <c r="BK276" s="203">
        <f>ROUND(I276*H276,2)</f>
        <v>0</v>
      </c>
      <c r="BL276" s="24" t="s">
        <v>252</v>
      </c>
      <c r="BM276" s="24" t="s">
        <v>365</v>
      </c>
    </row>
    <row r="277" spans="2:47" s="1" customFormat="1" ht="148.5">
      <c r="B277" s="41"/>
      <c r="C277" s="63"/>
      <c r="D277" s="206" t="s">
        <v>154</v>
      </c>
      <c r="E277" s="63"/>
      <c r="F277" s="237" t="s">
        <v>361</v>
      </c>
      <c r="G277" s="63"/>
      <c r="H277" s="63"/>
      <c r="I277" s="163"/>
      <c r="J277" s="63"/>
      <c r="K277" s="63"/>
      <c r="L277" s="61"/>
      <c r="M277" s="238"/>
      <c r="N277" s="42"/>
      <c r="O277" s="42"/>
      <c r="P277" s="42"/>
      <c r="Q277" s="42"/>
      <c r="R277" s="42"/>
      <c r="S277" s="42"/>
      <c r="T277" s="78"/>
      <c r="AT277" s="24" t="s">
        <v>154</v>
      </c>
      <c r="AU277" s="24" t="s">
        <v>81</v>
      </c>
    </row>
    <row r="278" spans="2:63" s="10" customFormat="1" ht="29.85" customHeight="1">
      <c r="B278" s="176"/>
      <c r="C278" s="177"/>
      <c r="D278" s="178" t="s">
        <v>71</v>
      </c>
      <c r="E278" s="190" t="s">
        <v>366</v>
      </c>
      <c r="F278" s="190" t="s">
        <v>367</v>
      </c>
      <c r="G278" s="177"/>
      <c r="H278" s="177"/>
      <c r="I278" s="180"/>
      <c r="J278" s="191">
        <f>BK278</f>
        <v>0</v>
      </c>
      <c r="K278" s="177"/>
      <c r="L278" s="182"/>
      <c r="M278" s="183"/>
      <c r="N278" s="184"/>
      <c r="O278" s="184"/>
      <c r="P278" s="185">
        <f>SUM(P279:P579)</f>
        <v>0</v>
      </c>
      <c r="Q278" s="184"/>
      <c r="R278" s="185">
        <f>SUM(R279:R579)</f>
        <v>7.42103512</v>
      </c>
      <c r="S278" s="184"/>
      <c r="T278" s="186">
        <f>SUM(T279:T579)</f>
        <v>5.996284400000002</v>
      </c>
      <c r="AR278" s="187" t="s">
        <v>81</v>
      </c>
      <c r="AT278" s="188" t="s">
        <v>71</v>
      </c>
      <c r="AU278" s="188" t="s">
        <v>77</v>
      </c>
      <c r="AY278" s="187" t="s">
        <v>126</v>
      </c>
      <c r="BK278" s="189">
        <f>SUM(BK279:BK579)</f>
        <v>0</v>
      </c>
    </row>
    <row r="279" spans="2:65" s="1" customFormat="1" ht="22.9" customHeight="1">
      <c r="B279" s="41"/>
      <c r="C279" s="192" t="s">
        <v>368</v>
      </c>
      <c r="D279" s="192" t="s">
        <v>129</v>
      </c>
      <c r="E279" s="193" t="s">
        <v>369</v>
      </c>
      <c r="F279" s="194" t="s">
        <v>370</v>
      </c>
      <c r="G279" s="195" t="s">
        <v>132</v>
      </c>
      <c r="H279" s="196">
        <v>517.532</v>
      </c>
      <c r="I279" s="197"/>
      <c r="J279" s="198">
        <f>ROUND(I279*H279,2)</f>
        <v>0</v>
      </c>
      <c r="K279" s="194" t="s">
        <v>133</v>
      </c>
      <c r="L279" s="61"/>
      <c r="M279" s="199" t="s">
        <v>21</v>
      </c>
      <c r="N279" s="200" t="s">
        <v>43</v>
      </c>
      <c r="O279" s="42"/>
      <c r="P279" s="201">
        <f>O279*H279</f>
        <v>0</v>
      </c>
      <c r="Q279" s="201">
        <v>0</v>
      </c>
      <c r="R279" s="201">
        <f>Q279*H279</f>
        <v>0</v>
      </c>
      <c r="S279" s="201">
        <v>0.00594</v>
      </c>
      <c r="T279" s="202">
        <f>S279*H279</f>
        <v>3.0741400800000003</v>
      </c>
      <c r="AR279" s="24" t="s">
        <v>252</v>
      </c>
      <c r="AT279" s="24" t="s">
        <v>129</v>
      </c>
      <c r="AU279" s="24" t="s">
        <v>81</v>
      </c>
      <c r="AY279" s="24" t="s">
        <v>126</v>
      </c>
      <c r="BE279" s="203">
        <f>IF(N279="základní",J279,0)</f>
        <v>0</v>
      </c>
      <c r="BF279" s="203">
        <f>IF(N279="snížená",J279,0)</f>
        <v>0</v>
      </c>
      <c r="BG279" s="203">
        <f>IF(N279="zákl. přenesená",J279,0)</f>
        <v>0</v>
      </c>
      <c r="BH279" s="203">
        <f>IF(N279="sníž. přenesená",J279,0)</f>
        <v>0</v>
      </c>
      <c r="BI279" s="203">
        <f>IF(N279="nulová",J279,0)</f>
        <v>0</v>
      </c>
      <c r="BJ279" s="24" t="s">
        <v>77</v>
      </c>
      <c r="BK279" s="203">
        <f>ROUND(I279*H279,2)</f>
        <v>0</v>
      </c>
      <c r="BL279" s="24" t="s">
        <v>252</v>
      </c>
      <c r="BM279" s="24" t="s">
        <v>371</v>
      </c>
    </row>
    <row r="280" spans="2:51" s="11" customFormat="1" ht="13.5">
      <c r="B280" s="204"/>
      <c r="C280" s="205"/>
      <c r="D280" s="206" t="s">
        <v>136</v>
      </c>
      <c r="E280" s="207" t="s">
        <v>21</v>
      </c>
      <c r="F280" s="208" t="s">
        <v>137</v>
      </c>
      <c r="G280" s="205"/>
      <c r="H280" s="207" t="s">
        <v>21</v>
      </c>
      <c r="I280" s="209"/>
      <c r="J280" s="205"/>
      <c r="K280" s="205"/>
      <c r="L280" s="210"/>
      <c r="M280" s="211"/>
      <c r="N280" s="212"/>
      <c r="O280" s="212"/>
      <c r="P280" s="212"/>
      <c r="Q280" s="212"/>
      <c r="R280" s="212"/>
      <c r="S280" s="212"/>
      <c r="T280" s="213"/>
      <c r="AT280" s="214" t="s">
        <v>136</v>
      </c>
      <c r="AU280" s="214" t="s">
        <v>81</v>
      </c>
      <c r="AV280" s="11" t="s">
        <v>77</v>
      </c>
      <c r="AW280" s="11" t="s">
        <v>35</v>
      </c>
      <c r="AX280" s="11" t="s">
        <v>72</v>
      </c>
      <c r="AY280" s="214" t="s">
        <v>126</v>
      </c>
    </row>
    <row r="281" spans="2:51" s="11" customFormat="1" ht="13.5">
      <c r="B281" s="204"/>
      <c r="C281" s="205"/>
      <c r="D281" s="206" t="s">
        <v>136</v>
      </c>
      <c r="E281" s="207" t="s">
        <v>21</v>
      </c>
      <c r="F281" s="208" t="s">
        <v>138</v>
      </c>
      <c r="G281" s="205"/>
      <c r="H281" s="207" t="s">
        <v>21</v>
      </c>
      <c r="I281" s="209"/>
      <c r="J281" s="205"/>
      <c r="K281" s="205"/>
      <c r="L281" s="210"/>
      <c r="M281" s="211"/>
      <c r="N281" s="212"/>
      <c r="O281" s="212"/>
      <c r="P281" s="212"/>
      <c r="Q281" s="212"/>
      <c r="R281" s="212"/>
      <c r="S281" s="212"/>
      <c r="T281" s="213"/>
      <c r="AT281" s="214" t="s">
        <v>136</v>
      </c>
      <c r="AU281" s="214" t="s">
        <v>81</v>
      </c>
      <c r="AV281" s="11" t="s">
        <v>77</v>
      </c>
      <c r="AW281" s="11" t="s">
        <v>35</v>
      </c>
      <c r="AX281" s="11" t="s">
        <v>72</v>
      </c>
      <c r="AY281" s="214" t="s">
        <v>126</v>
      </c>
    </row>
    <row r="282" spans="2:51" s="12" customFormat="1" ht="13.5">
      <c r="B282" s="215"/>
      <c r="C282" s="216"/>
      <c r="D282" s="206" t="s">
        <v>136</v>
      </c>
      <c r="E282" s="217" t="s">
        <v>21</v>
      </c>
      <c r="F282" s="218" t="s">
        <v>372</v>
      </c>
      <c r="G282" s="216"/>
      <c r="H282" s="219">
        <v>352</v>
      </c>
      <c r="I282" s="220"/>
      <c r="J282" s="216"/>
      <c r="K282" s="216"/>
      <c r="L282" s="221"/>
      <c r="M282" s="222"/>
      <c r="N282" s="223"/>
      <c r="O282" s="223"/>
      <c r="P282" s="223"/>
      <c r="Q282" s="223"/>
      <c r="R282" s="223"/>
      <c r="S282" s="223"/>
      <c r="T282" s="224"/>
      <c r="AT282" s="225" t="s">
        <v>136</v>
      </c>
      <c r="AU282" s="225" t="s">
        <v>81</v>
      </c>
      <c r="AV282" s="12" t="s">
        <v>81</v>
      </c>
      <c r="AW282" s="12" t="s">
        <v>35</v>
      </c>
      <c r="AX282" s="12" t="s">
        <v>72</v>
      </c>
      <c r="AY282" s="225" t="s">
        <v>126</v>
      </c>
    </row>
    <row r="283" spans="2:51" s="12" customFormat="1" ht="13.5">
      <c r="B283" s="215"/>
      <c r="C283" s="216"/>
      <c r="D283" s="206" t="s">
        <v>136</v>
      </c>
      <c r="E283" s="217" t="s">
        <v>21</v>
      </c>
      <c r="F283" s="218" t="s">
        <v>373</v>
      </c>
      <c r="G283" s="216"/>
      <c r="H283" s="219">
        <v>75</v>
      </c>
      <c r="I283" s="220"/>
      <c r="J283" s="216"/>
      <c r="K283" s="216"/>
      <c r="L283" s="221"/>
      <c r="M283" s="222"/>
      <c r="N283" s="223"/>
      <c r="O283" s="223"/>
      <c r="P283" s="223"/>
      <c r="Q283" s="223"/>
      <c r="R283" s="223"/>
      <c r="S283" s="223"/>
      <c r="T283" s="224"/>
      <c r="AT283" s="225" t="s">
        <v>136</v>
      </c>
      <c r="AU283" s="225" t="s">
        <v>81</v>
      </c>
      <c r="AV283" s="12" t="s">
        <v>81</v>
      </c>
      <c r="AW283" s="12" t="s">
        <v>35</v>
      </c>
      <c r="AX283" s="12" t="s">
        <v>72</v>
      </c>
      <c r="AY283" s="225" t="s">
        <v>126</v>
      </c>
    </row>
    <row r="284" spans="2:51" s="11" customFormat="1" ht="13.5">
      <c r="B284" s="204"/>
      <c r="C284" s="205"/>
      <c r="D284" s="206" t="s">
        <v>136</v>
      </c>
      <c r="E284" s="207" t="s">
        <v>21</v>
      </c>
      <c r="F284" s="208" t="s">
        <v>337</v>
      </c>
      <c r="G284" s="205"/>
      <c r="H284" s="207" t="s">
        <v>21</v>
      </c>
      <c r="I284" s="209"/>
      <c r="J284" s="205"/>
      <c r="K284" s="205"/>
      <c r="L284" s="210"/>
      <c r="M284" s="211"/>
      <c r="N284" s="212"/>
      <c r="O284" s="212"/>
      <c r="P284" s="212"/>
      <c r="Q284" s="212"/>
      <c r="R284" s="212"/>
      <c r="S284" s="212"/>
      <c r="T284" s="213"/>
      <c r="AT284" s="214" t="s">
        <v>136</v>
      </c>
      <c r="AU284" s="214" t="s">
        <v>81</v>
      </c>
      <c r="AV284" s="11" t="s">
        <v>77</v>
      </c>
      <c r="AW284" s="11" t="s">
        <v>35</v>
      </c>
      <c r="AX284" s="11" t="s">
        <v>72</v>
      </c>
      <c r="AY284" s="214" t="s">
        <v>126</v>
      </c>
    </row>
    <row r="285" spans="2:51" s="12" customFormat="1" ht="13.5">
      <c r="B285" s="215"/>
      <c r="C285" s="216"/>
      <c r="D285" s="206" t="s">
        <v>136</v>
      </c>
      <c r="E285" s="217" t="s">
        <v>21</v>
      </c>
      <c r="F285" s="218" t="s">
        <v>374</v>
      </c>
      <c r="G285" s="216"/>
      <c r="H285" s="219">
        <v>90.532</v>
      </c>
      <c r="I285" s="220"/>
      <c r="J285" s="216"/>
      <c r="K285" s="216"/>
      <c r="L285" s="221"/>
      <c r="M285" s="222"/>
      <c r="N285" s="223"/>
      <c r="O285" s="223"/>
      <c r="P285" s="223"/>
      <c r="Q285" s="223"/>
      <c r="R285" s="223"/>
      <c r="S285" s="223"/>
      <c r="T285" s="224"/>
      <c r="AT285" s="225" t="s">
        <v>136</v>
      </c>
      <c r="AU285" s="225" t="s">
        <v>81</v>
      </c>
      <c r="AV285" s="12" t="s">
        <v>81</v>
      </c>
      <c r="AW285" s="12" t="s">
        <v>35</v>
      </c>
      <c r="AX285" s="12" t="s">
        <v>72</v>
      </c>
      <c r="AY285" s="225" t="s">
        <v>126</v>
      </c>
    </row>
    <row r="286" spans="2:51" s="13" customFormat="1" ht="13.5">
      <c r="B286" s="226"/>
      <c r="C286" s="227"/>
      <c r="D286" s="206" t="s">
        <v>136</v>
      </c>
      <c r="E286" s="228" t="s">
        <v>21</v>
      </c>
      <c r="F286" s="229" t="s">
        <v>149</v>
      </c>
      <c r="G286" s="227"/>
      <c r="H286" s="230">
        <v>517.532</v>
      </c>
      <c r="I286" s="231"/>
      <c r="J286" s="227"/>
      <c r="K286" s="227"/>
      <c r="L286" s="232"/>
      <c r="M286" s="233"/>
      <c r="N286" s="234"/>
      <c r="O286" s="234"/>
      <c r="P286" s="234"/>
      <c r="Q286" s="234"/>
      <c r="R286" s="234"/>
      <c r="S286" s="234"/>
      <c r="T286" s="235"/>
      <c r="AT286" s="236" t="s">
        <v>136</v>
      </c>
      <c r="AU286" s="236" t="s">
        <v>81</v>
      </c>
      <c r="AV286" s="13" t="s">
        <v>134</v>
      </c>
      <c r="AW286" s="13" t="s">
        <v>35</v>
      </c>
      <c r="AX286" s="13" t="s">
        <v>77</v>
      </c>
      <c r="AY286" s="236" t="s">
        <v>126</v>
      </c>
    </row>
    <row r="287" spans="2:65" s="1" customFormat="1" ht="22.9" customHeight="1">
      <c r="B287" s="41"/>
      <c r="C287" s="192" t="s">
        <v>375</v>
      </c>
      <c r="D287" s="192" t="s">
        <v>129</v>
      </c>
      <c r="E287" s="193" t="s">
        <v>376</v>
      </c>
      <c r="F287" s="194" t="s">
        <v>377</v>
      </c>
      <c r="G287" s="195" t="s">
        <v>142</v>
      </c>
      <c r="H287" s="196">
        <v>86.93</v>
      </c>
      <c r="I287" s="197"/>
      <c r="J287" s="198">
        <f>ROUND(I287*H287,2)</f>
        <v>0</v>
      </c>
      <c r="K287" s="194" t="s">
        <v>133</v>
      </c>
      <c r="L287" s="61"/>
      <c r="M287" s="199" t="s">
        <v>21</v>
      </c>
      <c r="N287" s="200" t="s">
        <v>43</v>
      </c>
      <c r="O287" s="42"/>
      <c r="P287" s="201">
        <f>O287*H287</f>
        <v>0</v>
      </c>
      <c r="Q287" s="201">
        <v>0</v>
      </c>
      <c r="R287" s="201">
        <f>Q287*H287</f>
        <v>0</v>
      </c>
      <c r="S287" s="201">
        <v>0.00338</v>
      </c>
      <c r="T287" s="202">
        <f>S287*H287</f>
        <v>0.2938234</v>
      </c>
      <c r="AR287" s="24" t="s">
        <v>252</v>
      </c>
      <c r="AT287" s="24" t="s">
        <v>129</v>
      </c>
      <c r="AU287" s="24" t="s">
        <v>81</v>
      </c>
      <c r="AY287" s="24" t="s">
        <v>126</v>
      </c>
      <c r="BE287" s="203">
        <f>IF(N287="základní",J287,0)</f>
        <v>0</v>
      </c>
      <c r="BF287" s="203">
        <f>IF(N287="snížená",J287,0)</f>
        <v>0</v>
      </c>
      <c r="BG287" s="203">
        <f>IF(N287="zákl. přenesená",J287,0)</f>
        <v>0</v>
      </c>
      <c r="BH287" s="203">
        <f>IF(N287="sníž. přenesená",J287,0)</f>
        <v>0</v>
      </c>
      <c r="BI287" s="203">
        <f>IF(N287="nulová",J287,0)</f>
        <v>0</v>
      </c>
      <c r="BJ287" s="24" t="s">
        <v>77</v>
      </c>
      <c r="BK287" s="203">
        <f>ROUND(I287*H287,2)</f>
        <v>0</v>
      </c>
      <c r="BL287" s="24" t="s">
        <v>252</v>
      </c>
      <c r="BM287" s="24" t="s">
        <v>378</v>
      </c>
    </row>
    <row r="288" spans="2:51" s="11" customFormat="1" ht="13.5">
      <c r="B288" s="204"/>
      <c r="C288" s="205"/>
      <c r="D288" s="206" t="s">
        <v>136</v>
      </c>
      <c r="E288" s="207" t="s">
        <v>21</v>
      </c>
      <c r="F288" s="208" t="s">
        <v>144</v>
      </c>
      <c r="G288" s="205"/>
      <c r="H288" s="207" t="s">
        <v>21</v>
      </c>
      <c r="I288" s="209"/>
      <c r="J288" s="205"/>
      <c r="K288" s="205"/>
      <c r="L288" s="210"/>
      <c r="M288" s="211"/>
      <c r="N288" s="212"/>
      <c r="O288" s="212"/>
      <c r="P288" s="212"/>
      <c r="Q288" s="212"/>
      <c r="R288" s="212"/>
      <c r="S288" s="212"/>
      <c r="T288" s="213"/>
      <c r="AT288" s="214" t="s">
        <v>136</v>
      </c>
      <c r="AU288" s="214" t="s">
        <v>81</v>
      </c>
      <c r="AV288" s="11" t="s">
        <v>77</v>
      </c>
      <c r="AW288" s="11" t="s">
        <v>35</v>
      </c>
      <c r="AX288" s="11" t="s">
        <v>72</v>
      </c>
      <c r="AY288" s="214" t="s">
        <v>126</v>
      </c>
    </row>
    <row r="289" spans="2:51" s="12" customFormat="1" ht="13.5">
      <c r="B289" s="215"/>
      <c r="C289" s="216"/>
      <c r="D289" s="206" t="s">
        <v>136</v>
      </c>
      <c r="E289" s="217" t="s">
        <v>21</v>
      </c>
      <c r="F289" s="218" t="s">
        <v>379</v>
      </c>
      <c r="G289" s="216"/>
      <c r="H289" s="219">
        <v>22</v>
      </c>
      <c r="I289" s="220"/>
      <c r="J289" s="216"/>
      <c r="K289" s="216"/>
      <c r="L289" s="221"/>
      <c r="M289" s="222"/>
      <c r="N289" s="223"/>
      <c r="O289" s="223"/>
      <c r="P289" s="223"/>
      <c r="Q289" s="223"/>
      <c r="R289" s="223"/>
      <c r="S289" s="223"/>
      <c r="T289" s="224"/>
      <c r="AT289" s="225" t="s">
        <v>136</v>
      </c>
      <c r="AU289" s="225" t="s">
        <v>81</v>
      </c>
      <c r="AV289" s="12" t="s">
        <v>81</v>
      </c>
      <c r="AW289" s="12" t="s">
        <v>35</v>
      </c>
      <c r="AX289" s="12" t="s">
        <v>72</v>
      </c>
      <c r="AY289" s="225" t="s">
        <v>126</v>
      </c>
    </row>
    <row r="290" spans="2:51" s="12" customFormat="1" ht="13.5">
      <c r="B290" s="215"/>
      <c r="C290" s="216"/>
      <c r="D290" s="206" t="s">
        <v>136</v>
      </c>
      <c r="E290" s="217" t="s">
        <v>21</v>
      </c>
      <c r="F290" s="218" t="s">
        <v>380</v>
      </c>
      <c r="G290" s="216"/>
      <c r="H290" s="219">
        <v>12</v>
      </c>
      <c r="I290" s="220"/>
      <c r="J290" s="216"/>
      <c r="K290" s="216"/>
      <c r="L290" s="221"/>
      <c r="M290" s="222"/>
      <c r="N290" s="223"/>
      <c r="O290" s="223"/>
      <c r="P290" s="223"/>
      <c r="Q290" s="223"/>
      <c r="R290" s="223"/>
      <c r="S290" s="223"/>
      <c r="T290" s="224"/>
      <c r="AT290" s="225" t="s">
        <v>136</v>
      </c>
      <c r="AU290" s="225" t="s">
        <v>81</v>
      </c>
      <c r="AV290" s="12" t="s">
        <v>81</v>
      </c>
      <c r="AW290" s="12" t="s">
        <v>35</v>
      </c>
      <c r="AX290" s="12" t="s">
        <v>72</v>
      </c>
      <c r="AY290" s="225" t="s">
        <v>126</v>
      </c>
    </row>
    <row r="291" spans="2:51" s="12" customFormat="1" ht="13.5">
      <c r="B291" s="215"/>
      <c r="C291" s="216"/>
      <c r="D291" s="206" t="s">
        <v>136</v>
      </c>
      <c r="E291" s="217" t="s">
        <v>21</v>
      </c>
      <c r="F291" s="218" t="s">
        <v>381</v>
      </c>
      <c r="G291" s="216"/>
      <c r="H291" s="219">
        <v>8</v>
      </c>
      <c r="I291" s="220"/>
      <c r="J291" s="216"/>
      <c r="K291" s="216"/>
      <c r="L291" s="221"/>
      <c r="M291" s="222"/>
      <c r="N291" s="223"/>
      <c r="O291" s="223"/>
      <c r="P291" s="223"/>
      <c r="Q291" s="223"/>
      <c r="R291" s="223"/>
      <c r="S291" s="223"/>
      <c r="T291" s="224"/>
      <c r="AT291" s="225" t="s">
        <v>136</v>
      </c>
      <c r="AU291" s="225" t="s">
        <v>81</v>
      </c>
      <c r="AV291" s="12" t="s">
        <v>81</v>
      </c>
      <c r="AW291" s="12" t="s">
        <v>35</v>
      </c>
      <c r="AX291" s="12" t="s">
        <v>72</v>
      </c>
      <c r="AY291" s="225" t="s">
        <v>126</v>
      </c>
    </row>
    <row r="292" spans="2:51" s="12" customFormat="1" ht="13.5">
      <c r="B292" s="215"/>
      <c r="C292" s="216"/>
      <c r="D292" s="206" t="s">
        <v>136</v>
      </c>
      <c r="E292" s="217" t="s">
        <v>21</v>
      </c>
      <c r="F292" s="218" t="s">
        <v>382</v>
      </c>
      <c r="G292" s="216"/>
      <c r="H292" s="219">
        <v>4.5</v>
      </c>
      <c r="I292" s="220"/>
      <c r="J292" s="216"/>
      <c r="K292" s="216"/>
      <c r="L292" s="221"/>
      <c r="M292" s="222"/>
      <c r="N292" s="223"/>
      <c r="O292" s="223"/>
      <c r="P292" s="223"/>
      <c r="Q292" s="223"/>
      <c r="R292" s="223"/>
      <c r="S292" s="223"/>
      <c r="T292" s="224"/>
      <c r="AT292" s="225" t="s">
        <v>136</v>
      </c>
      <c r="AU292" s="225" t="s">
        <v>81</v>
      </c>
      <c r="AV292" s="12" t="s">
        <v>81</v>
      </c>
      <c r="AW292" s="12" t="s">
        <v>35</v>
      </c>
      <c r="AX292" s="12" t="s">
        <v>72</v>
      </c>
      <c r="AY292" s="225" t="s">
        <v>126</v>
      </c>
    </row>
    <row r="293" spans="2:51" s="12" customFormat="1" ht="13.5">
      <c r="B293" s="215"/>
      <c r="C293" s="216"/>
      <c r="D293" s="206" t="s">
        <v>136</v>
      </c>
      <c r="E293" s="217" t="s">
        <v>21</v>
      </c>
      <c r="F293" s="218" t="s">
        <v>383</v>
      </c>
      <c r="G293" s="216"/>
      <c r="H293" s="219">
        <v>10.69</v>
      </c>
      <c r="I293" s="220"/>
      <c r="J293" s="216"/>
      <c r="K293" s="216"/>
      <c r="L293" s="221"/>
      <c r="M293" s="222"/>
      <c r="N293" s="223"/>
      <c r="O293" s="223"/>
      <c r="P293" s="223"/>
      <c r="Q293" s="223"/>
      <c r="R293" s="223"/>
      <c r="S293" s="223"/>
      <c r="T293" s="224"/>
      <c r="AT293" s="225" t="s">
        <v>136</v>
      </c>
      <c r="AU293" s="225" t="s">
        <v>81</v>
      </c>
      <c r="AV293" s="12" t="s">
        <v>81</v>
      </c>
      <c r="AW293" s="12" t="s">
        <v>35</v>
      </c>
      <c r="AX293" s="12" t="s">
        <v>72</v>
      </c>
      <c r="AY293" s="225" t="s">
        <v>126</v>
      </c>
    </row>
    <row r="294" spans="2:51" s="12" customFormat="1" ht="13.5">
      <c r="B294" s="215"/>
      <c r="C294" s="216"/>
      <c r="D294" s="206" t="s">
        <v>136</v>
      </c>
      <c r="E294" s="217" t="s">
        <v>21</v>
      </c>
      <c r="F294" s="218" t="s">
        <v>384</v>
      </c>
      <c r="G294" s="216"/>
      <c r="H294" s="219">
        <v>5.34</v>
      </c>
      <c r="I294" s="220"/>
      <c r="J294" s="216"/>
      <c r="K294" s="216"/>
      <c r="L294" s="221"/>
      <c r="M294" s="222"/>
      <c r="N294" s="223"/>
      <c r="O294" s="223"/>
      <c r="P294" s="223"/>
      <c r="Q294" s="223"/>
      <c r="R294" s="223"/>
      <c r="S294" s="223"/>
      <c r="T294" s="224"/>
      <c r="AT294" s="225" t="s">
        <v>136</v>
      </c>
      <c r="AU294" s="225" t="s">
        <v>81</v>
      </c>
      <c r="AV294" s="12" t="s">
        <v>81</v>
      </c>
      <c r="AW294" s="12" t="s">
        <v>35</v>
      </c>
      <c r="AX294" s="12" t="s">
        <v>72</v>
      </c>
      <c r="AY294" s="225" t="s">
        <v>126</v>
      </c>
    </row>
    <row r="295" spans="2:51" s="12" customFormat="1" ht="13.5">
      <c r="B295" s="215"/>
      <c r="C295" s="216"/>
      <c r="D295" s="206" t="s">
        <v>136</v>
      </c>
      <c r="E295" s="217" t="s">
        <v>21</v>
      </c>
      <c r="F295" s="218" t="s">
        <v>385</v>
      </c>
      <c r="G295" s="216"/>
      <c r="H295" s="219">
        <v>24.4</v>
      </c>
      <c r="I295" s="220"/>
      <c r="J295" s="216"/>
      <c r="K295" s="216"/>
      <c r="L295" s="221"/>
      <c r="M295" s="222"/>
      <c r="N295" s="223"/>
      <c r="O295" s="223"/>
      <c r="P295" s="223"/>
      <c r="Q295" s="223"/>
      <c r="R295" s="223"/>
      <c r="S295" s="223"/>
      <c r="T295" s="224"/>
      <c r="AT295" s="225" t="s">
        <v>136</v>
      </c>
      <c r="AU295" s="225" t="s">
        <v>81</v>
      </c>
      <c r="AV295" s="12" t="s">
        <v>81</v>
      </c>
      <c r="AW295" s="12" t="s">
        <v>35</v>
      </c>
      <c r="AX295" s="12" t="s">
        <v>72</v>
      </c>
      <c r="AY295" s="225" t="s">
        <v>126</v>
      </c>
    </row>
    <row r="296" spans="2:51" s="13" customFormat="1" ht="13.5">
      <c r="B296" s="226"/>
      <c r="C296" s="227"/>
      <c r="D296" s="206" t="s">
        <v>136</v>
      </c>
      <c r="E296" s="228" t="s">
        <v>21</v>
      </c>
      <c r="F296" s="229" t="s">
        <v>149</v>
      </c>
      <c r="G296" s="227"/>
      <c r="H296" s="230">
        <v>86.93</v>
      </c>
      <c r="I296" s="231"/>
      <c r="J296" s="227"/>
      <c r="K296" s="227"/>
      <c r="L296" s="232"/>
      <c r="M296" s="233"/>
      <c r="N296" s="234"/>
      <c r="O296" s="234"/>
      <c r="P296" s="234"/>
      <c r="Q296" s="234"/>
      <c r="R296" s="234"/>
      <c r="S296" s="234"/>
      <c r="T296" s="235"/>
      <c r="AT296" s="236" t="s">
        <v>136</v>
      </c>
      <c r="AU296" s="236" t="s">
        <v>81</v>
      </c>
      <c r="AV296" s="13" t="s">
        <v>134</v>
      </c>
      <c r="AW296" s="13" t="s">
        <v>35</v>
      </c>
      <c r="AX296" s="13" t="s">
        <v>77</v>
      </c>
      <c r="AY296" s="236" t="s">
        <v>126</v>
      </c>
    </row>
    <row r="297" spans="2:65" s="1" customFormat="1" ht="22.9" customHeight="1">
      <c r="B297" s="41"/>
      <c r="C297" s="192" t="s">
        <v>386</v>
      </c>
      <c r="D297" s="192" t="s">
        <v>129</v>
      </c>
      <c r="E297" s="193" t="s">
        <v>387</v>
      </c>
      <c r="F297" s="194" t="s">
        <v>388</v>
      </c>
      <c r="G297" s="195" t="s">
        <v>142</v>
      </c>
      <c r="H297" s="196">
        <v>20.5</v>
      </c>
      <c r="I297" s="197"/>
      <c r="J297" s="198">
        <f>ROUND(I297*H297,2)</f>
        <v>0</v>
      </c>
      <c r="K297" s="194" t="s">
        <v>133</v>
      </c>
      <c r="L297" s="61"/>
      <c r="M297" s="199" t="s">
        <v>21</v>
      </c>
      <c r="N297" s="200" t="s">
        <v>43</v>
      </c>
      <c r="O297" s="42"/>
      <c r="P297" s="201">
        <f>O297*H297</f>
        <v>0</v>
      </c>
      <c r="Q297" s="201">
        <v>0</v>
      </c>
      <c r="R297" s="201">
        <f>Q297*H297</f>
        <v>0</v>
      </c>
      <c r="S297" s="201">
        <v>0.00338</v>
      </c>
      <c r="T297" s="202">
        <f>S297*H297</f>
        <v>0.06929</v>
      </c>
      <c r="AR297" s="24" t="s">
        <v>252</v>
      </c>
      <c r="AT297" s="24" t="s">
        <v>129</v>
      </c>
      <c r="AU297" s="24" t="s">
        <v>81</v>
      </c>
      <c r="AY297" s="24" t="s">
        <v>126</v>
      </c>
      <c r="BE297" s="203">
        <f>IF(N297="základní",J297,0)</f>
        <v>0</v>
      </c>
      <c r="BF297" s="203">
        <f>IF(N297="snížená",J297,0)</f>
        <v>0</v>
      </c>
      <c r="BG297" s="203">
        <f>IF(N297="zákl. přenesená",J297,0)</f>
        <v>0</v>
      </c>
      <c r="BH297" s="203">
        <f>IF(N297="sníž. přenesená",J297,0)</f>
        <v>0</v>
      </c>
      <c r="BI297" s="203">
        <f>IF(N297="nulová",J297,0)</f>
        <v>0</v>
      </c>
      <c r="BJ297" s="24" t="s">
        <v>77</v>
      </c>
      <c r="BK297" s="203">
        <f>ROUND(I297*H297,2)</f>
        <v>0</v>
      </c>
      <c r="BL297" s="24" t="s">
        <v>252</v>
      </c>
      <c r="BM297" s="24" t="s">
        <v>389</v>
      </c>
    </row>
    <row r="298" spans="2:51" s="11" customFormat="1" ht="13.5">
      <c r="B298" s="204"/>
      <c r="C298" s="205"/>
      <c r="D298" s="206" t="s">
        <v>136</v>
      </c>
      <c r="E298" s="207" t="s">
        <v>21</v>
      </c>
      <c r="F298" s="208" t="s">
        <v>144</v>
      </c>
      <c r="G298" s="205"/>
      <c r="H298" s="207" t="s">
        <v>21</v>
      </c>
      <c r="I298" s="209"/>
      <c r="J298" s="205"/>
      <c r="K298" s="205"/>
      <c r="L298" s="210"/>
      <c r="M298" s="211"/>
      <c r="N298" s="212"/>
      <c r="O298" s="212"/>
      <c r="P298" s="212"/>
      <c r="Q298" s="212"/>
      <c r="R298" s="212"/>
      <c r="S298" s="212"/>
      <c r="T298" s="213"/>
      <c r="AT298" s="214" t="s">
        <v>136</v>
      </c>
      <c r="AU298" s="214" t="s">
        <v>81</v>
      </c>
      <c r="AV298" s="11" t="s">
        <v>77</v>
      </c>
      <c r="AW298" s="11" t="s">
        <v>35</v>
      </c>
      <c r="AX298" s="11" t="s">
        <v>72</v>
      </c>
      <c r="AY298" s="214" t="s">
        <v>126</v>
      </c>
    </row>
    <row r="299" spans="2:51" s="12" customFormat="1" ht="13.5">
      <c r="B299" s="215"/>
      <c r="C299" s="216"/>
      <c r="D299" s="206" t="s">
        <v>136</v>
      </c>
      <c r="E299" s="217" t="s">
        <v>21</v>
      </c>
      <c r="F299" s="218" t="s">
        <v>390</v>
      </c>
      <c r="G299" s="216"/>
      <c r="H299" s="219">
        <v>20.5</v>
      </c>
      <c r="I299" s="220"/>
      <c r="J299" s="216"/>
      <c r="K299" s="216"/>
      <c r="L299" s="221"/>
      <c r="M299" s="222"/>
      <c r="N299" s="223"/>
      <c r="O299" s="223"/>
      <c r="P299" s="223"/>
      <c r="Q299" s="223"/>
      <c r="R299" s="223"/>
      <c r="S299" s="223"/>
      <c r="T299" s="224"/>
      <c r="AT299" s="225" t="s">
        <v>136</v>
      </c>
      <c r="AU299" s="225" t="s">
        <v>81</v>
      </c>
      <c r="AV299" s="12" t="s">
        <v>81</v>
      </c>
      <c r="AW299" s="12" t="s">
        <v>35</v>
      </c>
      <c r="AX299" s="12" t="s">
        <v>77</v>
      </c>
      <c r="AY299" s="225" t="s">
        <v>126</v>
      </c>
    </row>
    <row r="300" spans="2:65" s="1" customFormat="1" ht="14.45" customHeight="1">
      <c r="B300" s="41"/>
      <c r="C300" s="192" t="s">
        <v>391</v>
      </c>
      <c r="D300" s="192" t="s">
        <v>129</v>
      </c>
      <c r="E300" s="193" t="s">
        <v>392</v>
      </c>
      <c r="F300" s="194" t="s">
        <v>393</v>
      </c>
      <c r="G300" s="195" t="s">
        <v>142</v>
      </c>
      <c r="H300" s="196">
        <v>51.2</v>
      </c>
      <c r="I300" s="197"/>
      <c r="J300" s="198">
        <f>ROUND(I300*H300,2)</f>
        <v>0</v>
      </c>
      <c r="K300" s="194" t="s">
        <v>133</v>
      </c>
      <c r="L300" s="61"/>
      <c r="M300" s="199" t="s">
        <v>21</v>
      </c>
      <c r="N300" s="200" t="s">
        <v>43</v>
      </c>
      <c r="O300" s="42"/>
      <c r="P300" s="201">
        <f>O300*H300</f>
        <v>0</v>
      </c>
      <c r="Q300" s="201">
        <v>0</v>
      </c>
      <c r="R300" s="201">
        <f>Q300*H300</f>
        <v>0</v>
      </c>
      <c r="S300" s="201">
        <v>0.00348</v>
      </c>
      <c r="T300" s="202">
        <f>S300*H300</f>
        <v>0.178176</v>
      </c>
      <c r="AR300" s="24" t="s">
        <v>252</v>
      </c>
      <c r="AT300" s="24" t="s">
        <v>129</v>
      </c>
      <c r="AU300" s="24" t="s">
        <v>81</v>
      </c>
      <c r="AY300" s="24" t="s">
        <v>126</v>
      </c>
      <c r="BE300" s="203">
        <f>IF(N300="základní",J300,0)</f>
        <v>0</v>
      </c>
      <c r="BF300" s="203">
        <f>IF(N300="snížená",J300,0)</f>
        <v>0</v>
      </c>
      <c r="BG300" s="203">
        <f>IF(N300="zákl. přenesená",J300,0)</f>
        <v>0</v>
      </c>
      <c r="BH300" s="203">
        <f>IF(N300="sníž. přenesená",J300,0)</f>
        <v>0</v>
      </c>
      <c r="BI300" s="203">
        <f>IF(N300="nulová",J300,0)</f>
        <v>0</v>
      </c>
      <c r="BJ300" s="24" t="s">
        <v>77</v>
      </c>
      <c r="BK300" s="203">
        <f>ROUND(I300*H300,2)</f>
        <v>0</v>
      </c>
      <c r="BL300" s="24" t="s">
        <v>252</v>
      </c>
      <c r="BM300" s="24" t="s">
        <v>394</v>
      </c>
    </row>
    <row r="301" spans="2:51" s="11" customFormat="1" ht="13.5">
      <c r="B301" s="204"/>
      <c r="C301" s="205"/>
      <c r="D301" s="206" t="s">
        <v>136</v>
      </c>
      <c r="E301" s="207" t="s">
        <v>21</v>
      </c>
      <c r="F301" s="208" t="s">
        <v>144</v>
      </c>
      <c r="G301" s="205"/>
      <c r="H301" s="207" t="s">
        <v>21</v>
      </c>
      <c r="I301" s="209"/>
      <c r="J301" s="205"/>
      <c r="K301" s="205"/>
      <c r="L301" s="210"/>
      <c r="M301" s="211"/>
      <c r="N301" s="212"/>
      <c r="O301" s="212"/>
      <c r="P301" s="212"/>
      <c r="Q301" s="212"/>
      <c r="R301" s="212"/>
      <c r="S301" s="212"/>
      <c r="T301" s="213"/>
      <c r="AT301" s="214" t="s">
        <v>136</v>
      </c>
      <c r="AU301" s="214" t="s">
        <v>81</v>
      </c>
      <c r="AV301" s="11" t="s">
        <v>77</v>
      </c>
      <c r="AW301" s="11" t="s">
        <v>35</v>
      </c>
      <c r="AX301" s="11" t="s">
        <v>72</v>
      </c>
      <c r="AY301" s="214" t="s">
        <v>126</v>
      </c>
    </row>
    <row r="302" spans="2:51" s="12" customFormat="1" ht="13.5">
      <c r="B302" s="215"/>
      <c r="C302" s="216"/>
      <c r="D302" s="206" t="s">
        <v>136</v>
      </c>
      <c r="E302" s="217" t="s">
        <v>21</v>
      </c>
      <c r="F302" s="218" t="s">
        <v>395</v>
      </c>
      <c r="G302" s="216"/>
      <c r="H302" s="219">
        <v>10</v>
      </c>
      <c r="I302" s="220"/>
      <c r="J302" s="216"/>
      <c r="K302" s="216"/>
      <c r="L302" s="221"/>
      <c r="M302" s="222"/>
      <c r="N302" s="223"/>
      <c r="O302" s="223"/>
      <c r="P302" s="223"/>
      <c r="Q302" s="223"/>
      <c r="R302" s="223"/>
      <c r="S302" s="223"/>
      <c r="T302" s="224"/>
      <c r="AT302" s="225" t="s">
        <v>136</v>
      </c>
      <c r="AU302" s="225" t="s">
        <v>81</v>
      </c>
      <c r="AV302" s="12" t="s">
        <v>81</v>
      </c>
      <c r="AW302" s="12" t="s">
        <v>35</v>
      </c>
      <c r="AX302" s="12" t="s">
        <v>72</v>
      </c>
      <c r="AY302" s="225" t="s">
        <v>126</v>
      </c>
    </row>
    <row r="303" spans="2:51" s="12" customFormat="1" ht="13.5">
      <c r="B303" s="215"/>
      <c r="C303" s="216"/>
      <c r="D303" s="206" t="s">
        <v>136</v>
      </c>
      <c r="E303" s="217" t="s">
        <v>21</v>
      </c>
      <c r="F303" s="218" t="s">
        <v>396</v>
      </c>
      <c r="G303" s="216"/>
      <c r="H303" s="219">
        <v>4.4</v>
      </c>
      <c r="I303" s="220"/>
      <c r="J303" s="216"/>
      <c r="K303" s="216"/>
      <c r="L303" s="221"/>
      <c r="M303" s="222"/>
      <c r="N303" s="223"/>
      <c r="O303" s="223"/>
      <c r="P303" s="223"/>
      <c r="Q303" s="223"/>
      <c r="R303" s="223"/>
      <c r="S303" s="223"/>
      <c r="T303" s="224"/>
      <c r="AT303" s="225" t="s">
        <v>136</v>
      </c>
      <c r="AU303" s="225" t="s">
        <v>81</v>
      </c>
      <c r="AV303" s="12" t="s">
        <v>81</v>
      </c>
      <c r="AW303" s="12" t="s">
        <v>35</v>
      </c>
      <c r="AX303" s="12" t="s">
        <v>72</v>
      </c>
      <c r="AY303" s="225" t="s">
        <v>126</v>
      </c>
    </row>
    <row r="304" spans="2:51" s="12" customFormat="1" ht="13.5">
      <c r="B304" s="215"/>
      <c r="C304" s="216"/>
      <c r="D304" s="206" t="s">
        <v>136</v>
      </c>
      <c r="E304" s="217" t="s">
        <v>21</v>
      </c>
      <c r="F304" s="218" t="s">
        <v>397</v>
      </c>
      <c r="G304" s="216"/>
      <c r="H304" s="219">
        <v>8</v>
      </c>
      <c r="I304" s="220"/>
      <c r="J304" s="216"/>
      <c r="K304" s="216"/>
      <c r="L304" s="221"/>
      <c r="M304" s="222"/>
      <c r="N304" s="223"/>
      <c r="O304" s="223"/>
      <c r="P304" s="223"/>
      <c r="Q304" s="223"/>
      <c r="R304" s="223"/>
      <c r="S304" s="223"/>
      <c r="T304" s="224"/>
      <c r="AT304" s="225" t="s">
        <v>136</v>
      </c>
      <c r="AU304" s="225" t="s">
        <v>81</v>
      </c>
      <c r="AV304" s="12" t="s">
        <v>81</v>
      </c>
      <c r="AW304" s="12" t="s">
        <v>35</v>
      </c>
      <c r="AX304" s="12" t="s">
        <v>72</v>
      </c>
      <c r="AY304" s="225" t="s">
        <v>126</v>
      </c>
    </row>
    <row r="305" spans="2:51" s="12" customFormat="1" ht="13.5">
      <c r="B305" s="215"/>
      <c r="C305" s="216"/>
      <c r="D305" s="206" t="s">
        <v>136</v>
      </c>
      <c r="E305" s="217" t="s">
        <v>21</v>
      </c>
      <c r="F305" s="218" t="s">
        <v>398</v>
      </c>
      <c r="G305" s="216"/>
      <c r="H305" s="219">
        <v>7.8</v>
      </c>
      <c r="I305" s="220"/>
      <c r="J305" s="216"/>
      <c r="K305" s="216"/>
      <c r="L305" s="221"/>
      <c r="M305" s="222"/>
      <c r="N305" s="223"/>
      <c r="O305" s="223"/>
      <c r="P305" s="223"/>
      <c r="Q305" s="223"/>
      <c r="R305" s="223"/>
      <c r="S305" s="223"/>
      <c r="T305" s="224"/>
      <c r="AT305" s="225" t="s">
        <v>136</v>
      </c>
      <c r="AU305" s="225" t="s">
        <v>81</v>
      </c>
      <c r="AV305" s="12" t="s">
        <v>81</v>
      </c>
      <c r="AW305" s="12" t="s">
        <v>35</v>
      </c>
      <c r="AX305" s="12" t="s">
        <v>72</v>
      </c>
      <c r="AY305" s="225" t="s">
        <v>126</v>
      </c>
    </row>
    <row r="306" spans="2:51" s="12" customFormat="1" ht="13.5">
      <c r="B306" s="215"/>
      <c r="C306" s="216"/>
      <c r="D306" s="206" t="s">
        <v>136</v>
      </c>
      <c r="E306" s="217" t="s">
        <v>21</v>
      </c>
      <c r="F306" s="218" t="s">
        <v>399</v>
      </c>
      <c r="G306" s="216"/>
      <c r="H306" s="219">
        <v>6</v>
      </c>
      <c r="I306" s="220"/>
      <c r="J306" s="216"/>
      <c r="K306" s="216"/>
      <c r="L306" s="221"/>
      <c r="M306" s="222"/>
      <c r="N306" s="223"/>
      <c r="O306" s="223"/>
      <c r="P306" s="223"/>
      <c r="Q306" s="223"/>
      <c r="R306" s="223"/>
      <c r="S306" s="223"/>
      <c r="T306" s="224"/>
      <c r="AT306" s="225" t="s">
        <v>136</v>
      </c>
      <c r="AU306" s="225" t="s">
        <v>81</v>
      </c>
      <c r="AV306" s="12" t="s">
        <v>81</v>
      </c>
      <c r="AW306" s="12" t="s">
        <v>35</v>
      </c>
      <c r="AX306" s="12" t="s">
        <v>72</v>
      </c>
      <c r="AY306" s="225" t="s">
        <v>126</v>
      </c>
    </row>
    <row r="307" spans="2:51" s="12" customFormat="1" ht="13.5">
      <c r="B307" s="215"/>
      <c r="C307" s="216"/>
      <c r="D307" s="206" t="s">
        <v>136</v>
      </c>
      <c r="E307" s="217" t="s">
        <v>21</v>
      </c>
      <c r="F307" s="218" t="s">
        <v>400</v>
      </c>
      <c r="G307" s="216"/>
      <c r="H307" s="219">
        <v>8</v>
      </c>
      <c r="I307" s="220"/>
      <c r="J307" s="216"/>
      <c r="K307" s="216"/>
      <c r="L307" s="221"/>
      <c r="M307" s="222"/>
      <c r="N307" s="223"/>
      <c r="O307" s="223"/>
      <c r="P307" s="223"/>
      <c r="Q307" s="223"/>
      <c r="R307" s="223"/>
      <c r="S307" s="223"/>
      <c r="T307" s="224"/>
      <c r="AT307" s="225" t="s">
        <v>136</v>
      </c>
      <c r="AU307" s="225" t="s">
        <v>81</v>
      </c>
      <c r="AV307" s="12" t="s">
        <v>81</v>
      </c>
      <c r="AW307" s="12" t="s">
        <v>35</v>
      </c>
      <c r="AX307" s="12" t="s">
        <v>72</v>
      </c>
      <c r="AY307" s="225" t="s">
        <v>126</v>
      </c>
    </row>
    <row r="308" spans="2:51" s="12" customFormat="1" ht="13.5">
      <c r="B308" s="215"/>
      <c r="C308" s="216"/>
      <c r="D308" s="206" t="s">
        <v>136</v>
      </c>
      <c r="E308" s="217" t="s">
        <v>21</v>
      </c>
      <c r="F308" s="218" t="s">
        <v>401</v>
      </c>
      <c r="G308" s="216"/>
      <c r="H308" s="219">
        <v>7</v>
      </c>
      <c r="I308" s="220"/>
      <c r="J308" s="216"/>
      <c r="K308" s="216"/>
      <c r="L308" s="221"/>
      <c r="M308" s="222"/>
      <c r="N308" s="223"/>
      <c r="O308" s="223"/>
      <c r="P308" s="223"/>
      <c r="Q308" s="223"/>
      <c r="R308" s="223"/>
      <c r="S308" s="223"/>
      <c r="T308" s="224"/>
      <c r="AT308" s="225" t="s">
        <v>136</v>
      </c>
      <c r="AU308" s="225" t="s">
        <v>81</v>
      </c>
      <c r="AV308" s="12" t="s">
        <v>81</v>
      </c>
      <c r="AW308" s="12" t="s">
        <v>35</v>
      </c>
      <c r="AX308" s="12" t="s">
        <v>72</v>
      </c>
      <c r="AY308" s="225" t="s">
        <v>126</v>
      </c>
    </row>
    <row r="309" spans="2:51" s="13" customFormat="1" ht="13.5">
      <c r="B309" s="226"/>
      <c r="C309" s="227"/>
      <c r="D309" s="206" t="s">
        <v>136</v>
      </c>
      <c r="E309" s="228" t="s">
        <v>21</v>
      </c>
      <c r="F309" s="229" t="s">
        <v>149</v>
      </c>
      <c r="G309" s="227"/>
      <c r="H309" s="230">
        <v>51.2</v>
      </c>
      <c r="I309" s="231"/>
      <c r="J309" s="227"/>
      <c r="K309" s="227"/>
      <c r="L309" s="232"/>
      <c r="M309" s="233"/>
      <c r="N309" s="234"/>
      <c r="O309" s="234"/>
      <c r="P309" s="234"/>
      <c r="Q309" s="234"/>
      <c r="R309" s="234"/>
      <c r="S309" s="234"/>
      <c r="T309" s="235"/>
      <c r="AT309" s="236" t="s">
        <v>136</v>
      </c>
      <c r="AU309" s="236" t="s">
        <v>81</v>
      </c>
      <c r="AV309" s="13" t="s">
        <v>134</v>
      </c>
      <c r="AW309" s="13" t="s">
        <v>35</v>
      </c>
      <c r="AX309" s="13" t="s">
        <v>77</v>
      </c>
      <c r="AY309" s="236" t="s">
        <v>126</v>
      </c>
    </row>
    <row r="310" spans="2:65" s="1" customFormat="1" ht="22.9" customHeight="1">
      <c r="B310" s="41"/>
      <c r="C310" s="192" t="s">
        <v>402</v>
      </c>
      <c r="D310" s="192" t="s">
        <v>129</v>
      </c>
      <c r="E310" s="193" t="s">
        <v>403</v>
      </c>
      <c r="F310" s="194" t="s">
        <v>404</v>
      </c>
      <c r="G310" s="195" t="s">
        <v>142</v>
      </c>
      <c r="H310" s="196">
        <v>139.996</v>
      </c>
      <c r="I310" s="197"/>
      <c r="J310" s="198">
        <f>ROUND(I310*H310,2)</f>
        <v>0</v>
      </c>
      <c r="K310" s="194" t="s">
        <v>133</v>
      </c>
      <c r="L310" s="61"/>
      <c r="M310" s="199" t="s">
        <v>21</v>
      </c>
      <c r="N310" s="200" t="s">
        <v>43</v>
      </c>
      <c r="O310" s="42"/>
      <c r="P310" s="201">
        <f>O310*H310</f>
        <v>0</v>
      </c>
      <c r="Q310" s="201">
        <v>0</v>
      </c>
      <c r="R310" s="201">
        <f>Q310*H310</f>
        <v>0</v>
      </c>
      <c r="S310" s="201">
        <v>0.00177</v>
      </c>
      <c r="T310" s="202">
        <f>S310*H310</f>
        <v>0.24779292000000003</v>
      </c>
      <c r="AR310" s="24" t="s">
        <v>252</v>
      </c>
      <c r="AT310" s="24" t="s">
        <v>129</v>
      </c>
      <c r="AU310" s="24" t="s">
        <v>81</v>
      </c>
      <c r="AY310" s="24" t="s">
        <v>126</v>
      </c>
      <c r="BE310" s="203">
        <f>IF(N310="základní",J310,0)</f>
        <v>0</v>
      </c>
      <c r="BF310" s="203">
        <f>IF(N310="snížená",J310,0)</f>
        <v>0</v>
      </c>
      <c r="BG310" s="203">
        <f>IF(N310="zákl. přenesená",J310,0)</f>
        <v>0</v>
      </c>
      <c r="BH310" s="203">
        <f>IF(N310="sníž. přenesená",J310,0)</f>
        <v>0</v>
      </c>
      <c r="BI310" s="203">
        <f>IF(N310="nulová",J310,0)</f>
        <v>0</v>
      </c>
      <c r="BJ310" s="24" t="s">
        <v>77</v>
      </c>
      <c r="BK310" s="203">
        <f>ROUND(I310*H310,2)</f>
        <v>0</v>
      </c>
      <c r="BL310" s="24" t="s">
        <v>252</v>
      </c>
      <c r="BM310" s="24" t="s">
        <v>405</v>
      </c>
    </row>
    <row r="311" spans="2:51" s="11" customFormat="1" ht="13.5">
      <c r="B311" s="204"/>
      <c r="C311" s="205"/>
      <c r="D311" s="206" t="s">
        <v>136</v>
      </c>
      <c r="E311" s="207" t="s">
        <v>21</v>
      </c>
      <c r="F311" s="208" t="s">
        <v>144</v>
      </c>
      <c r="G311" s="205"/>
      <c r="H311" s="207" t="s">
        <v>21</v>
      </c>
      <c r="I311" s="209"/>
      <c r="J311" s="205"/>
      <c r="K311" s="205"/>
      <c r="L311" s="210"/>
      <c r="M311" s="211"/>
      <c r="N311" s="212"/>
      <c r="O311" s="212"/>
      <c r="P311" s="212"/>
      <c r="Q311" s="212"/>
      <c r="R311" s="212"/>
      <c r="S311" s="212"/>
      <c r="T311" s="213"/>
      <c r="AT311" s="214" t="s">
        <v>136</v>
      </c>
      <c r="AU311" s="214" t="s">
        <v>81</v>
      </c>
      <c r="AV311" s="11" t="s">
        <v>77</v>
      </c>
      <c r="AW311" s="11" t="s">
        <v>35</v>
      </c>
      <c r="AX311" s="11" t="s">
        <v>72</v>
      </c>
      <c r="AY311" s="214" t="s">
        <v>126</v>
      </c>
    </row>
    <row r="312" spans="2:51" s="11" customFormat="1" ht="13.5">
      <c r="B312" s="204"/>
      <c r="C312" s="205"/>
      <c r="D312" s="206" t="s">
        <v>136</v>
      </c>
      <c r="E312" s="207" t="s">
        <v>21</v>
      </c>
      <c r="F312" s="208" t="s">
        <v>406</v>
      </c>
      <c r="G312" s="205"/>
      <c r="H312" s="207" t="s">
        <v>21</v>
      </c>
      <c r="I312" s="209"/>
      <c r="J312" s="205"/>
      <c r="K312" s="205"/>
      <c r="L312" s="210"/>
      <c r="M312" s="211"/>
      <c r="N312" s="212"/>
      <c r="O312" s="212"/>
      <c r="P312" s="212"/>
      <c r="Q312" s="212"/>
      <c r="R312" s="212"/>
      <c r="S312" s="212"/>
      <c r="T312" s="213"/>
      <c r="AT312" s="214" t="s">
        <v>136</v>
      </c>
      <c r="AU312" s="214" t="s">
        <v>81</v>
      </c>
      <c r="AV312" s="11" t="s">
        <v>77</v>
      </c>
      <c r="AW312" s="11" t="s">
        <v>35</v>
      </c>
      <c r="AX312" s="11" t="s">
        <v>72</v>
      </c>
      <c r="AY312" s="214" t="s">
        <v>126</v>
      </c>
    </row>
    <row r="313" spans="2:51" s="12" customFormat="1" ht="13.5">
      <c r="B313" s="215"/>
      <c r="C313" s="216"/>
      <c r="D313" s="206" t="s">
        <v>136</v>
      </c>
      <c r="E313" s="217" t="s">
        <v>21</v>
      </c>
      <c r="F313" s="218" t="s">
        <v>407</v>
      </c>
      <c r="G313" s="216"/>
      <c r="H313" s="219">
        <v>59</v>
      </c>
      <c r="I313" s="220"/>
      <c r="J313" s="216"/>
      <c r="K313" s="216"/>
      <c r="L313" s="221"/>
      <c r="M313" s="222"/>
      <c r="N313" s="223"/>
      <c r="O313" s="223"/>
      <c r="P313" s="223"/>
      <c r="Q313" s="223"/>
      <c r="R313" s="223"/>
      <c r="S313" s="223"/>
      <c r="T313" s="224"/>
      <c r="AT313" s="225" t="s">
        <v>136</v>
      </c>
      <c r="AU313" s="225" t="s">
        <v>81</v>
      </c>
      <c r="AV313" s="12" t="s">
        <v>81</v>
      </c>
      <c r="AW313" s="12" t="s">
        <v>35</v>
      </c>
      <c r="AX313" s="12" t="s">
        <v>72</v>
      </c>
      <c r="AY313" s="225" t="s">
        <v>126</v>
      </c>
    </row>
    <row r="314" spans="2:51" s="11" customFormat="1" ht="13.5">
      <c r="B314" s="204"/>
      <c r="C314" s="205"/>
      <c r="D314" s="206" t="s">
        <v>136</v>
      </c>
      <c r="E314" s="207" t="s">
        <v>21</v>
      </c>
      <c r="F314" s="208" t="s">
        <v>408</v>
      </c>
      <c r="G314" s="205"/>
      <c r="H314" s="207" t="s">
        <v>21</v>
      </c>
      <c r="I314" s="209"/>
      <c r="J314" s="205"/>
      <c r="K314" s="205"/>
      <c r="L314" s="210"/>
      <c r="M314" s="211"/>
      <c r="N314" s="212"/>
      <c r="O314" s="212"/>
      <c r="P314" s="212"/>
      <c r="Q314" s="212"/>
      <c r="R314" s="212"/>
      <c r="S314" s="212"/>
      <c r="T314" s="213"/>
      <c r="AT314" s="214" t="s">
        <v>136</v>
      </c>
      <c r="AU314" s="214" t="s">
        <v>81</v>
      </c>
      <c r="AV314" s="11" t="s">
        <v>77</v>
      </c>
      <c r="AW314" s="11" t="s">
        <v>35</v>
      </c>
      <c r="AX314" s="11" t="s">
        <v>72</v>
      </c>
      <c r="AY314" s="214" t="s">
        <v>126</v>
      </c>
    </row>
    <row r="315" spans="2:51" s="12" customFormat="1" ht="13.5">
      <c r="B315" s="215"/>
      <c r="C315" s="216"/>
      <c r="D315" s="206" t="s">
        <v>136</v>
      </c>
      <c r="E315" s="217" t="s">
        <v>21</v>
      </c>
      <c r="F315" s="218" t="s">
        <v>409</v>
      </c>
      <c r="G315" s="216"/>
      <c r="H315" s="219">
        <v>63.6</v>
      </c>
      <c r="I315" s="220"/>
      <c r="J315" s="216"/>
      <c r="K315" s="216"/>
      <c r="L315" s="221"/>
      <c r="M315" s="222"/>
      <c r="N315" s="223"/>
      <c r="O315" s="223"/>
      <c r="P315" s="223"/>
      <c r="Q315" s="223"/>
      <c r="R315" s="223"/>
      <c r="S315" s="223"/>
      <c r="T315" s="224"/>
      <c r="AT315" s="225" t="s">
        <v>136</v>
      </c>
      <c r="AU315" s="225" t="s">
        <v>81</v>
      </c>
      <c r="AV315" s="12" t="s">
        <v>81</v>
      </c>
      <c r="AW315" s="12" t="s">
        <v>35</v>
      </c>
      <c r="AX315" s="12" t="s">
        <v>72</v>
      </c>
      <c r="AY315" s="225" t="s">
        <v>126</v>
      </c>
    </row>
    <row r="316" spans="2:51" s="12" customFormat="1" ht="13.5">
      <c r="B316" s="215"/>
      <c r="C316" s="216"/>
      <c r="D316" s="206" t="s">
        <v>136</v>
      </c>
      <c r="E316" s="217" t="s">
        <v>21</v>
      </c>
      <c r="F316" s="218" t="s">
        <v>410</v>
      </c>
      <c r="G316" s="216"/>
      <c r="H316" s="219">
        <v>17.396</v>
      </c>
      <c r="I316" s="220"/>
      <c r="J316" s="216"/>
      <c r="K316" s="216"/>
      <c r="L316" s="221"/>
      <c r="M316" s="222"/>
      <c r="N316" s="223"/>
      <c r="O316" s="223"/>
      <c r="P316" s="223"/>
      <c r="Q316" s="223"/>
      <c r="R316" s="223"/>
      <c r="S316" s="223"/>
      <c r="T316" s="224"/>
      <c r="AT316" s="225" t="s">
        <v>136</v>
      </c>
      <c r="AU316" s="225" t="s">
        <v>81</v>
      </c>
      <c r="AV316" s="12" t="s">
        <v>81</v>
      </c>
      <c r="AW316" s="12" t="s">
        <v>35</v>
      </c>
      <c r="AX316" s="12" t="s">
        <v>72</v>
      </c>
      <c r="AY316" s="225" t="s">
        <v>126</v>
      </c>
    </row>
    <row r="317" spans="2:51" s="13" customFormat="1" ht="13.5">
      <c r="B317" s="226"/>
      <c r="C317" s="227"/>
      <c r="D317" s="206" t="s">
        <v>136</v>
      </c>
      <c r="E317" s="228" t="s">
        <v>21</v>
      </c>
      <c r="F317" s="229" t="s">
        <v>149</v>
      </c>
      <c r="G317" s="227"/>
      <c r="H317" s="230">
        <v>139.996</v>
      </c>
      <c r="I317" s="231"/>
      <c r="J317" s="227"/>
      <c r="K317" s="227"/>
      <c r="L317" s="232"/>
      <c r="M317" s="233"/>
      <c r="N317" s="234"/>
      <c r="O317" s="234"/>
      <c r="P317" s="234"/>
      <c r="Q317" s="234"/>
      <c r="R317" s="234"/>
      <c r="S317" s="234"/>
      <c r="T317" s="235"/>
      <c r="AT317" s="236" t="s">
        <v>136</v>
      </c>
      <c r="AU317" s="236" t="s">
        <v>81</v>
      </c>
      <c r="AV317" s="13" t="s">
        <v>134</v>
      </c>
      <c r="AW317" s="13" t="s">
        <v>35</v>
      </c>
      <c r="AX317" s="13" t="s">
        <v>77</v>
      </c>
      <c r="AY317" s="236" t="s">
        <v>126</v>
      </c>
    </row>
    <row r="318" spans="2:65" s="1" customFormat="1" ht="22.9" customHeight="1">
      <c r="B318" s="41"/>
      <c r="C318" s="192" t="s">
        <v>411</v>
      </c>
      <c r="D318" s="192" t="s">
        <v>129</v>
      </c>
      <c r="E318" s="193" t="s">
        <v>412</v>
      </c>
      <c r="F318" s="194" t="s">
        <v>413</v>
      </c>
      <c r="G318" s="195" t="s">
        <v>142</v>
      </c>
      <c r="H318" s="196">
        <v>73.6</v>
      </c>
      <c r="I318" s="197"/>
      <c r="J318" s="198">
        <f>ROUND(I318*H318,2)</f>
        <v>0</v>
      </c>
      <c r="K318" s="194" t="s">
        <v>133</v>
      </c>
      <c r="L318" s="61"/>
      <c r="M318" s="199" t="s">
        <v>21</v>
      </c>
      <c r="N318" s="200" t="s">
        <v>43</v>
      </c>
      <c r="O318" s="42"/>
      <c r="P318" s="201">
        <f>O318*H318</f>
        <v>0</v>
      </c>
      <c r="Q318" s="201">
        <v>0</v>
      </c>
      <c r="R318" s="201">
        <f>Q318*H318</f>
        <v>0</v>
      </c>
      <c r="S318" s="201">
        <v>0.00191</v>
      </c>
      <c r="T318" s="202">
        <f>S318*H318</f>
        <v>0.14057599999999998</v>
      </c>
      <c r="AR318" s="24" t="s">
        <v>252</v>
      </c>
      <c r="AT318" s="24" t="s">
        <v>129</v>
      </c>
      <c r="AU318" s="24" t="s">
        <v>81</v>
      </c>
      <c r="AY318" s="24" t="s">
        <v>126</v>
      </c>
      <c r="BE318" s="203">
        <f>IF(N318="základní",J318,0)</f>
        <v>0</v>
      </c>
      <c r="BF318" s="203">
        <f>IF(N318="snížená",J318,0)</f>
        <v>0</v>
      </c>
      <c r="BG318" s="203">
        <f>IF(N318="zákl. přenesená",J318,0)</f>
        <v>0</v>
      </c>
      <c r="BH318" s="203">
        <f>IF(N318="sníž. přenesená",J318,0)</f>
        <v>0</v>
      </c>
      <c r="BI318" s="203">
        <f>IF(N318="nulová",J318,0)</f>
        <v>0</v>
      </c>
      <c r="BJ318" s="24" t="s">
        <v>77</v>
      </c>
      <c r="BK318" s="203">
        <f>ROUND(I318*H318,2)</f>
        <v>0</v>
      </c>
      <c r="BL318" s="24" t="s">
        <v>252</v>
      </c>
      <c r="BM318" s="24" t="s">
        <v>414</v>
      </c>
    </row>
    <row r="319" spans="2:51" s="11" customFormat="1" ht="13.5">
      <c r="B319" s="204"/>
      <c r="C319" s="205"/>
      <c r="D319" s="206" t="s">
        <v>136</v>
      </c>
      <c r="E319" s="207" t="s">
        <v>21</v>
      </c>
      <c r="F319" s="208" t="s">
        <v>144</v>
      </c>
      <c r="G319" s="205"/>
      <c r="H319" s="207" t="s">
        <v>21</v>
      </c>
      <c r="I319" s="209"/>
      <c r="J319" s="205"/>
      <c r="K319" s="205"/>
      <c r="L319" s="210"/>
      <c r="M319" s="211"/>
      <c r="N319" s="212"/>
      <c r="O319" s="212"/>
      <c r="P319" s="212"/>
      <c r="Q319" s="212"/>
      <c r="R319" s="212"/>
      <c r="S319" s="212"/>
      <c r="T319" s="213"/>
      <c r="AT319" s="214" t="s">
        <v>136</v>
      </c>
      <c r="AU319" s="214" t="s">
        <v>81</v>
      </c>
      <c r="AV319" s="11" t="s">
        <v>77</v>
      </c>
      <c r="AW319" s="11" t="s">
        <v>35</v>
      </c>
      <c r="AX319" s="11" t="s">
        <v>72</v>
      </c>
      <c r="AY319" s="214" t="s">
        <v>126</v>
      </c>
    </row>
    <row r="320" spans="2:51" s="12" customFormat="1" ht="13.5">
      <c r="B320" s="215"/>
      <c r="C320" s="216"/>
      <c r="D320" s="206" t="s">
        <v>136</v>
      </c>
      <c r="E320" s="217" t="s">
        <v>21</v>
      </c>
      <c r="F320" s="218" t="s">
        <v>415</v>
      </c>
      <c r="G320" s="216"/>
      <c r="H320" s="219">
        <v>4</v>
      </c>
      <c r="I320" s="220"/>
      <c r="J320" s="216"/>
      <c r="K320" s="216"/>
      <c r="L320" s="221"/>
      <c r="M320" s="222"/>
      <c r="N320" s="223"/>
      <c r="O320" s="223"/>
      <c r="P320" s="223"/>
      <c r="Q320" s="223"/>
      <c r="R320" s="223"/>
      <c r="S320" s="223"/>
      <c r="T320" s="224"/>
      <c r="AT320" s="225" t="s">
        <v>136</v>
      </c>
      <c r="AU320" s="225" t="s">
        <v>81</v>
      </c>
      <c r="AV320" s="12" t="s">
        <v>81</v>
      </c>
      <c r="AW320" s="12" t="s">
        <v>35</v>
      </c>
      <c r="AX320" s="12" t="s">
        <v>72</v>
      </c>
      <c r="AY320" s="225" t="s">
        <v>126</v>
      </c>
    </row>
    <row r="321" spans="2:51" s="12" customFormat="1" ht="13.5">
      <c r="B321" s="215"/>
      <c r="C321" s="216"/>
      <c r="D321" s="206" t="s">
        <v>136</v>
      </c>
      <c r="E321" s="217" t="s">
        <v>21</v>
      </c>
      <c r="F321" s="218" t="s">
        <v>416</v>
      </c>
      <c r="G321" s="216"/>
      <c r="H321" s="219">
        <v>16.8</v>
      </c>
      <c r="I321" s="220"/>
      <c r="J321" s="216"/>
      <c r="K321" s="216"/>
      <c r="L321" s="221"/>
      <c r="M321" s="222"/>
      <c r="N321" s="223"/>
      <c r="O321" s="223"/>
      <c r="P321" s="223"/>
      <c r="Q321" s="223"/>
      <c r="R321" s="223"/>
      <c r="S321" s="223"/>
      <c r="T321" s="224"/>
      <c r="AT321" s="225" t="s">
        <v>136</v>
      </c>
      <c r="AU321" s="225" t="s">
        <v>81</v>
      </c>
      <c r="AV321" s="12" t="s">
        <v>81</v>
      </c>
      <c r="AW321" s="12" t="s">
        <v>35</v>
      </c>
      <c r="AX321" s="12" t="s">
        <v>72</v>
      </c>
      <c r="AY321" s="225" t="s">
        <v>126</v>
      </c>
    </row>
    <row r="322" spans="2:51" s="12" customFormat="1" ht="13.5">
      <c r="B322" s="215"/>
      <c r="C322" s="216"/>
      <c r="D322" s="206" t="s">
        <v>136</v>
      </c>
      <c r="E322" s="217" t="s">
        <v>21</v>
      </c>
      <c r="F322" s="218" t="s">
        <v>417</v>
      </c>
      <c r="G322" s="216"/>
      <c r="H322" s="219">
        <v>9.6</v>
      </c>
      <c r="I322" s="220"/>
      <c r="J322" s="216"/>
      <c r="K322" s="216"/>
      <c r="L322" s="221"/>
      <c r="M322" s="222"/>
      <c r="N322" s="223"/>
      <c r="O322" s="223"/>
      <c r="P322" s="223"/>
      <c r="Q322" s="223"/>
      <c r="R322" s="223"/>
      <c r="S322" s="223"/>
      <c r="T322" s="224"/>
      <c r="AT322" s="225" t="s">
        <v>136</v>
      </c>
      <c r="AU322" s="225" t="s">
        <v>81</v>
      </c>
      <c r="AV322" s="12" t="s">
        <v>81</v>
      </c>
      <c r="AW322" s="12" t="s">
        <v>35</v>
      </c>
      <c r="AX322" s="12" t="s">
        <v>72</v>
      </c>
      <c r="AY322" s="225" t="s">
        <v>126</v>
      </c>
    </row>
    <row r="323" spans="2:51" s="12" customFormat="1" ht="13.5">
      <c r="B323" s="215"/>
      <c r="C323" s="216"/>
      <c r="D323" s="206" t="s">
        <v>136</v>
      </c>
      <c r="E323" s="217" t="s">
        <v>21</v>
      </c>
      <c r="F323" s="218" t="s">
        <v>418</v>
      </c>
      <c r="G323" s="216"/>
      <c r="H323" s="219">
        <v>9.6</v>
      </c>
      <c r="I323" s="220"/>
      <c r="J323" s="216"/>
      <c r="K323" s="216"/>
      <c r="L323" s="221"/>
      <c r="M323" s="222"/>
      <c r="N323" s="223"/>
      <c r="O323" s="223"/>
      <c r="P323" s="223"/>
      <c r="Q323" s="223"/>
      <c r="R323" s="223"/>
      <c r="S323" s="223"/>
      <c r="T323" s="224"/>
      <c r="AT323" s="225" t="s">
        <v>136</v>
      </c>
      <c r="AU323" s="225" t="s">
        <v>81</v>
      </c>
      <c r="AV323" s="12" t="s">
        <v>81</v>
      </c>
      <c r="AW323" s="12" t="s">
        <v>35</v>
      </c>
      <c r="AX323" s="12" t="s">
        <v>72</v>
      </c>
      <c r="AY323" s="225" t="s">
        <v>126</v>
      </c>
    </row>
    <row r="324" spans="2:51" s="12" customFormat="1" ht="13.5">
      <c r="B324" s="215"/>
      <c r="C324" s="216"/>
      <c r="D324" s="206" t="s">
        <v>136</v>
      </c>
      <c r="E324" s="217" t="s">
        <v>21</v>
      </c>
      <c r="F324" s="218" t="s">
        <v>419</v>
      </c>
      <c r="G324" s="216"/>
      <c r="H324" s="219">
        <v>3.3</v>
      </c>
      <c r="I324" s="220"/>
      <c r="J324" s="216"/>
      <c r="K324" s="216"/>
      <c r="L324" s="221"/>
      <c r="M324" s="222"/>
      <c r="N324" s="223"/>
      <c r="O324" s="223"/>
      <c r="P324" s="223"/>
      <c r="Q324" s="223"/>
      <c r="R324" s="223"/>
      <c r="S324" s="223"/>
      <c r="T324" s="224"/>
      <c r="AT324" s="225" t="s">
        <v>136</v>
      </c>
      <c r="AU324" s="225" t="s">
        <v>81</v>
      </c>
      <c r="AV324" s="12" t="s">
        <v>81</v>
      </c>
      <c r="AW324" s="12" t="s">
        <v>35</v>
      </c>
      <c r="AX324" s="12" t="s">
        <v>72</v>
      </c>
      <c r="AY324" s="225" t="s">
        <v>126</v>
      </c>
    </row>
    <row r="325" spans="2:51" s="12" customFormat="1" ht="13.5">
      <c r="B325" s="215"/>
      <c r="C325" s="216"/>
      <c r="D325" s="206" t="s">
        <v>136</v>
      </c>
      <c r="E325" s="217" t="s">
        <v>21</v>
      </c>
      <c r="F325" s="218" t="s">
        <v>420</v>
      </c>
      <c r="G325" s="216"/>
      <c r="H325" s="219">
        <v>3.2</v>
      </c>
      <c r="I325" s="220"/>
      <c r="J325" s="216"/>
      <c r="K325" s="216"/>
      <c r="L325" s="221"/>
      <c r="M325" s="222"/>
      <c r="N325" s="223"/>
      <c r="O325" s="223"/>
      <c r="P325" s="223"/>
      <c r="Q325" s="223"/>
      <c r="R325" s="223"/>
      <c r="S325" s="223"/>
      <c r="T325" s="224"/>
      <c r="AT325" s="225" t="s">
        <v>136</v>
      </c>
      <c r="AU325" s="225" t="s">
        <v>81</v>
      </c>
      <c r="AV325" s="12" t="s">
        <v>81</v>
      </c>
      <c r="AW325" s="12" t="s">
        <v>35</v>
      </c>
      <c r="AX325" s="12" t="s">
        <v>72</v>
      </c>
      <c r="AY325" s="225" t="s">
        <v>126</v>
      </c>
    </row>
    <row r="326" spans="2:51" s="12" customFormat="1" ht="13.5">
      <c r="B326" s="215"/>
      <c r="C326" s="216"/>
      <c r="D326" s="206" t="s">
        <v>136</v>
      </c>
      <c r="E326" s="217" t="s">
        <v>21</v>
      </c>
      <c r="F326" s="218" t="s">
        <v>421</v>
      </c>
      <c r="G326" s="216"/>
      <c r="H326" s="219">
        <v>4.5</v>
      </c>
      <c r="I326" s="220"/>
      <c r="J326" s="216"/>
      <c r="K326" s="216"/>
      <c r="L326" s="221"/>
      <c r="M326" s="222"/>
      <c r="N326" s="223"/>
      <c r="O326" s="223"/>
      <c r="P326" s="223"/>
      <c r="Q326" s="223"/>
      <c r="R326" s="223"/>
      <c r="S326" s="223"/>
      <c r="T326" s="224"/>
      <c r="AT326" s="225" t="s">
        <v>136</v>
      </c>
      <c r="AU326" s="225" t="s">
        <v>81</v>
      </c>
      <c r="AV326" s="12" t="s">
        <v>81</v>
      </c>
      <c r="AW326" s="12" t="s">
        <v>35</v>
      </c>
      <c r="AX326" s="12" t="s">
        <v>72</v>
      </c>
      <c r="AY326" s="225" t="s">
        <v>126</v>
      </c>
    </row>
    <row r="327" spans="2:51" s="12" customFormat="1" ht="13.5">
      <c r="B327" s="215"/>
      <c r="C327" s="216"/>
      <c r="D327" s="206" t="s">
        <v>136</v>
      </c>
      <c r="E327" s="217" t="s">
        <v>21</v>
      </c>
      <c r="F327" s="218" t="s">
        <v>422</v>
      </c>
      <c r="G327" s="216"/>
      <c r="H327" s="219">
        <v>4</v>
      </c>
      <c r="I327" s="220"/>
      <c r="J327" s="216"/>
      <c r="K327" s="216"/>
      <c r="L327" s="221"/>
      <c r="M327" s="222"/>
      <c r="N327" s="223"/>
      <c r="O327" s="223"/>
      <c r="P327" s="223"/>
      <c r="Q327" s="223"/>
      <c r="R327" s="223"/>
      <c r="S327" s="223"/>
      <c r="T327" s="224"/>
      <c r="AT327" s="225" t="s">
        <v>136</v>
      </c>
      <c r="AU327" s="225" t="s">
        <v>81</v>
      </c>
      <c r="AV327" s="12" t="s">
        <v>81</v>
      </c>
      <c r="AW327" s="12" t="s">
        <v>35</v>
      </c>
      <c r="AX327" s="12" t="s">
        <v>72</v>
      </c>
      <c r="AY327" s="225" t="s">
        <v>126</v>
      </c>
    </row>
    <row r="328" spans="2:51" s="12" customFormat="1" ht="13.5">
      <c r="B328" s="215"/>
      <c r="C328" s="216"/>
      <c r="D328" s="206" t="s">
        <v>136</v>
      </c>
      <c r="E328" s="217" t="s">
        <v>21</v>
      </c>
      <c r="F328" s="218" t="s">
        <v>423</v>
      </c>
      <c r="G328" s="216"/>
      <c r="H328" s="219">
        <v>2.5</v>
      </c>
      <c r="I328" s="220"/>
      <c r="J328" s="216"/>
      <c r="K328" s="216"/>
      <c r="L328" s="221"/>
      <c r="M328" s="222"/>
      <c r="N328" s="223"/>
      <c r="O328" s="223"/>
      <c r="P328" s="223"/>
      <c r="Q328" s="223"/>
      <c r="R328" s="223"/>
      <c r="S328" s="223"/>
      <c r="T328" s="224"/>
      <c r="AT328" s="225" t="s">
        <v>136</v>
      </c>
      <c r="AU328" s="225" t="s">
        <v>81</v>
      </c>
      <c r="AV328" s="12" t="s">
        <v>81</v>
      </c>
      <c r="AW328" s="12" t="s">
        <v>35</v>
      </c>
      <c r="AX328" s="12" t="s">
        <v>72</v>
      </c>
      <c r="AY328" s="225" t="s">
        <v>126</v>
      </c>
    </row>
    <row r="329" spans="2:51" s="12" customFormat="1" ht="13.5">
      <c r="B329" s="215"/>
      <c r="C329" s="216"/>
      <c r="D329" s="206" t="s">
        <v>136</v>
      </c>
      <c r="E329" s="217" t="s">
        <v>21</v>
      </c>
      <c r="F329" s="218" t="s">
        <v>424</v>
      </c>
      <c r="G329" s="216"/>
      <c r="H329" s="219">
        <v>2.2</v>
      </c>
      <c r="I329" s="220"/>
      <c r="J329" s="216"/>
      <c r="K329" s="216"/>
      <c r="L329" s="221"/>
      <c r="M329" s="222"/>
      <c r="N329" s="223"/>
      <c r="O329" s="223"/>
      <c r="P329" s="223"/>
      <c r="Q329" s="223"/>
      <c r="R329" s="223"/>
      <c r="S329" s="223"/>
      <c r="T329" s="224"/>
      <c r="AT329" s="225" t="s">
        <v>136</v>
      </c>
      <c r="AU329" s="225" t="s">
        <v>81</v>
      </c>
      <c r="AV329" s="12" t="s">
        <v>81</v>
      </c>
      <c r="AW329" s="12" t="s">
        <v>35</v>
      </c>
      <c r="AX329" s="12" t="s">
        <v>72</v>
      </c>
      <c r="AY329" s="225" t="s">
        <v>126</v>
      </c>
    </row>
    <row r="330" spans="2:51" s="12" customFormat="1" ht="13.5">
      <c r="B330" s="215"/>
      <c r="C330" s="216"/>
      <c r="D330" s="206" t="s">
        <v>136</v>
      </c>
      <c r="E330" s="217" t="s">
        <v>21</v>
      </c>
      <c r="F330" s="218" t="s">
        <v>425</v>
      </c>
      <c r="G330" s="216"/>
      <c r="H330" s="219">
        <v>3.9</v>
      </c>
      <c r="I330" s="220"/>
      <c r="J330" s="216"/>
      <c r="K330" s="216"/>
      <c r="L330" s="221"/>
      <c r="M330" s="222"/>
      <c r="N330" s="223"/>
      <c r="O330" s="223"/>
      <c r="P330" s="223"/>
      <c r="Q330" s="223"/>
      <c r="R330" s="223"/>
      <c r="S330" s="223"/>
      <c r="T330" s="224"/>
      <c r="AT330" s="225" t="s">
        <v>136</v>
      </c>
      <c r="AU330" s="225" t="s">
        <v>81</v>
      </c>
      <c r="AV330" s="12" t="s">
        <v>81</v>
      </c>
      <c r="AW330" s="12" t="s">
        <v>35</v>
      </c>
      <c r="AX330" s="12" t="s">
        <v>72</v>
      </c>
      <c r="AY330" s="225" t="s">
        <v>126</v>
      </c>
    </row>
    <row r="331" spans="2:51" s="12" customFormat="1" ht="13.5">
      <c r="B331" s="215"/>
      <c r="C331" s="216"/>
      <c r="D331" s="206" t="s">
        <v>136</v>
      </c>
      <c r="E331" s="217" t="s">
        <v>21</v>
      </c>
      <c r="F331" s="218" t="s">
        <v>426</v>
      </c>
      <c r="G331" s="216"/>
      <c r="H331" s="219">
        <v>6</v>
      </c>
      <c r="I331" s="220"/>
      <c r="J331" s="216"/>
      <c r="K331" s="216"/>
      <c r="L331" s="221"/>
      <c r="M331" s="222"/>
      <c r="N331" s="223"/>
      <c r="O331" s="223"/>
      <c r="P331" s="223"/>
      <c r="Q331" s="223"/>
      <c r="R331" s="223"/>
      <c r="S331" s="223"/>
      <c r="T331" s="224"/>
      <c r="AT331" s="225" t="s">
        <v>136</v>
      </c>
      <c r="AU331" s="225" t="s">
        <v>81</v>
      </c>
      <c r="AV331" s="12" t="s">
        <v>81</v>
      </c>
      <c r="AW331" s="12" t="s">
        <v>35</v>
      </c>
      <c r="AX331" s="12" t="s">
        <v>72</v>
      </c>
      <c r="AY331" s="225" t="s">
        <v>126</v>
      </c>
    </row>
    <row r="332" spans="2:51" s="12" customFormat="1" ht="13.5">
      <c r="B332" s="215"/>
      <c r="C332" s="216"/>
      <c r="D332" s="206" t="s">
        <v>136</v>
      </c>
      <c r="E332" s="217" t="s">
        <v>21</v>
      </c>
      <c r="F332" s="218" t="s">
        <v>415</v>
      </c>
      <c r="G332" s="216"/>
      <c r="H332" s="219">
        <v>4</v>
      </c>
      <c r="I332" s="220"/>
      <c r="J332" s="216"/>
      <c r="K332" s="216"/>
      <c r="L332" s="221"/>
      <c r="M332" s="222"/>
      <c r="N332" s="223"/>
      <c r="O332" s="223"/>
      <c r="P332" s="223"/>
      <c r="Q332" s="223"/>
      <c r="R332" s="223"/>
      <c r="S332" s="223"/>
      <c r="T332" s="224"/>
      <c r="AT332" s="225" t="s">
        <v>136</v>
      </c>
      <c r="AU332" s="225" t="s">
        <v>81</v>
      </c>
      <c r="AV332" s="12" t="s">
        <v>81</v>
      </c>
      <c r="AW332" s="12" t="s">
        <v>35</v>
      </c>
      <c r="AX332" s="12" t="s">
        <v>72</v>
      </c>
      <c r="AY332" s="225" t="s">
        <v>126</v>
      </c>
    </row>
    <row r="333" spans="2:51" s="13" customFormat="1" ht="13.5">
      <c r="B333" s="226"/>
      <c r="C333" s="227"/>
      <c r="D333" s="206" t="s">
        <v>136</v>
      </c>
      <c r="E333" s="228" t="s">
        <v>21</v>
      </c>
      <c r="F333" s="229" t="s">
        <v>149</v>
      </c>
      <c r="G333" s="227"/>
      <c r="H333" s="230">
        <v>73.6</v>
      </c>
      <c r="I333" s="231"/>
      <c r="J333" s="227"/>
      <c r="K333" s="227"/>
      <c r="L333" s="232"/>
      <c r="M333" s="233"/>
      <c r="N333" s="234"/>
      <c r="O333" s="234"/>
      <c r="P333" s="234"/>
      <c r="Q333" s="234"/>
      <c r="R333" s="234"/>
      <c r="S333" s="234"/>
      <c r="T333" s="235"/>
      <c r="AT333" s="236" t="s">
        <v>136</v>
      </c>
      <c r="AU333" s="236" t="s">
        <v>81</v>
      </c>
      <c r="AV333" s="13" t="s">
        <v>134</v>
      </c>
      <c r="AW333" s="13" t="s">
        <v>35</v>
      </c>
      <c r="AX333" s="13" t="s">
        <v>77</v>
      </c>
      <c r="AY333" s="236" t="s">
        <v>126</v>
      </c>
    </row>
    <row r="334" spans="2:65" s="1" customFormat="1" ht="14.45" customHeight="1">
      <c r="B334" s="41"/>
      <c r="C334" s="192" t="s">
        <v>427</v>
      </c>
      <c r="D334" s="192" t="s">
        <v>129</v>
      </c>
      <c r="E334" s="193" t="s">
        <v>428</v>
      </c>
      <c r="F334" s="194" t="s">
        <v>429</v>
      </c>
      <c r="G334" s="195" t="s">
        <v>142</v>
      </c>
      <c r="H334" s="196">
        <v>137.4</v>
      </c>
      <c r="I334" s="197"/>
      <c r="J334" s="198">
        <f>ROUND(I334*H334,2)</f>
        <v>0</v>
      </c>
      <c r="K334" s="194" t="s">
        <v>133</v>
      </c>
      <c r="L334" s="61"/>
      <c r="M334" s="199" t="s">
        <v>21</v>
      </c>
      <c r="N334" s="200" t="s">
        <v>43</v>
      </c>
      <c r="O334" s="42"/>
      <c r="P334" s="201">
        <f>O334*H334</f>
        <v>0</v>
      </c>
      <c r="Q334" s="201">
        <v>0</v>
      </c>
      <c r="R334" s="201">
        <f>Q334*H334</f>
        <v>0</v>
      </c>
      <c r="S334" s="201">
        <v>0.00167</v>
      </c>
      <c r="T334" s="202">
        <f>S334*H334</f>
        <v>0.22945800000000002</v>
      </c>
      <c r="AR334" s="24" t="s">
        <v>252</v>
      </c>
      <c r="AT334" s="24" t="s">
        <v>129</v>
      </c>
      <c r="AU334" s="24" t="s">
        <v>81</v>
      </c>
      <c r="AY334" s="24" t="s">
        <v>126</v>
      </c>
      <c r="BE334" s="203">
        <f>IF(N334="základní",J334,0)</f>
        <v>0</v>
      </c>
      <c r="BF334" s="203">
        <f>IF(N334="snížená",J334,0)</f>
        <v>0</v>
      </c>
      <c r="BG334" s="203">
        <f>IF(N334="zákl. přenesená",J334,0)</f>
        <v>0</v>
      </c>
      <c r="BH334" s="203">
        <f>IF(N334="sníž. přenesená",J334,0)</f>
        <v>0</v>
      </c>
      <c r="BI334" s="203">
        <f>IF(N334="nulová",J334,0)</f>
        <v>0</v>
      </c>
      <c r="BJ334" s="24" t="s">
        <v>77</v>
      </c>
      <c r="BK334" s="203">
        <f>ROUND(I334*H334,2)</f>
        <v>0</v>
      </c>
      <c r="BL334" s="24" t="s">
        <v>252</v>
      </c>
      <c r="BM334" s="24" t="s">
        <v>430</v>
      </c>
    </row>
    <row r="335" spans="2:51" s="11" customFormat="1" ht="13.5">
      <c r="B335" s="204"/>
      <c r="C335" s="205"/>
      <c r="D335" s="206" t="s">
        <v>136</v>
      </c>
      <c r="E335" s="207" t="s">
        <v>21</v>
      </c>
      <c r="F335" s="208" t="s">
        <v>144</v>
      </c>
      <c r="G335" s="205"/>
      <c r="H335" s="207" t="s">
        <v>21</v>
      </c>
      <c r="I335" s="209"/>
      <c r="J335" s="205"/>
      <c r="K335" s="205"/>
      <c r="L335" s="210"/>
      <c r="M335" s="211"/>
      <c r="N335" s="212"/>
      <c r="O335" s="212"/>
      <c r="P335" s="212"/>
      <c r="Q335" s="212"/>
      <c r="R335" s="212"/>
      <c r="S335" s="212"/>
      <c r="T335" s="213"/>
      <c r="AT335" s="214" t="s">
        <v>136</v>
      </c>
      <c r="AU335" s="214" t="s">
        <v>81</v>
      </c>
      <c r="AV335" s="11" t="s">
        <v>77</v>
      </c>
      <c r="AW335" s="11" t="s">
        <v>35</v>
      </c>
      <c r="AX335" s="11" t="s">
        <v>72</v>
      </c>
      <c r="AY335" s="214" t="s">
        <v>126</v>
      </c>
    </row>
    <row r="336" spans="2:51" s="12" customFormat="1" ht="13.5">
      <c r="B336" s="215"/>
      <c r="C336" s="216"/>
      <c r="D336" s="206" t="s">
        <v>136</v>
      </c>
      <c r="E336" s="217" t="s">
        <v>21</v>
      </c>
      <c r="F336" s="218" t="s">
        <v>146</v>
      </c>
      <c r="G336" s="216"/>
      <c r="H336" s="219">
        <v>137.4</v>
      </c>
      <c r="I336" s="220"/>
      <c r="J336" s="216"/>
      <c r="K336" s="216"/>
      <c r="L336" s="221"/>
      <c r="M336" s="222"/>
      <c r="N336" s="223"/>
      <c r="O336" s="223"/>
      <c r="P336" s="223"/>
      <c r="Q336" s="223"/>
      <c r="R336" s="223"/>
      <c r="S336" s="223"/>
      <c r="T336" s="224"/>
      <c r="AT336" s="225" t="s">
        <v>136</v>
      </c>
      <c r="AU336" s="225" t="s">
        <v>81</v>
      </c>
      <c r="AV336" s="12" t="s">
        <v>81</v>
      </c>
      <c r="AW336" s="12" t="s">
        <v>35</v>
      </c>
      <c r="AX336" s="12" t="s">
        <v>77</v>
      </c>
      <c r="AY336" s="225" t="s">
        <v>126</v>
      </c>
    </row>
    <row r="337" spans="2:65" s="1" customFormat="1" ht="14.45" customHeight="1">
      <c r="B337" s="41"/>
      <c r="C337" s="192" t="s">
        <v>431</v>
      </c>
      <c r="D337" s="192" t="s">
        <v>129</v>
      </c>
      <c r="E337" s="193" t="s">
        <v>432</v>
      </c>
      <c r="F337" s="194" t="s">
        <v>433</v>
      </c>
      <c r="G337" s="195" t="s">
        <v>142</v>
      </c>
      <c r="H337" s="196">
        <v>268.8</v>
      </c>
      <c r="I337" s="197"/>
      <c r="J337" s="198">
        <f>ROUND(I337*H337,2)</f>
        <v>0</v>
      </c>
      <c r="K337" s="194" t="s">
        <v>133</v>
      </c>
      <c r="L337" s="61"/>
      <c r="M337" s="199" t="s">
        <v>21</v>
      </c>
      <c r="N337" s="200" t="s">
        <v>43</v>
      </c>
      <c r="O337" s="42"/>
      <c r="P337" s="201">
        <f>O337*H337</f>
        <v>0</v>
      </c>
      <c r="Q337" s="201">
        <v>0</v>
      </c>
      <c r="R337" s="201">
        <f>Q337*H337</f>
        <v>0</v>
      </c>
      <c r="S337" s="201">
        <v>0.00223</v>
      </c>
      <c r="T337" s="202">
        <f>S337*H337</f>
        <v>0.5994240000000001</v>
      </c>
      <c r="AR337" s="24" t="s">
        <v>252</v>
      </c>
      <c r="AT337" s="24" t="s">
        <v>129</v>
      </c>
      <c r="AU337" s="24" t="s">
        <v>81</v>
      </c>
      <c r="AY337" s="24" t="s">
        <v>126</v>
      </c>
      <c r="BE337" s="203">
        <f>IF(N337="základní",J337,0)</f>
        <v>0</v>
      </c>
      <c r="BF337" s="203">
        <f>IF(N337="snížená",J337,0)</f>
        <v>0</v>
      </c>
      <c r="BG337" s="203">
        <f>IF(N337="zákl. přenesená",J337,0)</f>
        <v>0</v>
      </c>
      <c r="BH337" s="203">
        <f>IF(N337="sníž. přenesená",J337,0)</f>
        <v>0</v>
      </c>
      <c r="BI337" s="203">
        <f>IF(N337="nulová",J337,0)</f>
        <v>0</v>
      </c>
      <c r="BJ337" s="24" t="s">
        <v>77</v>
      </c>
      <c r="BK337" s="203">
        <f>ROUND(I337*H337,2)</f>
        <v>0</v>
      </c>
      <c r="BL337" s="24" t="s">
        <v>252</v>
      </c>
      <c r="BM337" s="24" t="s">
        <v>434</v>
      </c>
    </row>
    <row r="338" spans="2:51" s="11" customFormat="1" ht="13.5">
      <c r="B338" s="204"/>
      <c r="C338" s="205"/>
      <c r="D338" s="206" t="s">
        <v>136</v>
      </c>
      <c r="E338" s="207" t="s">
        <v>21</v>
      </c>
      <c r="F338" s="208" t="s">
        <v>144</v>
      </c>
      <c r="G338" s="205"/>
      <c r="H338" s="207" t="s">
        <v>21</v>
      </c>
      <c r="I338" s="209"/>
      <c r="J338" s="205"/>
      <c r="K338" s="205"/>
      <c r="L338" s="210"/>
      <c r="M338" s="211"/>
      <c r="N338" s="212"/>
      <c r="O338" s="212"/>
      <c r="P338" s="212"/>
      <c r="Q338" s="212"/>
      <c r="R338" s="212"/>
      <c r="S338" s="212"/>
      <c r="T338" s="213"/>
      <c r="AT338" s="214" t="s">
        <v>136</v>
      </c>
      <c r="AU338" s="214" t="s">
        <v>81</v>
      </c>
      <c r="AV338" s="11" t="s">
        <v>77</v>
      </c>
      <c r="AW338" s="11" t="s">
        <v>35</v>
      </c>
      <c r="AX338" s="11" t="s">
        <v>72</v>
      </c>
      <c r="AY338" s="214" t="s">
        <v>126</v>
      </c>
    </row>
    <row r="339" spans="2:51" s="12" customFormat="1" ht="13.5">
      <c r="B339" s="215"/>
      <c r="C339" s="216"/>
      <c r="D339" s="206" t="s">
        <v>136</v>
      </c>
      <c r="E339" s="217" t="s">
        <v>21</v>
      </c>
      <c r="F339" s="218" t="s">
        <v>148</v>
      </c>
      <c r="G339" s="216"/>
      <c r="H339" s="219">
        <v>268.8</v>
      </c>
      <c r="I339" s="220"/>
      <c r="J339" s="216"/>
      <c r="K339" s="216"/>
      <c r="L339" s="221"/>
      <c r="M339" s="222"/>
      <c r="N339" s="223"/>
      <c r="O339" s="223"/>
      <c r="P339" s="223"/>
      <c r="Q339" s="223"/>
      <c r="R339" s="223"/>
      <c r="S339" s="223"/>
      <c r="T339" s="224"/>
      <c r="AT339" s="225" t="s">
        <v>136</v>
      </c>
      <c r="AU339" s="225" t="s">
        <v>81</v>
      </c>
      <c r="AV339" s="12" t="s">
        <v>81</v>
      </c>
      <c r="AW339" s="12" t="s">
        <v>35</v>
      </c>
      <c r="AX339" s="12" t="s">
        <v>77</v>
      </c>
      <c r="AY339" s="225" t="s">
        <v>126</v>
      </c>
    </row>
    <row r="340" spans="2:65" s="1" customFormat="1" ht="14.45" customHeight="1">
      <c r="B340" s="41"/>
      <c r="C340" s="192" t="s">
        <v>435</v>
      </c>
      <c r="D340" s="192" t="s">
        <v>129</v>
      </c>
      <c r="E340" s="193" t="s">
        <v>436</v>
      </c>
      <c r="F340" s="194" t="s">
        <v>437</v>
      </c>
      <c r="G340" s="195" t="s">
        <v>142</v>
      </c>
      <c r="H340" s="196">
        <v>94</v>
      </c>
      <c r="I340" s="197"/>
      <c r="J340" s="198">
        <f>ROUND(I340*H340,2)</f>
        <v>0</v>
      </c>
      <c r="K340" s="194" t="s">
        <v>133</v>
      </c>
      <c r="L340" s="61"/>
      <c r="M340" s="199" t="s">
        <v>21</v>
      </c>
      <c r="N340" s="200" t="s">
        <v>43</v>
      </c>
      <c r="O340" s="42"/>
      <c r="P340" s="201">
        <f>O340*H340</f>
        <v>0</v>
      </c>
      <c r="Q340" s="201">
        <v>0</v>
      </c>
      <c r="R340" s="201">
        <f>Q340*H340</f>
        <v>0</v>
      </c>
      <c r="S340" s="201">
        <v>0.00175</v>
      </c>
      <c r="T340" s="202">
        <f>S340*H340</f>
        <v>0.1645</v>
      </c>
      <c r="AR340" s="24" t="s">
        <v>252</v>
      </c>
      <c r="AT340" s="24" t="s">
        <v>129</v>
      </c>
      <c r="AU340" s="24" t="s">
        <v>81</v>
      </c>
      <c r="AY340" s="24" t="s">
        <v>126</v>
      </c>
      <c r="BE340" s="203">
        <f>IF(N340="základní",J340,0)</f>
        <v>0</v>
      </c>
      <c r="BF340" s="203">
        <f>IF(N340="snížená",J340,0)</f>
        <v>0</v>
      </c>
      <c r="BG340" s="203">
        <f>IF(N340="zákl. přenesená",J340,0)</f>
        <v>0</v>
      </c>
      <c r="BH340" s="203">
        <f>IF(N340="sníž. přenesená",J340,0)</f>
        <v>0</v>
      </c>
      <c r="BI340" s="203">
        <f>IF(N340="nulová",J340,0)</f>
        <v>0</v>
      </c>
      <c r="BJ340" s="24" t="s">
        <v>77</v>
      </c>
      <c r="BK340" s="203">
        <f>ROUND(I340*H340,2)</f>
        <v>0</v>
      </c>
      <c r="BL340" s="24" t="s">
        <v>252</v>
      </c>
      <c r="BM340" s="24" t="s">
        <v>438</v>
      </c>
    </row>
    <row r="341" spans="2:51" s="11" customFormat="1" ht="13.5">
      <c r="B341" s="204"/>
      <c r="C341" s="205"/>
      <c r="D341" s="206" t="s">
        <v>136</v>
      </c>
      <c r="E341" s="207" t="s">
        <v>21</v>
      </c>
      <c r="F341" s="208" t="s">
        <v>144</v>
      </c>
      <c r="G341" s="205"/>
      <c r="H341" s="207" t="s">
        <v>21</v>
      </c>
      <c r="I341" s="209"/>
      <c r="J341" s="205"/>
      <c r="K341" s="205"/>
      <c r="L341" s="210"/>
      <c r="M341" s="211"/>
      <c r="N341" s="212"/>
      <c r="O341" s="212"/>
      <c r="P341" s="212"/>
      <c r="Q341" s="212"/>
      <c r="R341" s="212"/>
      <c r="S341" s="212"/>
      <c r="T341" s="213"/>
      <c r="AT341" s="214" t="s">
        <v>136</v>
      </c>
      <c r="AU341" s="214" t="s">
        <v>81</v>
      </c>
      <c r="AV341" s="11" t="s">
        <v>77</v>
      </c>
      <c r="AW341" s="11" t="s">
        <v>35</v>
      </c>
      <c r="AX341" s="11" t="s">
        <v>72</v>
      </c>
      <c r="AY341" s="214" t="s">
        <v>126</v>
      </c>
    </row>
    <row r="342" spans="2:51" s="12" customFormat="1" ht="13.5">
      <c r="B342" s="215"/>
      <c r="C342" s="216"/>
      <c r="D342" s="206" t="s">
        <v>136</v>
      </c>
      <c r="E342" s="217" t="s">
        <v>21</v>
      </c>
      <c r="F342" s="218" t="s">
        <v>439</v>
      </c>
      <c r="G342" s="216"/>
      <c r="H342" s="219">
        <v>59</v>
      </c>
      <c r="I342" s="220"/>
      <c r="J342" s="216"/>
      <c r="K342" s="216"/>
      <c r="L342" s="221"/>
      <c r="M342" s="222"/>
      <c r="N342" s="223"/>
      <c r="O342" s="223"/>
      <c r="P342" s="223"/>
      <c r="Q342" s="223"/>
      <c r="R342" s="223"/>
      <c r="S342" s="223"/>
      <c r="T342" s="224"/>
      <c r="AT342" s="225" t="s">
        <v>136</v>
      </c>
      <c r="AU342" s="225" t="s">
        <v>81</v>
      </c>
      <c r="AV342" s="12" t="s">
        <v>81</v>
      </c>
      <c r="AW342" s="12" t="s">
        <v>35</v>
      </c>
      <c r="AX342" s="12" t="s">
        <v>72</v>
      </c>
      <c r="AY342" s="225" t="s">
        <v>126</v>
      </c>
    </row>
    <row r="343" spans="2:51" s="12" customFormat="1" ht="13.5">
      <c r="B343" s="215"/>
      <c r="C343" s="216"/>
      <c r="D343" s="206" t="s">
        <v>136</v>
      </c>
      <c r="E343" s="217" t="s">
        <v>21</v>
      </c>
      <c r="F343" s="218" t="s">
        <v>440</v>
      </c>
      <c r="G343" s="216"/>
      <c r="H343" s="219">
        <v>10</v>
      </c>
      <c r="I343" s="220"/>
      <c r="J343" s="216"/>
      <c r="K343" s="216"/>
      <c r="L343" s="221"/>
      <c r="M343" s="222"/>
      <c r="N343" s="223"/>
      <c r="O343" s="223"/>
      <c r="P343" s="223"/>
      <c r="Q343" s="223"/>
      <c r="R343" s="223"/>
      <c r="S343" s="223"/>
      <c r="T343" s="224"/>
      <c r="AT343" s="225" t="s">
        <v>136</v>
      </c>
      <c r="AU343" s="225" t="s">
        <v>81</v>
      </c>
      <c r="AV343" s="12" t="s">
        <v>81</v>
      </c>
      <c r="AW343" s="12" t="s">
        <v>35</v>
      </c>
      <c r="AX343" s="12" t="s">
        <v>72</v>
      </c>
      <c r="AY343" s="225" t="s">
        <v>126</v>
      </c>
    </row>
    <row r="344" spans="2:51" s="12" customFormat="1" ht="13.5">
      <c r="B344" s="215"/>
      <c r="C344" s="216"/>
      <c r="D344" s="206" t="s">
        <v>136</v>
      </c>
      <c r="E344" s="217" t="s">
        <v>21</v>
      </c>
      <c r="F344" s="218" t="s">
        <v>441</v>
      </c>
      <c r="G344" s="216"/>
      <c r="H344" s="219">
        <v>25</v>
      </c>
      <c r="I344" s="220"/>
      <c r="J344" s="216"/>
      <c r="K344" s="216"/>
      <c r="L344" s="221"/>
      <c r="M344" s="222"/>
      <c r="N344" s="223"/>
      <c r="O344" s="223"/>
      <c r="P344" s="223"/>
      <c r="Q344" s="223"/>
      <c r="R344" s="223"/>
      <c r="S344" s="223"/>
      <c r="T344" s="224"/>
      <c r="AT344" s="225" t="s">
        <v>136</v>
      </c>
      <c r="AU344" s="225" t="s">
        <v>81</v>
      </c>
      <c r="AV344" s="12" t="s">
        <v>81</v>
      </c>
      <c r="AW344" s="12" t="s">
        <v>35</v>
      </c>
      <c r="AX344" s="12" t="s">
        <v>72</v>
      </c>
      <c r="AY344" s="225" t="s">
        <v>126</v>
      </c>
    </row>
    <row r="345" spans="2:51" s="13" customFormat="1" ht="13.5">
      <c r="B345" s="226"/>
      <c r="C345" s="227"/>
      <c r="D345" s="206" t="s">
        <v>136</v>
      </c>
      <c r="E345" s="228" t="s">
        <v>21</v>
      </c>
      <c r="F345" s="229" t="s">
        <v>149</v>
      </c>
      <c r="G345" s="227"/>
      <c r="H345" s="230">
        <v>94</v>
      </c>
      <c r="I345" s="231"/>
      <c r="J345" s="227"/>
      <c r="K345" s="227"/>
      <c r="L345" s="232"/>
      <c r="M345" s="233"/>
      <c r="N345" s="234"/>
      <c r="O345" s="234"/>
      <c r="P345" s="234"/>
      <c r="Q345" s="234"/>
      <c r="R345" s="234"/>
      <c r="S345" s="234"/>
      <c r="T345" s="235"/>
      <c r="AT345" s="236" t="s">
        <v>136</v>
      </c>
      <c r="AU345" s="236" t="s">
        <v>81</v>
      </c>
      <c r="AV345" s="13" t="s">
        <v>134</v>
      </c>
      <c r="AW345" s="13" t="s">
        <v>35</v>
      </c>
      <c r="AX345" s="13" t="s">
        <v>77</v>
      </c>
      <c r="AY345" s="236" t="s">
        <v>126</v>
      </c>
    </row>
    <row r="346" spans="2:65" s="1" customFormat="1" ht="22.9" customHeight="1">
      <c r="B346" s="41"/>
      <c r="C346" s="192" t="s">
        <v>442</v>
      </c>
      <c r="D346" s="192" t="s">
        <v>129</v>
      </c>
      <c r="E346" s="193" t="s">
        <v>443</v>
      </c>
      <c r="F346" s="194" t="s">
        <v>444</v>
      </c>
      <c r="G346" s="195" t="s">
        <v>445</v>
      </c>
      <c r="H346" s="196">
        <v>20</v>
      </c>
      <c r="I346" s="197"/>
      <c r="J346" s="198">
        <f>ROUND(I346*H346,2)</f>
        <v>0</v>
      </c>
      <c r="K346" s="194" t="s">
        <v>133</v>
      </c>
      <c r="L346" s="61"/>
      <c r="M346" s="199" t="s">
        <v>21</v>
      </c>
      <c r="N346" s="200" t="s">
        <v>43</v>
      </c>
      <c r="O346" s="42"/>
      <c r="P346" s="201">
        <f>O346*H346</f>
        <v>0</v>
      </c>
      <c r="Q346" s="201">
        <v>0</v>
      </c>
      <c r="R346" s="201">
        <f>Q346*H346</f>
        <v>0</v>
      </c>
      <c r="S346" s="201">
        <v>0.00188</v>
      </c>
      <c r="T346" s="202">
        <f>S346*H346</f>
        <v>0.0376</v>
      </c>
      <c r="AR346" s="24" t="s">
        <v>252</v>
      </c>
      <c r="AT346" s="24" t="s">
        <v>129</v>
      </c>
      <c r="AU346" s="24" t="s">
        <v>81</v>
      </c>
      <c r="AY346" s="24" t="s">
        <v>126</v>
      </c>
      <c r="BE346" s="203">
        <f>IF(N346="základní",J346,0)</f>
        <v>0</v>
      </c>
      <c r="BF346" s="203">
        <f>IF(N346="snížená",J346,0)</f>
        <v>0</v>
      </c>
      <c r="BG346" s="203">
        <f>IF(N346="zákl. přenesená",J346,0)</f>
        <v>0</v>
      </c>
      <c r="BH346" s="203">
        <f>IF(N346="sníž. přenesená",J346,0)</f>
        <v>0</v>
      </c>
      <c r="BI346" s="203">
        <f>IF(N346="nulová",J346,0)</f>
        <v>0</v>
      </c>
      <c r="BJ346" s="24" t="s">
        <v>77</v>
      </c>
      <c r="BK346" s="203">
        <f>ROUND(I346*H346,2)</f>
        <v>0</v>
      </c>
      <c r="BL346" s="24" t="s">
        <v>252</v>
      </c>
      <c r="BM346" s="24" t="s">
        <v>446</v>
      </c>
    </row>
    <row r="347" spans="2:65" s="1" customFormat="1" ht="14.45" customHeight="1">
      <c r="B347" s="41"/>
      <c r="C347" s="192" t="s">
        <v>447</v>
      </c>
      <c r="D347" s="192" t="s">
        <v>129</v>
      </c>
      <c r="E347" s="193" t="s">
        <v>448</v>
      </c>
      <c r="F347" s="194" t="s">
        <v>449</v>
      </c>
      <c r="G347" s="195" t="s">
        <v>142</v>
      </c>
      <c r="H347" s="196">
        <v>4.8</v>
      </c>
      <c r="I347" s="197"/>
      <c r="J347" s="198">
        <f>ROUND(I347*H347,2)</f>
        <v>0</v>
      </c>
      <c r="K347" s="194" t="s">
        <v>133</v>
      </c>
      <c r="L347" s="61"/>
      <c r="M347" s="199" t="s">
        <v>21</v>
      </c>
      <c r="N347" s="200" t="s">
        <v>43</v>
      </c>
      <c r="O347" s="42"/>
      <c r="P347" s="201">
        <f>O347*H347</f>
        <v>0</v>
      </c>
      <c r="Q347" s="201">
        <v>0</v>
      </c>
      <c r="R347" s="201">
        <f>Q347*H347</f>
        <v>0</v>
      </c>
      <c r="S347" s="201">
        <v>0.0026</v>
      </c>
      <c r="T347" s="202">
        <f>S347*H347</f>
        <v>0.01248</v>
      </c>
      <c r="AR347" s="24" t="s">
        <v>252</v>
      </c>
      <c r="AT347" s="24" t="s">
        <v>129</v>
      </c>
      <c r="AU347" s="24" t="s">
        <v>81</v>
      </c>
      <c r="AY347" s="24" t="s">
        <v>126</v>
      </c>
      <c r="BE347" s="203">
        <f>IF(N347="základní",J347,0)</f>
        <v>0</v>
      </c>
      <c r="BF347" s="203">
        <f>IF(N347="snížená",J347,0)</f>
        <v>0</v>
      </c>
      <c r="BG347" s="203">
        <f>IF(N347="zákl. přenesená",J347,0)</f>
        <v>0</v>
      </c>
      <c r="BH347" s="203">
        <f>IF(N347="sníž. přenesená",J347,0)</f>
        <v>0</v>
      </c>
      <c r="BI347" s="203">
        <f>IF(N347="nulová",J347,0)</f>
        <v>0</v>
      </c>
      <c r="BJ347" s="24" t="s">
        <v>77</v>
      </c>
      <c r="BK347" s="203">
        <f>ROUND(I347*H347,2)</f>
        <v>0</v>
      </c>
      <c r="BL347" s="24" t="s">
        <v>252</v>
      </c>
      <c r="BM347" s="24" t="s">
        <v>450</v>
      </c>
    </row>
    <row r="348" spans="2:51" s="11" customFormat="1" ht="13.5">
      <c r="B348" s="204"/>
      <c r="C348" s="205"/>
      <c r="D348" s="206" t="s">
        <v>136</v>
      </c>
      <c r="E348" s="207" t="s">
        <v>21</v>
      </c>
      <c r="F348" s="208" t="s">
        <v>144</v>
      </c>
      <c r="G348" s="205"/>
      <c r="H348" s="207" t="s">
        <v>21</v>
      </c>
      <c r="I348" s="209"/>
      <c r="J348" s="205"/>
      <c r="K348" s="205"/>
      <c r="L348" s="210"/>
      <c r="M348" s="211"/>
      <c r="N348" s="212"/>
      <c r="O348" s="212"/>
      <c r="P348" s="212"/>
      <c r="Q348" s="212"/>
      <c r="R348" s="212"/>
      <c r="S348" s="212"/>
      <c r="T348" s="213"/>
      <c r="AT348" s="214" t="s">
        <v>136</v>
      </c>
      <c r="AU348" s="214" t="s">
        <v>81</v>
      </c>
      <c r="AV348" s="11" t="s">
        <v>77</v>
      </c>
      <c r="AW348" s="11" t="s">
        <v>35</v>
      </c>
      <c r="AX348" s="11" t="s">
        <v>72</v>
      </c>
      <c r="AY348" s="214" t="s">
        <v>126</v>
      </c>
    </row>
    <row r="349" spans="2:51" s="12" customFormat="1" ht="13.5">
      <c r="B349" s="215"/>
      <c r="C349" s="216"/>
      <c r="D349" s="206" t="s">
        <v>136</v>
      </c>
      <c r="E349" s="217" t="s">
        <v>21</v>
      </c>
      <c r="F349" s="218" t="s">
        <v>451</v>
      </c>
      <c r="G349" s="216"/>
      <c r="H349" s="219">
        <v>4.8</v>
      </c>
      <c r="I349" s="220"/>
      <c r="J349" s="216"/>
      <c r="K349" s="216"/>
      <c r="L349" s="221"/>
      <c r="M349" s="222"/>
      <c r="N349" s="223"/>
      <c r="O349" s="223"/>
      <c r="P349" s="223"/>
      <c r="Q349" s="223"/>
      <c r="R349" s="223"/>
      <c r="S349" s="223"/>
      <c r="T349" s="224"/>
      <c r="AT349" s="225" t="s">
        <v>136</v>
      </c>
      <c r="AU349" s="225" t="s">
        <v>81</v>
      </c>
      <c r="AV349" s="12" t="s">
        <v>81</v>
      </c>
      <c r="AW349" s="12" t="s">
        <v>35</v>
      </c>
      <c r="AX349" s="12" t="s">
        <v>77</v>
      </c>
      <c r="AY349" s="225" t="s">
        <v>126</v>
      </c>
    </row>
    <row r="350" spans="2:65" s="1" customFormat="1" ht="14.45" customHeight="1">
      <c r="B350" s="41"/>
      <c r="C350" s="192" t="s">
        <v>452</v>
      </c>
      <c r="D350" s="192" t="s">
        <v>129</v>
      </c>
      <c r="E350" s="193" t="s">
        <v>453</v>
      </c>
      <c r="F350" s="194" t="s">
        <v>454</v>
      </c>
      <c r="G350" s="195" t="s">
        <v>142</v>
      </c>
      <c r="H350" s="196">
        <v>50</v>
      </c>
      <c r="I350" s="197"/>
      <c r="J350" s="198">
        <f>ROUND(I350*H350,2)</f>
        <v>0</v>
      </c>
      <c r="K350" s="194" t="s">
        <v>133</v>
      </c>
      <c r="L350" s="61"/>
      <c r="M350" s="199" t="s">
        <v>21</v>
      </c>
      <c r="N350" s="200" t="s">
        <v>43</v>
      </c>
      <c r="O350" s="42"/>
      <c r="P350" s="201">
        <f>O350*H350</f>
        <v>0</v>
      </c>
      <c r="Q350" s="201">
        <v>0</v>
      </c>
      <c r="R350" s="201">
        <f>Q350*H350</f>
        <v>0</v>
      </c>
      <c r="S350" s="201">
        <v>0.00605</v>
      </c>
      <c r="T350" s="202">
        <f>S350*H350</f>
        <v>0.3025</v>
      </c>
      <c r="AR350" s="24" t="s">
        <v>252</v>
      </c>
      <c r="AT350" s="24" t="s">
        <v>129</v>
      </c>
      <c r="AU350" s="24" t="s">
        <v>81</v>
      </c>
      <c r="AY350" s="24" t="s">
        <v>126</v>
      </c>
      <c r="BE350" s="203">
        <f>IF(N350="základní",J350,0)</f>
        <v>0</v>
      </c>
      <c r="BF350" s="203">
        <f>IF(N350="snížená",J350,0)</f>
        <v>0</v>
      </c>
      <c r="BG350" s="203">
        <f>IF(N350="zákl. přenesená",J350,0)</f>
        <v>0</v>
      </c>
      <c r="BH350" s="203">
        <f>IF(N350="sníž. přenesená",J350,0)</f>
        <v>0</v>
      </c>
      <c r="BI350" s="203">
        <f>IF(N350="nulová",J350,0)</f>
        <v>0</v>
      </c>
      <c r="BJ350" s="24" t="s">
        <v>77</v>
      </c>
      <c r="BK350" s="203">
        <f>ROUND(I350*H350,2)</f>
        <v>0</v>
      </c>
      <c r="BL350" s="24" t="s">
        <v>252</v>
      </c>
      <c r="BM350" s="24" t="s">
        <v>455</v>
      </c>
    </row>
    <row r="351" spans="2:51" s="11" customFormat="1" ht="13.5">
      <c r="B351" s="204"/>
      <c r="C351" s="205"/>
      <c r="D351" s="206" t="s">
        <v>136</v>
      </c>
      <c r="E351" s="207" t="s">
        <v>21</v>
      </c>
      <c r="F351" s="208" t="s">
        <v>144</v>
      </c>
      <c r="G351" s="205"/>
      <c r="H351" s="207" t="s">
        <v>21</v>
      </c>
      <c r="I351" s="209"/>
      <c r="J351" s="205"/>
      <c r="K351" s="205"/>
      <c r="L351" s="210"/>
      <c r="M351" s="211"/>
      <c r="N351" s="212"/>
      <c r="O351" s="212"/>
      <c r="P351" s="212"/>
      <c r="Q351" s="212"/>
      <c r="R351" s="212"/>
      <c r="S351" s="212"/>
      <c r="T351" s="213"/>
      <c r="AT351" s="214" t="s">
        <v>136</v>
      </c>
      <c r="AU351" s="214" t="s">
        <v>81</v>
      </c>
      <c r="AV351" s="11" t="s">
        <v>77</v>
      </c>
      <c r="AW351" s="11" t="s">
        <v>35</v>
      </c>
      <c r="AX351" s="11" t="s">
        <v>72</v>
      </c>
      <c r="AY351" s="214" t="s">
        <v>126</v>
      </c>
    </row>
    <row r="352" spans="2:51" s="12" customFormat="1" ht="13.5">
      <c r="B352" s="215"/>
      <c r="C352" s="216"/>
      <c r="D352" s="206" t="s">
        <v>136</v>
      </c>
      <c r="E352" s="217" t="s">
        <v>21</v>
      </c>
      <c r="F352" s="218" t="s">
        <v>456</v>
      </c>
      <c r="G352" s="216"/>
      <c r="H352" s="219">
        <v>50</v>
      </c>
      <c r="I352" s="220"/>
      <c r="J352" s="216"/>
      <c r="K352" s="216"/>
      <c r="L352" s="221"/>
      <c r="M352" s="222"/>
      <c r="N352" s="223"/>
      <c r="O352" s="223"/>
      <c r="P352" s="223"/>
      <c r="Q352" s="223"/>
      <c r="R352" s="223"/>
      <c r="S352" s="223"/>
      <c r="T352" s="224"/>
      <c r="AT352" s="225" t="s">
        <v>136</v>
      </c>
      <c r="AU352" s="225" t="s">
        <v>81</v>
      </c>
      <c r="AV352" s="12" t="s">
        <v>81</v>
      </c>
      <c r="AW352" s="12" t="s">
        <v>35</v>
      </c>
      <c r="AX352" s="12" t="s">
        <v>77</v>
      </c>
      <c r="AY352" s="225" t="s">
        <v>126</v>
      </c>
    </row>
    <row r="353" spans="2:65" s="1" customFormat="1" ht="22.9" customHeight="1">
      <c r="B353" s="41"/>
      <c r="C353" s="192" t="s">
        <v>457</v>
      </c>
      <c r="D353" s="192" t="s">
        <v>129</v>
      </c>
      <c r="E353" s="193" t="s">
        <v>458</v>
      </c>
      <c r="F353" s="194" t="s">
        <v>459</v>
      </c>
      <c r="G353" s="195" t="s">
        <v>142</v>
      </c>
      <c r="H353" s="196">
        <v>8.8</v>
      </c>
      <c r="I353" s="197"/>
      <c r="J353" s="198">
        <f>ROUND(I353*H353,2)</f>
        <v>0</v>
      </c>
      <c r="K353" s="194" t="s">
        <v>133</v>
      </c>
      <c r="L353" s="61"/>
      <c r="M353" s="199" t="s">
        <v>21</v>
      </c>
      <c r="N353" s="200" t="s">
        <v>43</v>
      </c>
      <c r="O353" s="42"/>
      <c r="P353" s="201">
        <f>O353*H353</f>
        <v>0</v>
      </c>
      <c r="Q353" s="201">
        <v>0</v>
      </c>
      <c r="R353" s="201">
        <f>Q353*H353</f>
        <v>0</v>
      </c>
      <c r="S353" s="201">
        <v>0.01213</v>
      </c>
      <c r="T353" s="202">
        <f>S353*H353</f>
        <v>0.106744</v>
      </c>
      <c r="AR353" s="24" t="s">
        <v>252</v>
      </c>
      <c r="AT353" s="24" t="s">
        <v>129</v>
      </c>
      <c r="AU353" s="24" t="s">
        <v>81</v>
      </c>
      <c r="AY353" s="24" t="s">
        <v>126</v>
      </c>
      <c r="BE353" s="203">
        <f>IF(N353="základní",J353,0)</f>
        <v>0</v>
      </c>
      <c r="BF353" s="203">
        <f>IF(N353="snížená",J353,0)</f>
        <v>0</v>
      </c>
      <c r="BG353" s="203">
        <f>IF(N353="zákl. přenesená",J353,0)</f>
        <v>0</v>
      </c>
      <c r="BH353" s="203">
        <f>IF(N353="sníž. přenesená",J353,0)</f>
        <v>0</v>
      </c>
      <c r="BI353" s="203">
        <f>IF(N353="nulová",J353,0)</f>
        <v>0</v>
      </c>
      <c r="BJ353" s="24" t="s">
        <v>77</v>
      </c>
      <c r="BK353" s="203">
        <f>ROUND(I353*H353,2)</f>
        <v>0</v>
      </c>
      <c r="BL353" s="24" t="s">
        <v>252</v>
      </c>
      <c r="BM353" s="24" t="s">
        <v>460</v>
      </c>
    </row>
    <row r="354" spans="2:51" s="11" customFormat="1" ht="13.5">
      <c r="B354" s="204"/>
      <c r="C354" s="205"/>
      <c r="D354" s="206" t="s">
        <v>136</v>
      </c>
      <c r="E354" s="207" t="s">
        <v>21</v>
      </c>
      <c r="F354" s="208" t="s">
        <v>144</v>
      </c>
      <c r="G354" s="205"/>
      <c r="H354" s="207" t="s">
        <v>21</v>
      </c>
      <c r="I354" s="209"/>
      <c r="J354" s="205"/>
      <c r="K354" s="205"/>
      <c r="L354" s="210"/>
      <c r="M354" s="211"/>
      <c r="N354" s="212"/>
      <c r="O354" s="212"/>
      <c r="P354" s="212"/>
      <c r="Q354" s="212"/>
      <c r="R354" s="212"/>
      <c r="S354" s="212"/>
      <c r="T354" s="213"/>
      <c r="AT354" s="214" t="s">
        <v>136</v>
      </c>
      <c r="AU354" s="214" t="s">
        <v>81</v>
      </c>
      <c r="AV354" s="11" t="s">
        <v>77</v>
      </c>
      <c r="AW354" s="11" t="s">
        <v>35</v>
      </c>
      <c r="AX354" s="11" t="s">
        <v>72</v>
      </c>
      <c r="AY354" s="214" t="s">
        <v>126</v>
      </c>
    </row>
    <row r="355" spans="2:51" s="12" customFormat="1" ht="13.5">
      <c r="B355" s="215"/>
      <c r="C355" s="216"/>
      <c r="D355" s="206" t="s">
        <v>136</v>
      </c>
      <c r="E355" s="217" t="s">
        <v>21</v>
      </c>
      <c r="F355" s="218" t="s">
        <v>461</v>
      </c>
      <c r="G355" s="216"/>
      <c r="H355" s="219">
        <v>8.8</v>
      </c>
      <c r="I355" s="220"/>
      <c r="J355" s="216"/>
      <c r="K355" s="216"/>
      <c r="L355" s="221"/>
      <c r="M355" s="222"/>
      <c r="N355" s="223"/>
      <c r="O355" s="223"/>
      <c r="P355" s="223"/>
      <c r="Q355" s="223"/>
      <c r="R355" s="223"/>
      <c r="S355" s="223"/>
      <c r="T355" s="224"/>
      <c r="AT355" s="225" t="s">
        <v>136</v>
      </c>
      <c r="AU355" s="225" t="s">
        <v>81</v>
      </c>
      <c r="AV355" s="12" t="s">
        <v>81</v>
      </c>
      <c r="AW355" s="12" t="s">
        <v>35</v>
      </c>
      <c r="AX355" s="12" t="s">
        <v>77</v>
      </c>
      <c r="AY355" s="225" t="s">
        <v>126</v>
      </c>
    </row>
    <row r="356" spans="2:65" s="1" customFormat="1" ht="14.45" customHeight="1">
      <c r="B356" s="41"/>
      <c r="C356" s="192" t="s">
        <v>462</v>
      </c>
      <c r="D356" s="192" t="s">
        <v>129</v>
      </c>
      <c r="E356" s="193" t="s">
        <v>463</v>
      </c>
      <c r="F356" s="194" t="s">
        <v>464</v>
      </c>
      <c r="G356" s="195" t="s">
        <v>142</v>
      </c>
      <c r="H356" s="196">
        <v>137</v>
      </c>
      <c r="I356" s="197"/>
      <c r="J356" s="198">
        <f>ROUND(I356*H356,2)</f>
        <v>0</v>
      </c>
      <c r="K356" s="194" t="s">
        <v>133</v>
      </c>
      <c r="L356" s="61"/>
      <c r="M356" s="199" t="s">
        <v>21</v>
      </c>
      <c r="N356" s="200" t="s">
        <v>43</v>
      </c>
      <c r="O356" s="42"/>
      <c r="P356" s="201">
        <f>O356*H356</f>
        <v>0</v>
      </c>
      <c r="Q356" s="201">
        <v>0</v>
      </c>
      <c r="R356" s="201">
        <f>Q356*H356</f>
        <v>0</v>
      </c>
      <c r="S356" s="201">
        <v>0.00394</v>
      </c>
      <c r="T356" s="202">
        <f>S356*H356</f>
        <v>0.53978</v>
      </c>
      <c r="AR356" s="24" t="s">
        <v>252</v>
      </c>
      <c r="AT356" s="24" t="s">
        <v>129</v>
      </c>
      <c r="AU356" s="24" t="s">
        <v>81</v>
      </c>
      <c r="AY356" s="24" t="s">
        <v>126</v>
      </c>
      <c r="BE356" s="203">
        <f>IF(N356="základní",J356,0)</f>
        <v>0</v>
      </c>
      <c r="BF356" s="203">
        <f>IF(N356="snížená",J356,0)</f>
        <v>0</v>
      </c>
      <c r="BG356" s="203">
        <f>IF(N356="zákl. přenesená",J356,0)</f>
        <v>0</v>
      </c>
      <c r="BH356" s="203">
        <f>IF(N356="sníž. přenesená",J356,0)</f>
        <v>0</v>
      </c>
      <c r="BI356" s="203">
        <f>IF(N356="nulová",J356,0)</f>
        <v>0</v>
      </c>
      <c r="BJ356" s="24" t="s">
        <v>77</v>
      </c>
      <c r="BK356" s="203">
        <f>ROUND(I356*H356,2)</f>
        <v>0</v>
      </c>
      <c r="BL356" s="24" t="s">
        <v>252</v>
      </c>
      <c r="BM356" s="24" t="s">
        <v>465</v>
      </c>
    </row>
    <row r="357" spans="2:51" s="11" customFormat="1" ht="13.5">
      <c r="B357" s="204"/>
      <c r="C357" s="205"/>
      <c r="D357" s="206" t="s">
        <v>136</v>
      </c>
      <c r="E357" s="207" t="s">
        <v>21</v>
      </c>
      <c r="F357" s="208" t="s">
        <v>144</v>
      </c>
      <c r="G357" s="205"/>
      <c r="H357" s="207" t="s">
        <v>21</v>
      </c>
      <c r="I357" s="209"/>
      <c r="J357" s="205"/>
      <c r="K357" s="205"/>
      <c r="L357" s="210"/>
      <c r="M357" s="211"/>
      <c r="N357" s="212"/>
      <c r="O357" s="212"/>
      <c r="P357" s="212"/>
      <c r="Q357" s="212"/>
      <c r="R357" s="212"/>
      <c r="S357" s="212"/>
      <c r="T357" s="213"/>
      <c r="AT357" s="214" t="s">
        <v>136</v>
      </c>
      <c r="AU357" s="214" t="s">
        <v>81</v>
      </c>
      <c r="AV357" s="11" t="s">
        <v>77</v>
      </c>
      <c r="AW357" s="11" t="s">
        <v>35</v>
      </c>
      <c r="AX357" s="11" t="s">
        <v>72</v>
      </c>
      <c r="AY357" s="214" t="s">
        <v>126</v>
      </c>
    </row>
    <row r="358" spans="2:51" s="12" customFormat="1" ht="13.5">
      <c r="B358" s="215"/>
      <c r="C358" s="216"/>
      <c r="D358" s="206" t="s">
        <v>136</v>
      </c>
      <c r="E358" s="217" t="s">
        <v>21</v>
      </c>
      <c r="F358" s="218" t="s">
        <v>466</v>
      </c>
      <c r="G358" s="216"/>
      <c r="H358" s="219">
        <v>137</v>
      </c>
      <c r="I358" s="220"/>
      <c r="J358" s="216"/>
      <c r="K358" s="216"/>
      <c r="L358" s="221"/>
      <c r="M358" s="222"/>
      <c r="N358" s="223"/>
      <c r="O358" s="223"/>
      <c r="P358" s="223"/>
      <c r="Q358" s="223"/>
      <c r="R358" s="223"/>
      <c r="S358" s="223"/>
      <c r="T358" s="224"/>
      <c r="AT358" s="225" t="s">
        <v>136</v>
      </c>
      <c r="AU358" s="225" t="s">
        <v>81</v>
      </c>
      <c r="AV358" s="12" t="s">
        <v>81</v>
      </c>
      <c r="AW358" s="12" t="s">
        <v>35</v>
      </c>
      <c r="AX358" s="12" t="s">
        <v>77</v>
      </c>
      <c r="AY358" s="225" t="s">
        <v>126</v>
      </c>
    </row>
    <row r="359" spans="2:65" s="1" customFormat="1" ht="22.9" customHeight="1">
      <c r="B359" s="41"/>
      <c r="C359" s="192" t="s">
        <v>467</v>
      </c>
      <c r="D359" s="192" t="s">
        <v>129</v>
      </c>
      <c r="E359" s="193" t="s">
        <v>468</v>
      </c>
      <c r="F359" s="194" t="s">
        <v>469</v>
      </c>
      <c r="G359" s="195" t="s">
        <v>142</v>
      </c>
      <c r="H359" s="196">
        <v>517.532</v>
      </c>
      <c r="I359" s="197"/>
      <c r="J359" s="198">
        <f>ROUND(I359*H359,2)</f>
        <v>0</v>
      </c>
      <c r="K359" s="194" t="s">
        <v>133</v>
      </c>
      <c r="L359" s="61"/>
      <c r="M359" s="199" t="s">
        <v>21</v>
      </c>
      <c r="N359" s="200" t="s">
        <v>43</v>
      </c>
      <c r="O359" s="42"/>
      <c r="P359" s="201">
        <f>O359*H359</f>
        <v>0</v>
      </c>
      <c r="Q359" s="201">
        <v>0.00063</v>
      </c>
      <c r="R359" s="201">
        <f>Q359*H359</f>
        <v>0.32604516000000006</v>
      </c>
      <c r="S359" s="201">
        <v>0</v>
      </c>
      <c r="T359" s="202">
        <f>S359*H359</f>
        <v>0</v>
      </c>
      <c r="AR359" s="24" t="s">
        <v>252</v>
      </c>
      <c r="AT359" s="24" t="s">
        <v>129</v>
      </c>
      <c r="AU359" s="24" t="s">
        <v>81</v>
      </c>
      <c r="AY359" s="24" t="s">
        <v>126</v>
      </c>
      <c r="BE359" s="203">
        <f>IF(N359="základní",J359,0)</f>
        <v>0</v>
      </c>
      <c r="BF359" s="203">
        <f>IF(N359="snížená",J359,0)</f>
        <v>0</v>
      </c>
      <c r="BG359" s="203">
        <f>IF(N359="zákl. přenesená",J359,0)</f>
        <v>0</v>
      </c>
      <c r="BH359" s="203">
        <f>IF(N359="sníž. přenesená",J359,0)</f>
        <v>0</v>
      </c>
      <c r="BI359" s="203">
        <f>IF(N359="nulová",J359,0)</f>
        <v>0</v>
      </c>
      <c r="BJ359" s="24" t="s">
        <v>77</v>
      </c>
      <c r="BK359" s="203">
        <f>ROUND(I359*H359,2)</f>
        <v>0</v>
      </c>
      <c r="BL359" s="24" t="s">
        <v>252</v>
      </c>
      <c r="BM359" s="24" t="s">
        <v>470</v>
      </c>
    </row>
    <row r="360" spans="2:51" s="11" customFormat="1" ht="13.5">
      <c r="B360" s="204"/>
      <c r="C360" s="205"/>
      <c r="D360" s="206" t="s">
        <v>136</v>
      </c>
      <c r="E360" s="207" t="s">
        <v>21</v>
      </c>
      <c r="F360" s="208" t="s">
        <v>137</v>
      </c>
      <c r="G360" s="205"/>
      <c r="H360" s="207" t="s">
        <v>21</v>
      </c>
      <c r="I360" s="209"/>
      <c r="J360" s="205"/>
      <c r="K360" s="205"/>
      <c r="L360" s="210"/>
      <c r="M360" s="211"/>
      <c r="N360" s="212"/>
      <c r="O360" s="212"/>
      <c r="P360" s="212"/>
      <c r="Q360" s="212"/>
      <c r="R360" s="212"/>
      <c r="S360" s="212"/>
      <c r="T360" s="213"/>
      <c r="AT360" s="214" t="s">
        <v>136</v>
      </c>
      <c r="AU360" s="214" t="s">
        <v>81</v>
      </c>
      <c r="AV360" s="11" t="s">
        <v>77</v>
      </c>
      <c r="AW360" s="11" t="s">
        <v>35</v>
      </c>
      <c r="AX360" s="11" t="s">
        <v>72</v>
      </c>
      <c r="AY360" s="214" t="s">
        <v>126</v>
      </c>
    </row>
    <row r="361" spans="2:51" s="11" customFormat="1" ht="13.5">
      <c r="B361" s="204"/>
      <c r="C361" s="205"/>
      <c r="D361" s="206" t="s">
        <v>136</v>
      </c>
      <c r="E361" s="207" t="s">
        <v>21</v>
      </c>
      <c r="F361" s="208" t="s">
        <v>138</v>
      </c>
      <c r="G361" s="205"/>
      <c r="H361" s="207" t="s">
        <v>21</v>
      </c>
      <c r="I361" s="209"/>
      <c r="J361" s="205"/>
      <c r="K361" s="205"/>
      <c r="L361" s="210"/>
      <c r="M361" s="211"/>
      <c r="N361" s="212"/>
      <c r="O361" s="212"/>
      <c r="P361" s="212"/>
      <c r="Q361" s="212"/>
      <c r="R361" s="212"/>
      <c r="S361" s="212"/>
      <c r="T361" s="213"/>
      <c r="AT361" s="214" t="s">
        <v>136</v>
      </c>
      <c r="AU361" s="214" t="s">
        <v>81</v>
      </c>
      <c r="AV361" s="11" t="s">
        <v>77</v>
      </c>
      <c r="AW361" s="11" t="s">
        <v>35</v>
      </c>
      <c r="AX361" s="11" t="s">
        <v>72</v>
      </c>
      <c r="AY361" s="214" t="s">
        <v>126</v>
      </c>
    </row>
    <row r="362" spans="2:51" s="11" customFormat="1" ht="13.5">
      <c r="B362" s="204"/>
      <c r="C362" s="205"/>
      <c r="D362" s="206" t="s">
        <v>136</v>
      </c>
      <c r="E362" s="207" t="s">
        <v>21</v>
      </c>
      <c r="F362" s="208" t="s">
        <v>322</v>
      </c>
      <c r="G362" s="205"/>
      <c r="H362" s="207" t="s">
        <v>21</v>
      </c>
      <c r="I362" s="209"/>
      <c r="J362" s="205"/>
      <c r="K362" s="205"/>
      <c r="L362" s="210"/>
      <c r="M362" s="211"/>
      <c r="N362" s="212"/>
      <c r="O362" s="212"/>
      <c r="P362" s="212"/>
      <c r="Q362" s="212"/>
      <c r="R362" s="212"/>
      <c r="S362" s="212"/>
      <c r="T362" s="213"/>
      <c r="AT362" s="214" t="s">
        <v>136</v>
      </c>
      <c r="AU362" s="214" t="s">
        <v>81</v>
      </c>
      <c r="AV362" s="11" t="s">
        <v>77</v>
      </c>
      <c r="AW362" s="11" t="s">
        <v>35</v>
      </c>
      <c r="AX362" s="11" t="s">
        <v>72</v>
      </c>
      <c r="AY362" s="214" t="s">
        <v>126</v>
      </c>
    </row>
    <row r="363" spans="2:51" s="12" customFormat="1" ht="13.5">
      <c r="B363" s="215"/>
      <c r="C363" s="216"/>
      <c r="D363" s="206" t="s">
        <v>136</v>
      </c>
      <c r="E363" s="217" t="s">
        <v>21</v>
      </c>
      <c r="F363" s="218" t="s">
        <v>372</v>
      </c>
      <c r="G363" s="216"/>
      <c r="H363" s="219">
        <v>352</v>
      </c>
      <c r="I363" s="220"/>
      <c r="J363" s="216"/>
      <c r="K363" s="216"/>
      <c r="L363" s="221"/>
      <c r="M363" s="222"/>
      <c r="N363" s="223"/>
      <c r="O363" s="223"/>
      <c r="P363" s="223"/>
      <c r="Q363" s="223"/>
      <c r="R363" s="223"/>
      <c r="S363" s="223"/>
      <c r="T363" s="224"/>
      <c r="AT363" s="225" t="s">
        <v>136</v>
      </c>
      <c r="AU363" s="225" t="s">
        <v>81</v>
      </c>
      <c r="AV363" s="12" t="s">
        <v>81</v>
      </c>
      <c r="AW363" s="12" t="s">
        <v>35</v>
      </c>
      <c r="AX363" s="12" t="s">
        <v>72</v>
      </c>
      <c r="AY363" s="225" t="s">
        <v>126</v>
      </c>
    </row>
    <row r="364" spans="2:51" s="11" customFormat="1" ht="13.5">
      <c r="B364" s="204"/>
      <c r="C364" s="205"/>
      <c r="D364" s="206" t="s">
        <v>136</v>
      </c>
      <c r="E364" s="207" t="s">
        <v>21</v>
      </c>
      <c r="F364" s="208" t="s">
        <v>324</v>
      </c>
      <c r="G364" s="205"/>
      <c r="H364" s="207" t="s">
        <v>21</v>
      </c>
      <c r="I364" s="209"/>
      <c r="J364" s="205"/>
      <c r="K364" s="205"/>
      <c r="L364" s="210"/>
      <c r="M364" s="211"/>
      <c r="N364" s="212"/>
      <c r="O364" s="212"/>
      <c r="P364" s="212"/>
      <c r="Q364" s="212"/>
      <c r="R364" s="212"/>
      <c r="S364" s="212"/>
      <c r="T364" s="213"/>
      <c r="AT364" s="214" t="s">
        <v>136</v>
      </c>
      <c r="AU364" s="214" t="s">
        <v>81</v>
      </c>
      <c r="AV364" s="11" t="s">
        <v>77</v>
      </c>
      <c r="AW364" s="11" t="s">
        <v>35</v>
      </c>
      <c r="AX364" s="11" t="s">
        <v>72</v>
      </c>
      <c r="AY364" s="214" t="s">
        <v>126</v>
      </c>
    </row>
    <row r="365" spans="2:51" s="12" customFormat="1" ht="13.5">
      <c r="B365" s="215"/>
      <c r="C365" s="216"/>
      <c r="D365" s="206" t="s">
        <v>136</v>
      </c>
      <c r="E365" s="217" t="s">
        <v>21</v>
      </c>
      <c r="F365" s="218" t="s">
        <v>373</v>
      </c>
      <c r="G365" s="216"/>
      <c r="H365" s="219">
        <v>75</v>
      </c>
      <c r="I365" s="220"/>
      <c r="J365" s="216"/>
      <c r="K365" s="216"/>
      <c r="L365" s="221"/>
      <c r="M365" s="222"/>
      <c r="N365" s="223"/>
      <c r="O365" s="223"/>
      <c r="P365" s="223"/>
      <c r="Q365" s="223"/>
      <c r="R365" s="223"/>
      <c r="S365" s="223"/>
      <c r="T365" s="224"/>
      <c r="AT365" s="225" t="s">
        <v>136</v>
      </c>
      <c r="AU365" s="225" t="s">
        <v>81</v>
      </c>
      <c r="AV365" s="12" t="s">
        <v>81</v>
      </c>
      <c r="AW365" s="12" t="s">
        <v>35</v>
      </c>
      <c r="AX365" s="12" t="s">
        <v>72</v>
      </c>
      <c r="AY365" s="225" t="s">
        <v>126</v>
      </c>
    </row>
    <row r="366" spans="2:51" s="11" customFormat="1" ht="13.5">
      <c r="B366" s="204"/>
      <c r="C366" s="205"/>
      <c r="D366" s="206" t="s">
        <v>136</v>
      </c>
      <c r="E366" s="207" t="s">
        <v>21</v>
      </c>
      <c r="F366" s="208" t="s">
        <v>144</v>
      </c>
      <c r="G366" s="205"/>
      <c r="H366" s="207" t="s">
        <v>21</v>
      </c>
      <c r="I366" s="209"/>
      <c r="J366" s="205"/>
      <c r="K366" s="205"/>
      <c r="L366" s="210"/>
      <c r="M366" s="211"/>
      <c r="N366" s="212"/>
      <c r="O366" s="212"/>
      <c r="P366" s="212"/>
      <c r="Q366" s="212"/>
      <c r="R366" s="212"/>
      <c r="S366" s="212"/>
      <c r="T366" s="213"/>
      <c r="AT366" s="214" t="s">
        <v>136</v>
      </c>
      <c r="AU366" s="214" t="s">
        <v>81</v>
      </c>
      <c r="AV366" s="11" t="s">
        <v>77</v>
      </c>
      <c r="AW366" s="11" t="s">
        <v>35</v>
      </c>
      <c r="AX366" s="11" t="s">
        <v>72</v>
      </c>
      <c r="AY366" s="214" t="s">
        <v>126</v>
      </c>
    </row>
    <row r="367" spans="2:51" s="11" customFormat="1" ht="13.5">
      <c r="B367" s="204"/>
      <c r="C367" s="205"/>
      <c r="D367" s="206" t="s">
        <v>136</v>
      </c>
      <c r="E367" s="207" t="s">
        <v>21</v>
      </c>
      <c r="F367" s="208" t="s">
        <v>324</v>
      </c>
      <c r="G367" s="205"/>
      <c r="H367" s="207" t="s">
        <v>21</v>
      </c>
      <c r="I367" s="209"/>
      <c r="J367" s="205"/>
      <c r="K367" s="205"/>
      <c r="L367" s="210"/>
      <c r="M367" s="211"/>
      <c r="N367" s="212"/>
      <c r="O367" s="212"/>
      <c r="P367" s="212"/>
      <c r="Q367" s="212"/>
      <c r="R367" s="212"/>
      <c r="S367" s="212"/>
      <c r="T367" s="213"/>
      <c r="AT367" s="214" t="s">
        <v>136</v>
      </c>
      <c r="AU367" s="214" t="s">
        <v>81</v>
      </c>
      <c r="AV367" s="11" t="s">
        <v>77</v>
      </c>
      <c r="AW367" s="11" t="s">
        <v>35</v>
      </c>
      <c r="AX367" s="11" t="s">
        <v>72</v>
      </c>
      <c r="AY367" s="214" t="s">
        <v>126</v>
      </c>
    </row>
    <row r="368" spans="2:51" s="11" customFormat="1" ht="13.5">
      <c r="B368" s="204"/>
      <c r="C368" s="205"/>
      <c r="D368" s="206" t="s">
        <v>136</v>
      </c>
      <c r="E368" s="207" t="s">
        <v>21</v>
      </c>
      <c r="F368" s="208" t="s">
        <v>337</v>
      </c>
      <c r="G368" s="205"/>
      <c r="H368" s="207" t="s">
        <v>21</v>
      </c>
      <c r="I368" s="209"/>
      <c r="J368" s="205"/>
      <c r="K368" s="205"/>
      <c r="L368" s="210"/>
      <c r="M368" s="211"/>
      <c r="N368" s="212"/>
      <c r="O368" s="212"/>
      <c r="P368" s="212"/>
      <c r="Q368" s="212"/>
      <c r="R368" s="212"/>
      <c r="S368" s="212"/>
      <c r="T368" s="213"/>
      <c r="AT368" s="214" t="s">
        <v>136</v>
      </c>
      <c r="AU368" s="214" t="s">
        <v>81</v>
      </c>
      <c r="AV368" s="11" t="s">
        <v>77</v>
      </c>
      <c r="AW368" s="11" t="s">
        <v>35</v>
      </c>
      <c r="AX368" s="11" t="s">
        <v>72</v>
      </c>
      <c r="AY368" s="214" t="s">
        <v>126</v>
      </c>
    </row>
    <row r="369" spans="2:51" s="12" customFormat="1" ht="13.5">
      <c r="B369" s="215"/>
      <c r="C369" s="216"/>
      <c r="D369" s="206" t="s">
        <v>136</v>
      </c>
      <c r="E369" s="217" t="s">
        <v>21</v>
      </c>
      <c r="F369" s="218" t="s">
        <v>374</v>
      </c>
      <c r="G369" s="216"/>
      <c r="H369" s="219">
        <v>90.532</v>
      </c>
      <c r="I369" s="220"/>
      <c r="J369" s="216"/>
      <c r="K369" s="216"/>
      <c r="L369" s="221"/>
      <c r="M369" s="222"/>
      <c r="N369" s="223"/>
      <c r="O369" s="223"/>
      <c r="P369" s="223"/>
      <c r="Q369" s="223"/>
      <c r="R369" s="223"/>
      <c r="S369" s="223"/>
      <c r="T369" s="224"/>
      <c r="AT369" s="225" t="s">
        <v>136</v>
      </c>
      <c r="AU369" s="225" t="s">
        <v>81</v>
      </c>
      <c r="AV369" s="12" t="s">
        <v>81</v>
      </c>
      <c r="AW369" s="12" t="s">
        <v>35</v>
      </c>
      <c r="AX369" s="12" t="s">
        <v>72</v>
      </c>
      <c r="AY369" s="225" t="s">
        <v>126</v>
      </c>
    </row>
    <row r="370" spans="2:51" s="13" customFormat="1" ht="13.5">
      <c r="B370" s="226"/>
      <c r="C370" s="227"/>
      <c r="D370" s="206" t="s">
        <v>136</v>
      </c>
      <c r="E370" s="228" t="s">
        <v>21</v>
      </c>
      <c r="F370" s="229" t="s">
        <v>149</v>
      </c>
      <c r="G370" s="227"/>
      <c r="H370" s="230">
        <v>517.532</v>
      </c>
      <c r="I370" s="231"/>
      <c r="J370" s="227"/>
      <c r="K370" s="227"/>
      <c r="L370" s="232"/>
      <c r="M370" s="233"/>
      <c r="N370" s="234"/>
      <c r="O370" s="234"/>
      <c r="P370" s="234"/>
      <c r="Q370" s="234"/>
      <c r="R370" s="234"/>
      <c r="S370" s="234"/>
      <c r="T370" s="235"/>
      <c r="AT370" s="236" t="s">
        <v>136</v>
      </c>
      <c r="AU370" s="236" t="s">
        <v>81</v>
      </c>
      <c r="AV370" s="13" t="s">
        <v>134</v>
      </c>
      <c r="AW370" s="13" t="s">
        <v>35</v>
      </c>
      <c r="AX370" s="13" t="s">
        <v>77</v>
      </c>
      <c r="AY370" s="236" t="s">
        <v>126</v>
      </c>
    </row>
    <row r="371" spans="2:65" s="1" customFormat="1" ht="45.6" customHeight="1">
      <c r="B371" s="41"/>
      <c r="C371" s="192" t="s">
        <v>471</v>
      </c>
      <c r="D371" s="192" t="s">
        <v>129</v>
      </c>
      <c r="E371" s="193" t="s">
        <v>472</v>
      </c>
      <c r="F371" s="194" t="s">
        <v>473</v>
      </c>
      <c r="G371" s="195" t="s">
        <v>132</v>
      </c>
      <c r="H371" s="196">
        <v>352</v>
      </c>
      <c r="I371" s="197"/>
      <c r="J371" s="198">
        <f>ROUND(I371*H371,2)</f>
        <v>0</v>
      </c>
      <c r="K371" s="194" t="s">
        <v>133</v>
      </c>
      <c r="L371" s="61"/>
      <c r="M371" s="199" t="s">
        <v>21</v>
      </c>
      <c r="N371" s="200" t="s">
        <v>43</v>
      </c>
      <c r="O371" s="42"/>
      <c r="P371" s="201">
        <f>O371*H371</f>
        <v>0</v>
      </c>
      <c r="Q371" s="201">
        <v>0.00684</v>
      </c>
      <c r="R371" s="201">
        <f>Q371*H371</f>
        <v>2.40768</v>
      </c>
      <c r="S371" s="201">
        <v>0</v>
      </c>
      <c r="T371" s="202">
        <f>S371*H371</f>
        <v>0</v>
      </c>
      <c r="AR371" s="24" t="s">
        <v>252</v>
      </c>
      <c r="AT371" s="24" t="s">
        <v>129</v>
      </c>
      <c r="AU371" s="24" t="s">
        <v>81</v>
      </c>
      <c r="AY371" s="24" t="s">
        <v>126</v>
      </c>
      <c r="BE371" s="203">
        <f>IF(N371="základní",J371,0)</f>
        <v>0</v>
      </c>
      <c r="BF371" s="203">
        <f>IF(N371="snížená",J371,0)</f>
        <v>0</v>
      </c>
      <c r="BG371" s="203">
        <f>IF(N371="zákl. přenesená",J371,0)</f>
        <v>0</v>
      </c>
      <c r="BH371" s="203">
        <f>IF(N371="sníž. přenesená",J371,0)</f>
        <v>0</v>
      </c>
      <c r="BI371" s="203">
        <f>IF(N371="nulová",J371,0)</f>
        <v>0</v>
      </c>
      <c r="BJ371" s="24" t="s">
        <v>77</v>
      </c>
      <c r="BK371" s="203">
        <f>ROUND(I371*H371,2)</f>
        <v>0</v>
      </c>
      <c r="BL371" s="24" t="s">
        <v>252</v>
      </c>
      <c r="BM371" s="24" t="s">
        <v>474</v>
      </c>
    </row>
    <row r="372" spans="2:51" s="11" customFormat="1" ht="13.5">
      <c r="B372" s="204"/>
      <c r="C372" s="205"/>
      <c r="D372" s="206" t="s">
        <v>136</v>
      </c>
      <c r="E372" s="207" t="s">
        <v>21</v>
      </c>
      <c r="F372" s="208" t="s">
        <v>137</v>
      </c>
      <c r="G372" s="205"/>
      <c r="H372" s="207" t="s">
        <v>21</v>
      </c>
      <c r="I372" s="209"/>
      <c r="J372" s="205"/>
      <c r="K372" s="205"/>
      <c r="L372" s="210"/>
      <c r="M372" s="211"/>
      <c r="N372" s="212"/>
      <c r="O372" s="212"/>
      <c r="P372" s="212"/>
      <c r="Q372" s="212"/>
      <c r="R372" s="212"/>
      <c r="S372" s="212"/>
      <c r="T372" s="213"/>
      <c r="AT372" s="214" t="s">
        <v>136</v>
      </c>
      <c r="AU372" s="214" t="s">
        <v>81</v>
      </c>
      <c r="AV372" s="11" t="s">
        <v>77</v>
      </c>
      <c r="AW372" s="11" t="s">
        <v>35</v>
      </c>
      <c r="AX372" s="11" t="s">
        <v>72</v>
      </c>
      <c r="AY372" s="214" t="s">
        <v>126</v>
      </c>
    </row>
    <row r="373" spans="2:51" s="11" customFormat="1" ht="13.5">
      <c r="B373" s="204"/>
      <c r="C373" s="205"/>
      <c r="D373" s="206" t="s">
        <v>136</v>
      </c>
      <c r="E373" s="207" t="s">
        <v>21</v>
      </c>
      <c r="F373" s="208" t="s">
        <v>138</v>
      </c>
      <c r="G373" s="205"/>
      <c r="H373" s="207" t="s">
        <v>21</v>
      </c>
      <c r="I373" s="209"/>
      <c r="J373" s="205"/>
      <c r="K373" s="205"/>
      <c r="L373" s="210"/>
      <c r="M373" s="211"/>
      <c r="N373" s="212"/>
      <c r="O373" s="212"/>
      <c r="P373" s="212"/>
      <c r="Q373" s="212"/>
      <c r="R373" s="212"/>
      <c r="S373" s="212"/>
      <c r="T373" s="213"/>
      <c r="AT373" s="214" t="s">
        <v>136</v>
      </c>
      <c r="AU373" s="214" t="s">
        <v>81</v>
      </c>
      <c r="AV373" s="11" t="s">
        <v>77</v>
      </c>
      <c r="AW373" s="11" t="s">
        <v>35</v>
      </c>
      <c r="AX373" s="11" t="s">
        <v>72</v>
      </c>
      <c r="AY373" s="214" t="s">
        <v>126</v>
      </c>
    </row>
    <row r="374" spans="2:51" s="11" customFormat="1" ht="13.5">
      <c r="B374" s="204"/>
      <c r="C374" s="205"/>
      <c r="D374" s="206" t="s">
        <v>136</v>
      </c>
      <c r="E374" s="207" t="s">
        <v>21</v>
      </c>
      <c r="F374" s="208" t="s">
        <v>322</v>
      </c>
      <c r="G374" s="205"/>
      <c r="H374" s="207" t="s">
        <v>21</v>
      </c>
      <c r="I374" s="209"/>
      <c r="J374" s="205"/>
      <c r="K374" s="205"/>
      <c r="L374" s="210"/>
      <c r="M374" s="211"/>
      <c r="N374" s="212"/>
      <c r="O374" s="212"/>
      <c r="P374" s="212"/>
      <c r="Q374" s="212"/>
      <c r="R374" s="212"/>
      <c r="S374" s="212"/>
      <c r="T374" s="213"/>
      <c r="AT374" s="214" t="s">
        <v>136</v>
      </c>
      <c r="AU374" s="214" t="s">
        <v>81</v>
      </c>
      <c r="AV374" s="11" t="s">
        <v>77</v>
      </c>
      <c r="AW374" s="11" t="s">
        <v>35</v>
      </c>
      <c r="AX374" s="11" t="s">
        <v>72</v>
      </c>
      <c r="AY374" s="214" t="s">
        <v>126</v>
      </c>
    </row>
    <row r="375" spans="2:51" s="12" customFormat="1" ht="13.5">
      <c r="B375" s="215"/>
      <c r="C375" s="216"/>
      <c r="D375" s="206" t="s">
        <v>136</v>
      </c>
      <c r="E375" s="217" t="s">
        <v>21</v>
      </c>
      <c r="F375" s="218" t="s">
        <v>372</v>
      </c>
      <c r="G375" s="216"/>
      <c r="H375" s="219">
        <v>352</v>
      </c>
      <c r="I375" s="220"/>
      <c r="J375" s="216"/>
      <c r="K375" s="216"/>
      <c r="L375" s="221"/>
      <c r="M375" s="222"/>
      <c r="N375" s="223"/>
      <c r="O375" s="223"/>
      <c r="P375" s="223"/>
      <c r="Q375" s="223"/>
      <c r="R375" s="223"/>
      <c r="S375" s="223"/>
      <c r="T375" s="224"/>
      <c r="AT375" s="225" t="s">
        <v>136</v>
      </c>
      <c r="AU375" s="225" t="s">
        <v>81</v>
      </c>
      <c r="AV375" s="12" t="s">
        <v>81</v>
      </c>
      <c r="AW375" s="12" t="s">
        <v>35</v>
      </c>
      <c r="AX375" s="12" t="s">
        <v>77</v>
      </c>
      <c r="AY375" s="225" t="s">
        <v>126</v>
      </c>
    </row>
    <row r="376" spans="2:65" s="1" customFormat="1" ht="34.15" customHeight="1">
      <c r="B376" s="41"/>
      <c r="C376" s="192" t="s">
        <v>475</v>
      </c>
      <c r="D376" s="192" t="s">
        <v>129</v>
      </c>
      <c r="E376" s="193" t="s">
        <v>476</v>
      </c>
      <c r="F376" s="194" t="s">
        <v>477</v>
      </c>
      <c r="G376" s="195" t="s">
        <v>132</v>
      </c>
      <c r="H376" s="196">
        <v>75</v>
      </c>
      <c r="I376" s="197"/>
      <c r="J376" s="198">
        <f>ROUND(I376*H376,2)</f>
        <v>0</v>
      </c>
      <c r="K376" s="194" t="s">
        <v>133</v>
      </c>
      <c r="L376" s="61"/>
      <c r="M376" s="199" t="s">
        <v>21</v>
      </c>
      <c r="N376" s="200" t="s">
        <v>43</v>
      </c>
      <c r="O376" s="42"/>
      <c r="P376" s="201">
        <f>O376*H376</f>
        <v>0</v>
      </c>
      <c r="Q376" s="201">
        <v>0.00684</v>
      </c>
      <c r="R376" s="201">
        <f>Q376*H376</f>
        <v>0.513</v>
      </c>
      <c r="S376" s="201">
        <v>0</v>
      </c>
      <c r="T376" s="202">
        <f>S376*H376</f>
        <v>0</v>
      </c>
      <c r="AR376" s="24" t="s">
        <v>252</v>
      </c>
      <c r="AT376" s="24" t="s">
        <v>129</v>
      </c>
      <c r="AU376" s="24" t="s">
        <v>81</v>
      </c>
      <c r="AY376" s="24" t="s">
        <v>126</v>
      </c>
      <c r="BE376" s="203">
        <f>IF(N376="základní",J376,0)</f>
        <v>0</v>
      </c>
      <c r="BF376" s="203">
        <f>IF(N376="snížená",J376,0)</f>
        <v>0</v>
      </c>
      <c r="BG376" s="203">
        <f>IF(N376="zákl. přenesená",J376,0)</f>
        <v>0</v>
      </c>
      <c r="BH376" s="203">
        <f>IF(N376="sníž. přenesená",J376,0)</f>
        <v>0</v>
      </c>
      <c r="BI376" s="203">
        <f>IF(N376="nulová",J376,0)</f>
        <v>0</v>
      </c>
      <c r="BJ376" s="24" t="s">
        <v>77</v>
      </c>
      <c r="BK376" s="203">
        <f>ROUND(I376*H376,2)</f>
        <v>0</v>
      </c>
      <c r="BL376" s="24" t="s">
        <v>252</v>
      </c>
      <c r="BM376" s="24" t="s">
        <v>478</v>
      </c>
    </row>
    <row r="377" spans="2:51" s="11" customFormat="1" ht="13.5">
      <c r="B377" s="204"/>
      <c r="C377" s="205"/>
      <c r="D377" s="206" t="s">
        <v>136</v>
      </c>
      <c r="E377" s="207" t="s">
        <v>21</v>
      </c>
      <c r="F377" s="208" t="s">
        <v>137</v>
      </c>
      <c r="G377" s="205"/>
      <c r="H377" s="207" t="s">
        <v>21</v>
      </c>
      <c r="I377" s="209"/>
      <c r="J377" s="205"/>
      <c r="K377" s="205"/>
      <c r="L377" s="210"/>
      <c r="M377" s="211"/>
      <c r="N377" s="212"/>
      <c r="O377" s="212"/>
      <c r="P377" s="212"/>
      <c r="Q377" s="212"/>
      <c r="R377" s="212"/>
      <c r="S377" s="212"/>
      <c r="T377" s="213"/>
      <c r="AT377" s="214" t="s">
        <v>136</v>
      </c>
      <c r="AU377" s="214" t="s">
        <v>81</v>
      </c>
      <c r="AV377" s="11" t="s">
        <v>77</v>
      </c>
      <c r="AW377" s="11" t="s">
        <v>35</v>
      </c>
      <c r="AX377" s="11" t="s">
        <v>72</v>
      </c>
      <c r="AY377" s="214" t="s">
        <v>126</v>
      </c>
    </row>
    <row r="378" spans="2:51" s="11" customFormat="1" ht="13.5">
      <c r="B378" s="204"/>
      <c r="C378" s="205"/>
      <c r="D378" s="206" t="s">
        <v>136</v>
      </c>
      <c r="E378" s="207" t="s">
        <v>21</v>
      </c>
      <c r="F378" s="208" t="s">
        <v>138</v>
      </c>
      <c r="G378" s="205"/>
      <c r="H378" s="207" t="s">
        <v>21</v>
      </c>
      <c r="I378" s="209"/>
      <c r="J378" s="205"/>
      <c r="K378" s="205"/>
      <c r="L378" s="210"/>
      <c r="M378" s="211"/>
      <c r="N378" s="212"/>
      <c r="O378" s="212"/>
      <c r="P378" s="212"/>
      <c r="Q378" s="212"/>
      <c r="R378" s="212"/>
      <c r="S378" s="212"/>
      <c r="T378" s="213"/>
      <c r="AT378" s="214" t="s">
        <v>136</v>
      </c>
      <c r="AU378" s="214" t="s">
        <v>81</v>
      </c>
      <c r="AV378" s="11" t="s">
        <v>77</v>
      </c>
      <c r="AW378" s="11" t="s">
        <v>35</v>
      </c>
      <c r="AX378" s="11" t="s">
        <v>72</v>
      </c>
      <c r="AY378" s="214" t="s">
        <v>126</v>
      </c>
    </row>
    <row r="379" spans="2:51" s="11" customFormat="1" ht="13.5">
      <c r="B379" s="204"/>
      <c r="C379" s="205"/>
      <c r="D379" s="206" t="s">
        <v>136</v>
      </c>
      <c r="E379" s="207" t="s">
        <v>21</v>
      </c>
      <c r="F379" s="208" t="s">
        <v>324</v>
      </c>
      <c r="G379" s="205"/>
      <c r="H379" s="207" t="s">
        <v>21</v>
      </c>
      <c r="I379" s="209"/>
      <c r="J379" s="205"/>
      <c r="K379" s="205"/>
      <c r="L379" s="210"/>
      <c r="M379" s="211"/>
      <c r="N379" s="212"/>
      <c r="O379" s="212"/>
      <c r="P379" s="212"/>
      <c r="Q379" s="212"/>
      <c r="R379" s="212"/>
      <c r="S379" s="212"/>
      <c r="T379" s="213"/>
      <c r="AT379" s="214" t="s">
        <v>136</v>
      </c>
      <c r="AU379" s="214" t="s">
        <v>81</v>
      </c>
      <c r="AV379" s="11" t="s">
        <v>77</v>
      </c>
      <c r="AW379" s="11" t="s">
        <v>35</v>
      </c>
      <c r="AX379" s="11" t="s">
        <v>72</v>
      </c>
      <c r="AY379" s="214" t="s">
        <v>126</v>
      </c>
    </row>
    <row r="380" spans="2:51" s="12" customFormat="1" ht="13.5">
      <c r="B380" s="215"/>
      <c r="C380" s="216"/>
      <c r="D380" s="206" t="s">
        <v>136</v>
      </c>
      <c r="E380" s="217" t="s">
        <v>21</v>
      </c>
      <c r="F380" s="218" t="s">
        <v>373</v>
      </c>
      <c r="G380" s="216"/>
      <c r="H380" s="219">
        <v>75</v>
      </c>
      <c r="I380" s="220"/>
      <c r="J380" s="216"/>
      <c r="K380" s="216"/>
      <c r="L380" s="221"/>
      <c r="M380" s="222"/>
      <c r="N380" s="223"/>
      <c r="O380" s="223"/>
      <c r="P380" s="223"/>
      <c r="Q380" s="223"/>
      <c r="R380" s="223"/>
      <c r="S380" s="223"/>
      <c r="T380" s="224"/>
      <c r="AT380" s="225" t="s">
        <v>136</v>
      </c>
      <c r="AU380" s="225" t="s">
        <v>81</v>
      </c>
      <c r="AV380" s="12" t="s">
        <v>81</v>
      </c>
      <c r="AW380" s="12" t="s">
        <v>35</v>
      </c>
      <c r="AX380" s="12" t="s">
        <v>77</v>
      </c>
      <c r="AY380" s="225" t="s">
        <v>126</v>
      </c>
    </row>
    <row r="381" spans="2:65" s="1" customFormat="1" ht="34.15" customHeight="1">
      <c r="B381" s="41"/>
      <c r="C381" s="192" t="s">
        <v>479</v>
      </c>
      <c r="D381" s="192" t="s">
        <v>129</v>
      </c>
      <c r="E381" s="193" t="s">
        <v>480</v>
      </c>
      <c r="F381" s="194" t="s">
        <v>481</v>
      </c>
      <c r="G381" s="195" t="s">
        <v>132</v>
      </c>
      <c r="H381" s="196">
        <v>90.532</v>
      </c>
      <c r="I381" s="197"/>
      <c r="J381" s="198">
        <f>ROUND(I381*H381,2)</f>
        <v>0</v>
      </c>
      <c r="K381" s="194" t="s">
        <v>133</v>
      </c>
      <c r="L381" s="61"/>
      <c r="M381" s="199" t="s">
        <v>21</v>
      </c>
      <c r="N381" s="200" t="s">
        <v>43</v>
      </c>
      <c r="O381" s="42"/>
      <c r="P381" s="201">
        <f>O381*H381</f>
        <v>0</v>
      </c>
      <c r="Q381" s="201">
        <v>0.00683</v>
      </c>
      <c r="R381" s="201">
        <f>Q381*H381</f>
        <v>0.61833356</v>
      </c>
      <c r="S381" s="201">
        <v>0</v>
      </c>
      <c r="T381" s="202">
        <f>S381*H381</f>
        <v>0</v>
      </c>
      <c r="AR381" s="24" t="s">
        <v>252</v>
      </c>
      <c r="AT381" s="24" t="s">
        <v>129</v>
      </c>
      <c r="AU381" s="24" t="s">
        <v>81</v>
      </c>
      <c r="AY381" s="24" t="s">
        <v>126</v>
      </c>
      <c r="BE381" s="203">
        <f>IF(N381="základní",J381,0)</f>
        <v>0</v>
      </c>
      <c r="BF381" s="203">
        <f>IF(N381="snížená",J381,0)</f>
        <v>0</v>
      </c>
      <c r="BG381" s="203">
        <f>IF(N381="zákl. přenesená",J381,0)</f>
        <v>0</v>
      </c>
      <c r="BH381" s="203">
        <f>IF(N381="sníž. přenesená",J381,0)</f>
        <v>0</v>
      </c>
      <c r="BI381" s="203">
        <f>IF(N381="nulová",J381,0)</f>
        <v>0</v>
      </c>
      <c r="BJ381" s="24" t="s">
        <v>77</v>
      </c>
      <c r="BK381" s="203">
        <f>ROUND(I381*H381,2)</f>
        <v>0</v>
      </c>
      <c r="BL381" s="24" t="s">
        <v>252</v>
      </c>
      <c r="BM381" s="24" t="s">
        <v>482</v>
      </c>
    </row>
    <row r="382" spans="2:51" s="11" customFormat="1" ht="13.5">
      <c r="B382" s="204"/>
      <c r="C382" s="205"/>
      <c r="D382" s="206" t="s">
        <v>136</v>
      </c>
      <c r="E382" s="207" t="s">
        <v>21</v>
      </c>
      <c r="F382" s="208" t="s">
        <v>144</v>
      </c>
      <c r="G382" s="205"/>
      <c r="H382" s="207" t="s">
        <v>21</v>
      </c>
      <c r="I382" s="209"/>
      <c r="J382" s="205"/>
      <c r="K382" s="205"/>
      <c r="L382" s="210"/>
      <c r="M382" s="211"/>
      <c r="N382" s="212"/>
      <c r="O382" s="212"/>
      <c r="P382" s="212"/>
      <c r="Q382" s="212"/>
      <c r="R382" s="212"/>
      <c r="S382" s="212"/>
      <c r="T382" s="213"/>
      <c r="AT382" s="214" t="s">
        <v>136</v>
      </c>
      <c r="AU382" s="214" t="s">
        <v>81</v>
      </c>
      <c r="AV382" s="11" t="s">
        <v>77</v>
      </c>
      <c r="AW382" s="11" t="s">
        <v>35</v>
      </c>
      <c r="AX382" s="11" t="s">
        <v>72</v>
      </c>
      <c r="AY382" s="214" t="s">
        <v>126</v>
      </c>
    </row>
    <row r="383" spans="2:51" s="11" customFormat="1" ht="13.5">
      <c r="B383" s="204"/>
      <c r="C383" s="205"/>
      <c r="D383" s="206" t="s">
        <v>136</v>
      </c>
      <c r="E383" s="207" t="s">
        <v>21</v>
      </c>
      <c r="F383" s="208" t="s">
        <v>324</v>
      </c>
      <c r="G383" s="205"/>
      <c r="H383" s="207" t="s">
        <v>21</v>
      </c>
      <c r="I383" s="209"/>
      <c r="J383" s="205"/>
      <c r="K383" s="205"/>
      <c r="L383" s="210"/>
      <c r="M383" s="211"/>
      <c r="N383" s="212"/>
      <c r="O383" s="212"/>
      <c r="P383" s="212"/>
      <c r="Q383" s="212"/>
      <c r="R383" s="212"/>
      <c r="S383" s="212"/>
      <c r="T383" s="213"/>
      <c r="AT383" s="214" t="s">
        <v>136</v>
      </c>
      <c r="AU383" s="214" t="s">
        <v>81</v>
      </c>
      <c r="AV383" s="11" t="s">
        <v>77</v>
      </c>
      <c r="AW383" s="11" t="s">
        <v>35</v>
      </c>
      <c r="AX383" s="11" t="s">
        <v>72</v>
      </c>
      <c r="AY383" s="214" t="s">
        <v>126</v>
      </c>
    </row>
    <row r="384" spans="2:51" s="11" customFormat="1" ht="13.5">
      <c r="B384" s="204"/>
      <c r="C384" s="205"/>
      <c r="D384" s="206" t="s">
        <v>136</v>
      </c>
      <c r="E384" s="207" t="s">
        <v>21</v>
      </c>
      <c r="F384" s="208" t="s">
        <v>337</v>
      </c>
      <c r="G384" s="205"/>
      <c r="H384" s="207" t="s">
        <v>21</v>
      </c>
      <c r="I384" s="209"/>
      <c r="J384" s="205"/>
      <c r="K384" s="205"/>
      <c r="L384" s="210"/>
      <c r="M384" s="211"/>
      <c r="N384" s="212"/>
      <c r="O384" s="212"/>
      <c r="P384" s="212"/>
      <c r="Q384" s="212"/>
      <c r="R384" s="212"/>
      <c r="S384" s="212"/>
      <c r="T384" s="213"/>
      <c r="AT384" s="214" t="s">
        <v>136</v>
      </c>
      <c r="AU384" s="214" t="s">
        <v>81</v>
      </c>
      <c r="AV384" s="11" t="s">
        <v>77</v>
      </c>
      <c r="AW384" s="11" t="s">
        <v>35</v>
      </c>
      <c r="AX384" s="11" t="s">
        <v>72</v>
      </c>
      <c r="AY384" s="214" t="s">
        <v>126</v>
      </c>
    </row>
    <row r="385" spans="2:51" s="12" customFormat="1" ht="13.5">
      <c r="B385" s="215"/>
      <c r="C385" s="216"/>
      <c r="D385" s="206" t="s">
        <v>136</v>
      </c>
      <c r="E385" s="217" t="s">
        <v>21</v>
      </c>
      <c r="F385" s="218" t="s">
        <v>374</v>
      </c>
      <c r="G385" s="216"/>
      <c r="H385" s="219">
        <v>90.532</v>
      </c>
      <c r="I385" s="220"/>
      <c r="J385" s="216"/>
      <c r="K385" s="216"/>
      <c r="L385" s="221"/>
      <c r="M385" s="222"/>
      <c r="N385" s="223"/>
      <c r="O385" s="223"/>
      <c r="P385" s="223"/>
      <c r="Q385" s="223"/>
      <c r="R385" s="223"/>
      <c r="S385" s="223"/>
      <c r="T385" s="224"/>
      <c r="AT385" s="225" t="s">
        <v>136</v>
      </c>
      <c r="AU385" s="225" t="s">
        <v>81</v>
      </c>
      <c r="AV385" s="12" t="s">
        <v>81</v>
      </c>
      <c r="AW385" s="12" t="s">
        <v>35</v>
      </c>
      <c r="AX385" s="12" t="s">
        <v>77</v>
      </c>
      <c r="AY385" s="225" t="s">
        <v>126</v>
      </c>
    </row>
    <row r="386" spans="2:65" s="1" customFormat="1" ht="22.9" customHeight="1">
      <c r="B386" s="41"/>
      <c r="C386" s="192" t="s">
        <v>483</v>
      </c>
      <c r="D386" s="192" t="s">
        <v>129</v>
      </c>
      <c r="E386" s="193" t="s">
        <v>484</v>
      </c>
      <c r="F386" s="194" t="s">
        <v>485</v>
      </c>
      <c r="G386" s="195" t="s">
        <v>142</v>
      </c>
      <c r="H386" s="196">
        <v>86.93</v>
      </c>
      <c r="I386" s="197"/>
      <c r="J386" s="198">
        <f>ROUND(I386*H386,2)</f>
        <v>0</v>
      </c>
      <c r="K386" s="194" t="s">
        <v>133</v>
      </c>
      <c r="L386" s="61"/>
      <c r="M386" s="199" t="s">
        <v>21</v>
      </c>
      <c r="N386" s="200" t="s">
        <v>43</v>
      </c>
      <c r="O386" s="42"/>
      <c r="P386" s="201">
        <f>O386*H386</f>
        <v>0</v>
      </c>
      <c r="Q386" s="201">
        <v>0.00476</v>
      </c>
      <c r="R386" s="201">
        <f>Q386*H386</f>
        <v>0.41378680000000007</v>
      </c>
      <c r="S386" s="201">
        <v>0</v>
      </c>
      <c r="T386" s="202">
        <f>S386*H386</f>
        <v>0</v>
      </c>
      <c r="AR386" s="24" t="s">
        <v>252</v>
      </c>
      <c r="AT386" s="24" t="s">
        <v>129</v>
      </c>
      <c r="AU386" s="24" t="s">
        <v>81</v>
      </c>
      <c r="AY386" s="24" t="s">
        <v>126</v>
      </c>
      <c r="BE386" s="203">
        <f>IF(N386="základní",J386,0)</f>
        <v>0</v>
      </c>
      <c r="BF386" s="203">
        <f>IF(N386="snížená",J386,0)</f>
        <v>0</v>
      </c>
      <c r="BG386" s="203">
        <f>IF(N386="zákl. přenesená",J386,0)</f>
        <v>0</v>
      </c>
      <c r="BH386" s="203">
        <f>IF(N386="sníž. přenesená",J386,0)</f>
        <v>0</v>
      </c>
      <c r="BI386" s="203">
        <f>IF(N386="nulová",J386,0)</f>
        <v>0</v>
      </c>
      <c r="BJ386" s="24" t="s">
        <v>77</v>
      </c>
      <c r="BK386" s="203">
        <f>ROUND(I386*H386,2)</f>
        <v>0</v>
      </c>
      <c r="BL386" s="24" t="s">
        <v>252</v>
      </c>
      <c r="BM386" s="24" t="s">
        <v>486</v>
      </c>
    </row>
    <row r="387" spans="2:47" s="1" customFormat="1" ht="67.5">
      <c r="B387" s="41"/>
      <c r="C387" s="63"/>
      <c r="D387" s="206" t="s">
        <v>154</v>
      </c>
      <c r="E387" s="63"/>
      <c r="F387" s="237" t="s">
        <v>487</v>
      </c>
      <c r="G387" s="63"/>
      <c r="H387" s="63"/>
      <c r="I387" s="163"/>
      <c r="J387" s="63"/>
      <c r="K387" s="63"/>
      <c r="L387" s="61"/>
      <c r="M387" s="238"/>
      <c r="N387" s="42"/>
      <c r="O387" s="42"/>
      <c r="P387" s="42"/>
      <c r="Q387" s="42"/>
      <c r="R387" s="42"/>
      <c r="S387" s="42"/>
      <c r="T387" s="78"/>
      <c r="AT387" s="24" t="s">
        <v>154</v>
      </c>
      <c r="AU387" s="24" t="s">
        <v>81</v>
      </c>
    </row>
    <row r="388" spans="2:51" s="11" customFormat="1" ht="13.5">
      <c r="B388" s="204"/>
      <c r="C388" s="205"/>
      <c r="D388" s="206" t="s">
        <v>136</v>
      </c>
      <c r="E388" s="207" t="s">
        <v>21</v>
      </c>
      <c r="F388" s="208" t="s">
        <v>144</v>
      </c>
      <c r="G388" s="205"/>
      <c r="H388" s="207" t="s">
        <v>21</v>
      </c>
      <c r="I388" s="209"/>
      <c r="J388" s="205"/>
      <c r="K388" s="205"/>
      <c r="L388" s="210"/>
      <c r="M388" s="211"/>
      <c r="N388" s="212"/>
      <c r="O388" s="212"/>
      <c r="P388" s="212"/>
      <c r="Q388" s="212"/>
      <c r="R388" s="212"/>
      <c r="S388" s="212"/>
      <c r="T388" s="213"/>
      <c r="AT388" s="214" t="s">
        <v>136</v>
      </c>
      <c r="AU388" s="214" t="s">
        <v>81</v>
      </c>
      <c r="AV388" s="11" t="s">
        <v>77</v>
      </c>
      <c r="AW388" s="11" t="s">
        <v>35</v>
      </c>
      <c r="AX388" s="11" t="s">
        <v>72</v>
      </c>
      <c r="AY388" s="214" t="s">
        <v>126</v>
      </c>
    </row>
    <row r="389" spans="2:51" s="12" customFormat="1" ht="13.5">
      <c r="B389" s="215"/>
      <c r="C389" s="216"/>
      <c r="D389" s="206" t="s">
        <v>136</v>
      </c>
      <c r="E389" s="217" t="s">
        <v>21</v>
      </c>
      <c r="F389" s="218" t="s">
        <v>488</v>
      </c>
      <c r="G389" s="216"/>
      <c r="H389" s="219">
        <v>86.93</v>
      </c>
      <c r="I389" s="220"/>
      <c r="J389" s="216"/>
      <c r="K389" s="216"/>
      <c r="L389" s="221"/>
      <c r="M389" s="222"/>
      <c r="N389" s="223"/>
      <c r="O389" s="223"/>
      <c r="P389" s="223"/>
      <c r="Q389" s="223"/>
      <c r="R389" s="223"/>
      <c r="S389" s="223"/>
      <c r="T389" s="224"/>
      <c r="AT389" s="225" t="s">
        <v>136</v>
      </c>
      <c r="AU389" s="225" t="s">
        <v>81</v>
      </c>
      <c r="AV389" s="12" t="s">
        <v>81</v>
      </c>
      <c r="AW389" s="12" t="s">
        <v>35</v>
      </c>
      <c r="AX389" s="12" t="s">
        <v>77</v>
      </c>
      <c r="AY389" s="225" t="s">
        <v>126</v>
      </c>
    </row>
    <row r="390" spans="2:65" s="1" customFormat="1" ht="22.9" customHeight="1">
      <c r="B390" s="41"/>
      <c r="C390" s="192" t="s">
        <v>489</v>
      </c>
      <c r="D390" s="192" t="s">
        <v>129</v>
      </c>
      <c r="E390" s="193" t="s">
        <v>490</v>
      </c>
      <c r="F390" s="194" t="s">
        <v>491</v>
      </c>
      <c r="G390" s="195" t="s">
        <v>142</v>
      </c>
      <c r="H390" s="196">
        <v>20.5</v>
      </c>
      <c r="I390" s="197"/>
      <c r="J390" s="198">
        <f>ROUND(I390*H390,2)</f>
        <v>0</v>
      </c>
      <c r="K390" s="194" t="s">
        <v>133</v>
      </c>
      <c r="L390" s="61"/>
      <c r="M390" s="199" t="s">
        <v>21</v>
      </c>
      <c r="N390" s="200" t="s">
        <v>43</v>
      </c>
      <c r="O390" s="42"/>
      <c r="P390" s="201">
        <f>O390*H390</f>
        <v>0</v>
      </c>
      <c r="Q390" s="201">
        <v>0.00476</v>
      </c>
      <c r="R390" s="201">
        <f>Q390*H390</f>
        <v>0.09758</v>
      </c>
      <c r="S390" s="201">
        <v>0</v>
      </c>
      <c r="T390" s="202">
        <f>S390*H390</f>
        <v>0</v>
      </c>
      <c r="AR390" s="24" t="s">
        <v>252</v>
      </c>
      <c r="AT390" s="24" t="s">
        <v>129</v>
      </c>
      <c r="AU390" s="24" t="s">
        <v>81</v>
      </c>
      <c r="AY390" s="24" t="s">
        <v>126</v>
      </c>
      <c r="BE390" s="203">
        <f>IF(N390="základní",J390,0)</f>
        <v>0</v>
      </c>
      <c r="BF390" s="203">
        <f>IF(N390="snížená",J390,0)</f>
        <v>0</v>
      </c>
      <c r="BG390" s="203">
        <f>IF(N390="zákl. přenesená",J390,0)</f>
        <v>0</v>
      </c>
      <c r="BH390" s="203">
        <f>IF(N390="sníž. přenesená",J390,0)</f>
        <v>0</v>
      </c>
      <c r="BI390" s="203">
        <f>IF(N390="nulová",J390,0)</f>
        <v>0</v>
      </c>
      <c r="BJ390" s="24" t="s">
        <v>77</v>
      </c>
      <c r="BK390" s="203">
        <f>ROUND(I390*H390,2)</f>
        <v>0</v>
      </c>
      <c r="BL390" s="24" t="s">
        <v>252</v>
      </c>
      <c r="BM390" s="24" t="s">
        <v>492</v>
      </c>
    </row>
    <row r="391" spans="2:47" s="1" customFormat="1" ht="67.5">
      <c r="B391" s="41"/>
      <c r="C391" s="63"/>
      <c r="D391" s="206" t="s">
        <v>154</v>
      </c>
      <c r="E391" s="63"/>
      <c r="F391" s="237" t="s">
        <v>487</v>
      </c>
      <c r="G391" s="63"/>
      <c r="H391" s="63"/>
      <c r="I391" s="163"/>
      <c r="J391" s="63"/>
      <c r="K391" s="63"/>
      <c r="L391" s="61"/>
      <c r="M391" s="238"/>
      <c r="N391" s="42"/>
      <c r="O391" s="42"/>
      <c r="P391" s="42"/>
      <c r="Q391" s="42"/>
      <c r="R391" s="42"/>
      <c r="S391" s="42"/>
      <c r="T391" s="78"/>
      <c r="AT391" s="24" t="s">
        <v>154</v>
      </c>
      <c r="AU391" s="24" t="s">
        <v>81</v>
      </c>
    </row>
    <row r="392" spans="2:51" s="11" customFormat="1" ht="13.5">
      <c r="B392" s="204"/>
      <c r="C392" s="205"/>
      <c r="D392" s="206" t="s">
        <v>136</v>
      </c>
      <c r="E392" s="207" t="s">
        <v>21</v>
      </c>
      <c r="F392" s="208" t="s">
        <v>144</v>
      </c>
      <c r="G392" s="205"/>
      <c r="H392" s="207" t="s">
        <v>21</v>
      </c>
      <c r="I392" s="209"/>
      <c r="J392" s="205"/>
      <c r="K392" s="205"/>
      <c r="L392" s="210"/>
      <c r="M392" s="211"/>
      <c r="N392" s="212"/>
      <c r="O392" s="212"/>
      <c r="P392" s="212"/>
      <c r="Q392" s="212"/>
      <c r="R392" s="212"/>
      <c r="S392" s="212"/>
      <c r="T392" s="213"/>
      <c r="AT392" s="214" t="s">
        <v>136</v>
      </c>
      <c r="AU392" s="214" t="s">
        <v>81</v>
      </c>
      <c r="AV392" s="11" t="s">
        <v>77</v>
      </c>
      <c r="AW392" s="11" t="s">
        <v>35</v>
      </c>
      <c r="AX392" s="11" t="s">
        <v>72</v>
      </c>
      <c r="AY392" s="214" t="s">
        <v>126</v>
      </c>
    </row>
    <row r="393" spans="2:51" s="12" customFormat="1" ht="13.5">
      <c r="B393" s="215"/>
      <c r="C393" s="216"/>
      <c r="D393" s="206" t="s">
        <v>136</v>
      </c>
      <c r="E393" s="217" t="s">
        <v>21</v>
      </c>
      <c r="F393" s="218" t="s">
        <v>493</v>
      </c>
      <c r="G393" s="216"/>
      <c r="H393" s="219">
        <v>20.5</v>
      </c>
      <c r="I393" s="220"/>
      <c r="J393" s="216"/>
      <c r="K393" s="216"/>
      <c r="L393" s="221"/>
      <c r="M393" s="222"/>
      <c r="N393" s="223"/>
      <c r="O393" s="223"/>
      <c r="P393" s="223"/>
      <c r="Q393" s="223"/>
      <c r="R393" s="223"/>
      <c r="S393" s="223"/>
      <c r="T393" s="224"/>
      <c r="AT393" s="225" t="s">
        <v>136</v>
      </c>
      <c r="AU393" s="225" t="s">
        <v>81</v>
      </c>
      <c r="AV393" s="12" t="s">
        <v>81</v>
      </c>
      <c r="AW393" s="12" t="s">
        <v>35</v>
      </c>
      <c r="AX393" s="12" t="s">
        <v>77</v>
      </c>
      <c r="AY393" s="225" t="s">
        <v>126</v>
      </c>
    </row>
    <row r="394" spans="2:65" s="1" customFormat="1" ht="22.9" customHeight="1">
      <c r="B394" s="41"/>
      <c r="C394" s="192" t="s">
        <v>494</v>
      </c>
      <c r="D394" s="192" t="s">
        <v>129</v>
      </c>
      <c r="E394" s="193" t="s">
        <v>495</v>
      </c>
      <c r="F394" s="194" t="s">
        <v>496</v>
      </c>
      <c r="G394" s="195" t="s">
        <v>142</v>
      </c>
      <c r="H394" s="196">
        <v>51.2</v>
      </c>
      <c r="I394" s="197"/>
      <c r="J394" s="198">
        <f>ROUND(I394*H394,2)</f>
        <v>0</v>
      </c>
      <c r="K394" s="194" t="s">
        <v>133</v>
      </c>
      <c r="L394" s="61"/>
      <c r="M394" s="199" t="s">
        <v>21</v>
      </c>
      <c r="N394" s="200" t="s">
        <v>43</v>
      </c>
      <c r="O394" s="42"/>
      <c r="P394" s="201">
        <f>O394*H394</f>
        <v>0</v>
      </c>
      <c r="Q394" s="201">
        <v>0.00396</v>
      </c>
      <c r="R394" s="201">
        <f>Q394*H394</f>
        <v>0.20275200000000002</v>
      </c>
      <c r="S394" s="201">
        <v>0</v>
      </c>
      <c r="T394" s="202">
        <f>S394*H394</f>
        <v>0</v>
      </c>
      <c r="AR394" s="24" t="s">
        <v>252</v>
      </c>
      <c r="AT394" s="24" t="s">
        <v>129</v>
      </c>
      <c r="AU394" s="24" t="s">
        <v>81</v>
      </c>
      <c r="AY394" s="24" t="s">
        <v>126</v>
      </c>
      <c r="BE394" s="203">
        <f>IF(N394="základní",J394,0)</f>
        <v>0</v>
      </c>
      <c r="BF394" s="203">
        <f>IF(N394="snížená",J394,0)</f>
        <v>0</v>
      </c>
      <c r="BG394" s="203">
        <f>IF(N394="zákl. přenesená",J394,0)</f>
        <v>0</v>
      </c>
      <c r="BH394" s="203">
        <f>IF(N394="sníž. přenesená",J394,0)</f>
        <v>0</v>
      </c>
      <c r="BI394" s="203">
        <f>IF(N394="nulová",J394,0)</f>
        <v>0</v>
      </c>
      <c r="BJ394" s="24" t="s">
        <v>77</v>
      </c>
      <c r="BK394" s="203">
        <f>ROUND(I394*H394,2)</f>
        <v>0</v>
      </c>
      <c r="BL394" s="24" t="s">
        <v>252</v>
      </c>
      <c r="BM394" s="24" t="s">
        <v>497</v>
      </c>
    </row>
    <row r="395" spans="2:47" s="1" customFormat="1" ht="67.5">
      <c r="B395" s="41"/>
      <c r="C395" s="63"/>
      <c r="D395" s="206" t="s">
        <v>154</v>
      </c>
      <c r="E395" s="63"/>
      <c r="F395" s="237" t="s">
        <v>487</v>
      </c>
      <c r="G395" s="63"/>
      <c r="H395" s="63"/>
      <c r="I395" s="163"/>
      <c r="J395" s="63"/>
      <c r="K395" s="63"/>
      <c r="L395" s="61"/>
      <c r="M395" s="238"/>
      <c r="N395" s="42"/>
      <c r="O395" s="42"/>
      <c r="P395" s="42"/>
      <c r="Q395" s="42"/>
      <c r="R395" s="42"/>
      <c r="S395" s="42"/>
      <c r="T395" s="78"/>
      <c r="AT395" s="24" t="s">
        <v>154</v>
      </c>
      <c r="AU395" s="24" t="s">
        <v>81</v>
      </c>
    </row>
    <row r="396" spans="2:51" s="11" customFormat="1" ht="13.5">
      <c r="B396" s="204"/>
      <c r="C396" s="205"/>
      <c r="D396" s="206" t="s">
        <v>136</v>
      </c>
      <c r="E396" s="207" t="s">
        <v>21</v>
      </c>
      <c r="F396" s="208" t="s">
        <v>144</v>
      </c>
      <c r="G396" s="205"/>
      <c r="H396" s="207" t="s">
        <v>21</v>
      </c>
      <c r="I396" s="209"/>
      <c r="J396" s="205"/>
      <c r="K396" s="205"/>
      <c r="L396" s="210"/>
      <c r="M396" s="211"/>
      <c r="N396" s="212"/>
      <c r="O396" s="212"/>
      <c r="P396" s="212"/>
      <c r="Q396" s="212"/>
      <c r="R396" s="212"/>
      <c r="S396" s="212"/>
      <c r="T396" s="213"/>
      <c r="AT396" s="214" t="s">
        <v>136</v>
      </c>
      <c r="AU396" s="214" t="s">
        <v>81</v>
      </c>
      <c r="AV396" s="11" t="s">
        <v>77</v>
      </c>
      <c r="AW396" s="11" t="s">
        <v>35</v>
      </c>
      <c r="AX396" s="11" t="s">
        <v>72</v>
      </c>
      <c r="AY396" s="214" t="s">
        <v>126</v>
      </c>
    </row>
    <row r="397" spans="2:51" s="12" customFormat="1" ht="13.5">
      <c r="B397" s="215"/>
      <c r="C397" s="216"/>
      <c r="D397" s="206" t="s">
        <v>136</v>
      </c>
      <c r="E397" s="217" t="s">
        <v>21</v>
      </c>
      <c r="F397" s="218" t="s">
        <v>498</v>
      </c>
      <c r="G397" s="216"/>
      <c r="H397" s="219">
        <v>51.2</v>
      </c>
      <c r="I397" s="220"/>
      <c r="J397" s="216"/>
      <c r="K397" s="216"/>
      <c r="L397" s="221"/>
      <c r="M397" s="222"/>
      <c r="N397" s="223"/>
      <c r="O397" s="223"/>
      <c r="P397" s="223"/>
      <c r="Q397" s="223"/>
      <c r="R397" s="223"/>
      <c r="S397" s="223"/>
      <c r="T397" s="224"/>
      <c r="AT397" s="225" t="s">
        <v>136</v>
      </c>
      <c r="AU397" s="225" t="s">
        <v>81</v>
      </c>
      <c r="AV397" s="12" t="s">
        <v>81</v>
      </c>
      <c r="AW397" s="12" t="s">
        <v>35</v>
      </c>
      <c r="AX397" s="12" t="s">
        <v>77</v>
      </c>
      <c r="AY397" s="225" t="s">
        <v>126</v>
      </c>
    </row>
    <row r="398" spans="2:65" s="1" customFormat="1" ht="34.15" customHeight="1">
      <c r="B398" s="41"/>
      <c r="C398" s="192" t="s">
        <v>499</v>
      </c>
      <c r="D398" s="192" t="s">
        <v>129</v>
      </c>
      <c r="E398" s="193" t="s">
        <v>500</v>
      </c>
      <c r="F398" s="194" t="s">
        <v>501</v>
      </c>
      <c r="G398" s="195" t="s">
        <v>142</v>
      </c>
      <c r="H398" s="196">
        <v>51.2</v>
      </c>
      <c r="I398" s="197"/>
      <c r="J398" s="198">
        <f>ROUND(I398*H398,2)</f>
        <v>0</v>
      </c>
      <c r="K398" s="194" t="s">
        <v>133</v>
      </c>
      <c r="L398" s="61"/>
      <c r="M398" s="199" t="s">
        <v>21</v>
      </c>
      <c r="N398" s="200" t="s">
        <v>43</v>
      </c>
      <c r="O398" s="42"/>
      <c r="P398" s="201">
        <f>O398*H398</f>
        <v>0</v>
      </c>
      <c r="Q398" s="201">
        <v>0.00116</v>
      </c>
      <c r="R398" s="201">
        <f>Q398*H398</f>
        <v>0.059392</v>
      </c>
      <c r="S398" s="201">
        <v>0</v>
      </c>
      <c r="T398" s="202">
        <f>S398*H398</f>
        <v>0</v>
      </c>
      <c r="AR398" s="24" t="s">
        <v>252</v>
      </c>
      <c r="AT398" s="24" t="s">
        <v>129</v>
      </c>
      <c r="AU398" s="24" t="s">
        <v>81</v>
      </c>
      <c r="AY398" s="24" t="s">
        <v>126</v>
      </c>
      <c r="BE398" s="203">
        <f>IF(N398="základní",J398,0)</f>
        <v>0</v>
      </c>
      <c r="BF398" s="203">
        <f>IF(N398="snížená",J398,0)</f>
        <v>0</v>
      </c>
      <c r="BG398" s="203">
        <f>IF(N398="zákl. přenesená",J398,0)</f>
        <v>0</v>
      </c>
      <c r="BH398" s="203">
        <f>IF(N398="sníž. přenesená",J398,0)</f>
        <v>0</v>
      </c>
      <c r="BI398" s="203">
        <f>IF(N398="nulová",J398,0)</f>
        <v>0</v>
      </c>
      <c r="BJ398" s="24" t="s">
        <v>77</v>
      </c>
      <c r="BK398" s="203">
        <f>ROUND(I398*H398,2)</f>
        <v>0</v>
      </c>
      <c r="BL398" s="24" t="s">
        <v>252</v>
      </c>
      <c r="BM398" s="24" t="s">
        <v>502</v>
      </c>
    </row>
    <row r="399" spans="2:47" s="1" customFormat="1" ht="67.5">
      <c r="B399" s="41"/>
      <c r="C399" s="63"/>
      <c r="D399" s="206" t="s">
        <v>154</v>
      </c>
      <c r="E399" s="63"/>
      <c r="F399" s="237" t="s">
        <v>487</v>
      </c>
      <c r="G399" s="63"/>
      <c r="H399" s="63"/>
      <c r="I399" s="163"/>
      <c r="J399" s="63"/>
      <c r="K399" s="63"/>
      <c r="L399" s="61"/>
      <c r="M399" s="238"/>
      <c r="N399" s="42"/>
      <c r="O399" s="42"/>
      <c r="P399" s="42"/>
      <c r="Q399" s="42"/>
      <c r="R399" s="42"/>
      <c r="S399" s="42"/>
      <c r="T399" s="78"/>
      <c r="AT399" s="24" t="s">
        <v>154</v>
      </c>
      <c r="AU399" s="24" t="s">
        <v>81</v>
      </c>
    </row>
    <row r="400" spans="2:65" s="1" customFormat="1" ht="22.9" customHeight="1">
      <c r="B400" s="41"/>
      <c r="C400" s="192" t="s">
        <v>503</v>
      </c>
      <c r="D400" s="192" t="s">
        <v>129</v>
      </c>
      <c r="E400" s="193" t="s">
        <v>504</v>
      </c>
      <c r="F400" s="194" t="s">
        <v>505</v>
      </c>
      <c r="G400" s="195" t="s">
        <v>142</v>
      </c>
      <c r="H400" s="196">
        <v>63.6</v>
      </c>
      <c r="I400" s="197"/>
      <c r="J400" s="198">
        <f>ROUND(I400*H400,2)</f>
        <v>0</v>
      </c>
      <c r="K400" s="194" t="s">
        <v>133</v>
      </c>
      <c r="L400" s="61"/>
      <c r="M400" s="199" t="s">
        <v>21</v>
      </c>
      <c r="N400" s="200" t="s">
        <v>43</v>
      </c>
      <c r="O400" s="42"/>
      <c r="P400" s="201">
        <f>O400*H400</f>
        <v>0</v>
      </c>
      <c r="Q400" s="201">
        <v>0.0024</v>
      </c>
      <c r="R400" s="201">
        <f>Q400*H400</f>
        <v>0.15264</v>
      </c>
      <c r="S400" s="201">
        <v>0</v>
      </c>
      <c r="T400" s="202">
        <f>S400*H400</f>
        <v>0</v>
      </c>
      <c r="AR400" s="24" t="s">
        <v>252</v>
      </c>
      <c r="AT400" s="24" t="s">
        <v>129</v>
      </c>
      <c r="AU400" s="24" t="s">
        <v>81</v>
      </c>
      <c r="AY400" s="24" t="s">
        <v>126</v>
      </c>
      <c r="BE400" s="203">
        <f>IF(N400="základní",J400,0)</f>
        <v>0</v>
      </c>
      <c r="BF400" s="203">
        <f>IF(N400="snížená",J400,0)</f>
        <v>0</v>
      </c>
      <c r="BG400" s="203">
        <f>IF(N400="zákl. přenesená",J400,0)</f>
        <v>0</v>
      </c>
      <c r="BH400" s="203">
        <f>IF(N400="sníž. přenesená",J400,0)</f>
        <v>0</v>
      </c>
      <c r="BI400" s="203">
        <f>IF(N400="nulová",J400,0)</f>
        <v>0</v>
      </c>
      <c r="BJ400" s="24" t="s">
        <v>77</v>
      </c>
      <c r="BK400" s="203">
        <f>ROUND(I400*H400,2)</f>
        <v>0</v>
      </c>
      <c r="BL400" s="24" t="s">
        <v>252</v>
      </c>
      <c r="BM400" s="24" t="s">
        <v>506</v>
      </c>
    </row>
    <row r="401" spans="2:47" s="1" customFormat="1" ht="67.5">
      <c r="B401" s="41"/>
      <c r="C401" s="63"/>
      <c r="D401" s="206" t="s">
        <v>154</v>
      </c>
      <c r="E401" s="63"/>
      <c r="F401" s="237" t="s">
        <v>487</v>
      </c>
      <c r="G401" s="63"/>
      <c r="H401" s="63"/>
      <c r="I401" s="163"/>
      <c r="J401" s="63"/>
      <c r="K401" s="63"/>
      <c r="L401" s="61"/>
      <c r="M401" s="238"/>
      <c r="N401" s="42"/>
      <c r="O401" s="42"/>
      <c r="P401" s="42"/>
      <c r="Q401" s="42"/>
      <c r="R401" s="42"/>
      <c r="S401" s="42"/>
      <c r="T401" s="78"/>
      <c r="AT401" s="24" t="s">
        <v>154</v>
      </c>
      <c r="AU401" s="24" t="s">
        <v>81</v>
      </c>
    </row>
    <row r="402" spans="2:51" s="11" customFormat="1" ht="13.5">
      <c r="B402" s="204"/>
      <c r="C402" s="205"/>
      <c r="D402" s="206" t="s">
        <v>136</v>
      </c>
      <c r="E402" s="207" t="s">
        <v>21</v>
      </c>
      <c r="F402" s="208" t="s">
        <v>144</v>
      </c>
      <c r="G402" s="205"/>
      <c r="H402" s="207" t="s">
        <v>21</v>
      </c>
      <c r="I402" s="209"/>
      <c r="J402" s="205"/>
      <c r="K402" s="205"/>
      <c r="L402" s="210"/>
      <c r="M402" s="211"/>
      <c r="N402" s="212"/>
      <c r="O402" s="212"/>
      <c r="P402" s="212"/>
      <c r="Q402" s="212"/>
      <c r="R402" s="212"/>
      <c r="S402" s="212"/>
      <c r="T402" s="213"/>
      <c r="AT402" s="214" t="s">
        <v>136</v>
      </c>
      <c r="AU402" s="214" t="s">
        <v>81</v>
      </c>
      <c r="AV402" s="11" t="s">
        <v>77</v>
      </c>
      <c r="AW402" s="11" t="s">
        <v>35</v>
      </c>
      <c r="AX402" s="11" t="s">
        <v>72</v>
      </c>
      <c r="AY402" s="214" t="s">
        <v>126</v>
      </c>
    </row>
    <row r="403" spans="2:51" s="11" customFormat="1" ht="13.5">
      <c r="B403" s="204"/>
      <c r="C403" s="205"/>
      <c r="D403" s="206" t="s">
        <v>136</v>
      </c>
      <c r="E403" s="207" t="s">
        <v>21</v>
      </c>
      <c r="F403" s="208" t="s">
        <v>408</v>
      </c>
      <c r="G403" s="205"/>
      <c r="H403" s="207" t="s">
        <v>21</v>
      </c>
      <c r="I403" s="209"/>
      <c r="J403" s="205"/>
      <c r="K403" s="205"/>
      <c r="L403" s="210"/>
      <c r="M403" s="211"/>
      <c r="N403" s="212"/>
      <c r="O403" s="212"/>
      <c r="P403" s="212"/>
      <c r="Q403" s="212"/>
      <c r="R403" s="212"/>
      <c r="S403" s="212"/>
      <c r="T403" s="213"/>
      <c r="AT403" s="214" t="s">
        <v>136</v>
      </c>
      <c r="AU403" s="214" t="s">
        <v>81</v>
      </c>
      <c r="AV403" s="11" t="s">
        <v>77</v>
      </c>
      <c r="AW403" s="11" t="s">
        <v>35</v>
      </c>
      <c r="AX403" s="11" t="s">
        <v>72</v>
      </c>
      <c r="AY403" s="214" t="s">
        <v>126</v>
      </c>
    </row>
    <row r="404" spans="2:51" s="12" customFormat="1" ht="13.5">
      <c r="B404" s="215"/>
      <c r="C404" s="216"/>
      <c r="D404" s="206" t="s">
        <v>136</v>
      </c>
      <c r="E404" s="217" t="s">
        <v>21</v>
      </c>
      <c r="F404" s="218" t="s">
        <v>409</v>
      </c>
      <c r="G404" s="216"/>
      <c r="H404" s="219">
        <v>63.6</v>
      </c>
      <c r="I404" s="220"/>
      <c r="J404" s="216"/>
      <c r="K404" s="216"/>
      <c r="L404" s="221"/>
      <c r="M404" s="222"/>
      <c r="N404" s="223"/>
      <c r="O404" s="223"/>
      <c r="P404" s="223"/>
      <c r="Q404" s="223"/>
      <c r="R404" s="223"/>
      <c r="S404" s="223"/>
      <c r="T404" s="224"/>
      <c r="AT404" s="225" t="s">
        <v>136</v>
      </c>
      <c r="AU404" s="225" t="s">
        <v>81</v>
      </c>
      <c r="AV404" s="12" t="s">
        <v>81</v>
      </c>
      <c r="AW404" s="12" t="s">
        <v>35</v>
      </c>
      <c r="AX404" s="12" t="s">
        <v>77</v>
      </c>
      <c r="AY404" s="225" t="s">
        <v>126</v>
      </c>
    </row>
    <row r="405" spans="2:65" s="1" customFormat="1" ht="22.9" customHeight="1">
      <c r="B405" s="41"/>
      <c r="C405" s="192" t="s">
        <v>507</v>
      </c>
      <c r="D405" s="192" t="s">
        <v>129</v>
      </c>
      <c r="E405" s="193" t="s">
        <v>508</v>
      </c>
      <c r="F405" s="194" t="s">
        <v>509</v>
      </c>
      <c r="G405" s="195" t="s">
        <v>142</v>
      </c>
      <c r="H405" s="196">
        <v>54.2</v>
      </c>
      <c r="I405" s="197"/>
      <c r="J405" s="198">
        <f>ROUND(I405*H405,2)</f>
        <v>0</v>
      </c>
      <c r="K405" s="194" t="s">
        <v>133</v>
      </c>
      <c r="L405" s="61"/>
      <c r="M405" s="199" t="s">
        <v>21</v>
      </c>
      <c r="N405" s="200" t="s">
        <v>43</v>
      </c>
      <c r="O405" s="42"/>
      <c r="P405" s="201">
        <f>O405*H405</f>
        <v>0</v>
      </c>
      <c r="Q405" s="201">
        <v>0.00397</v>
      </c>
      <c r="R405" s="201">
        <f>Q405*H405</f>
        <v>0.21517399999999998</v>
      </c>
      <c r="S405" s="201">
        <v>0</v>
      </c>
      <c r="T405" s="202">
        <f>S405*H405</f>
        <v>0</v>
      </c>
      <c r="AR405" s="24" t="s">
        <v>252</v>
      </c>
      <c r="AT405" s="24" t="s">
        <v>129</v>
      </c>
      <c r="AU405" s="24" t="s">
        <v>81</v>
      </c>
      <c r="AY405" s="24" t="s">
        <v>126</v>
      </c>
      <c r="BE405" s="203">
        <f>IF(N405="základní",J405,0)</f>
        <v>0</v>
      </c>
      <c r="BF405" s="203">
        <f>IF(N405="snížená",J405,0)</f>
        <v>0</v>
      </c>
      <c r="BG405" s="203">
        <f>IF(N405="zákl. přenesená",J405,0)</f>
        <v>0</v>
      </c>
      <c r="BH405" s="203">
        <f>IF(N405="sníž. přenesená",J405,0)</f>
        <v>0</v>
      </c>
      <c r="BI405" s="203">
        <f>IF(N405="nulová",J405,0)</f>
        <v>0</v>
      </c>
      <c r="BJ405" s="24" t="s">
        <v>77</v>
      </c>
      <c r="BK405" s="203">
        <f>ROUND(I405*H405,2)</f>
        <v>0</v>
      </c>
      <c r="BL405" s="24" t="s">
        <v>252</v>
      </c>
      <c r="BM405" s="24" t="s">
        <v>510</v>
      </c>
    </row>
    <row r="406" spans="2:47" s="1" customFormat="1" ht="67.5">
      <c r="B406" s="41"/>
      <c r="C406" s="63"/>
      <c r="D406" s="206" t="s">
        <v>154</v>
      </c>
      <c r="E406" s="63"/>
      <c r="F406" s="237" t="s">
        <v>487</v>
      </c>
      <c r="G406" s="63"/>
      <c r="H406" s="63"/>
      <c r="I406" s="163"/>
      <c r="J406" s="63"/>
      <c r="K406" s="63"/>
      <c r="L406" s="61"/>
      <c r="M406" s="238"/>
      <c r="N406" s="42"/>
      <c r="O406" s="42"/>
      <c r="P406" s="42"/>
      <c r="Q406" s="42"/>
      <c r="R406" s="42"/>
      <c r="S406" s="42"/>
      <c r="T406" s="78"/>
      <c r="AT406" s="24" t="s">
        <v>154</v>
      </c>
      <c r="AU406" s="24" t="s">
        <v>81</v>
      </c>
    </row>
    <row r="407" spans="2:51" s="11" customFormat="1" ht="13.5">
      <c r="B407" s="204"/>
      <c r="C407" s="205"/>
      <c r="D407" s="206" t="s">
        <v>136</v>
      </c>
      <c r="E407" s="207" t="s">
        <v>21</v>
      </c>
      <c r="F407" s="208" t="s">
        <v>144</v>
      </c>
      <c r="G407" s="205"/>
      <c r="H407" s="207" t="s">
        <v>21</v>
      </c>
      <c r="I407" s="209"/>
      <c r="J407" s="205"/>
      <c r="K407" s="205"/>
      <c r="L407" s="210"/>
      <c r="M407" s="211"/>
      <c r="N407" s="212"/>
      <c r="O407" s="212"/>
      <c r="P407" s="212"/>
      <c r="Q407" s="212"/>
      <c r="R407" s="212"/>
      <c r="S407" s="212"/>
      <c r="T407" s="213"/>
      <c r="AT407" s="214" t="s">
        <v>136</v>
      </c>
      <c r="AU407" s="214" t="s">
        <v>81</v>
      </c>
      <c r="AV407" s="11" t="s">
        <v>77</v>
      </c>
      <c r="AW407" s="11" t="s">
        <v>35</v>
      </c>
      <c r="AX407" s="11" t="s">
        <v>72</v>
      </c>
      <c r="AY407" s="214" t="s">
        <v>126</v>
      </c>
    </row>
    <row r="408" spans="2:51" s="11" customFormat="1" ht="13.5">
      <c r="B408" s="204"/>
      <c r="C408" s="205"/>
      <c r="D408" s="206" t="s">
        <v>136</v>
      </c>
      <c r="E408" s="207" t="s">
        <v>21</v>
      </c>
      <c r="F408" s="208" t="s">
        <v>187</v>
      </c>
      <c r="G408" s="205"/>
      <c r="H408" s="207" t="s">
        <v>21</v>
      </c>
      <c r="I408" s="209"/>
      <c r="J408" s="205"/>
      <c r="K408" s="205"/>
      <c r="L408" s="210"/>
      <c r="M408" s="211"/>
      <c r="N408" s="212"/>
      <c r="O408" s="212"/>
      <c r="P408" s="212"/>
      <c r="Q408" s="212"/>
      <c r="R408" s="212"/>
      <c r="S408" s="212"/>
      <c r="T408" s="213"/>
      <c r="AT408" s="214" t="s">
        <v>136</v>
      </c>
      <c r="AU408" s="214" t="s">
        <v>81</v>
      </c>
      <c r="AV408" s="11" t="s">
        <v>77</v>
      </c>
      <c r="AW408" s="11" t="s">
        <v>35</v>
      </c>
      <c r="AX408" s="11" t="s">
        <v>72</v>
      </c>
      <c r="AY408" s="214" t="s">
        <v>126</v>
      </c>
    </row>
    <row r="409" spans="2:51" s="12" customFormat="1" ht="13.5">
      <c r="B409" s="215"/>
      <c r="C409" s="216"/>
      <c r="D409" s="206" t="s">
        <v>136</v>
      </c>
      <c r="E409" s="217" t="s">
        <v>21</v>
      </c>
      <c r="F409" s="218" t="s">
        <v>511</v>
      </c>
      <c r="G409" s="216"/>
      <c r="H409" s="219">
        <v>12</v>
      </c>
      <c r="I409" s="220"/>
      <c r="J409" s="216"/>
      <c r="K409" s="216"/>
      <c r="L409" s="221"/>
      <c r="M409" s="222"/>
      <c r="N409" s="223"/>
      <c r="O409" s="223"/>
      <c r="P409" s="223"/>
      <c r="Q409" s="223"/>
      <c r="R409" s="223"/>
      <c r="S409" s="223"/>
      <c r="T409" s="224"/>
      <c r="AT409" s="225" t="s">
        <v>136</v>
      </c>
      <c r="AU409" s="225" t="s">
        <v>81</v>
      </c>
      <c r="AV409" s="12" t="s">
        <v>81</v>
      </c>
      <c r="AW409" s="12" t="s">
        <v>35</v>
      </c>
      <c r="AX409" s="12" t="s">
        <v>72</v>
      </c>
      <c r="AY409" s="225" t="s">
        <v>126</v>
      </c>
    </row>
    <row r="410" spans="2:51" s="11" customFormat="1" ht="13.5">
      <c r="B410" s="204"/>
      <c r="C410" s="205"/>
      <c r="D410" s="206" t="s">
        <v>136</v>
      </c>
      <c r="E410" s="207" t="s">
        <v>21</v>
      </c>
      <c r="F410" s="208" t="s">
        <v>189</v>
      </c>
      <c r="G410" s="205"/>
      <c r="H410" s="207" t="s">
        <v>21</v>
      </c>
      <c r="I410" s="209"/>
      <c r="J410" s="205"/>
      <c r="K410" s="205"/>
      <c r="L410" s="210"/>
      <c r="M410" s="211"/>
      <c r="N410" s="212"/>
      <c r="O410" s="212"/>
      <c r="P410" s="212"/>
      <c r="Q410" s="212"/>
      <c r="R410" s="212"/>
      <c r="S410" s="212"/>
      <c r="T410" s="213"/>
      <c r="AT410" s="214" t="s">
        <v>136</v>
      </c>
      <c r="AU410" s="214" t="s">
        <v>81</v>
      </c>
      <c r="AV410" s="11" t="s">
        <v>77</v>
      </c>
      <c r="AW410" s="11" t="s">
        <v>35</v>
      </c>
      <c r="AX410" s="11" t="s">
        <v>72</v>
      </c>
      <c r="AY410" s="214" t="s">
        <v>126</v>
      </c>
    </row>
    <row r="411" spans="2:51" s="12" customFormat="1" ht="13.5">
      <c r="B411" s="215"/>
      <c r="C411" s="216"/>
      <c r="D411" s="206" t="s">
        <v>136</v>
      </c>
      <c r="E411" s="217" t="s">
        <v>21</v>
      </c>
      <c r="F411" s="218" t="s">
        <v>512</v>
      </c>
      <c r="G411" s="216"/>
      <c r="H411" s="219">
        <v>15</v>
      </c>
      <c r="I411" s="220"/>
      <c r="J411" s="216"/>
      <c r="K411" s="216"/>
      <c r="L411" s="221"/>
      <c r="M411" s="222"/>
      <c r="N411" s="223"/>
      <c r="O411" s="223"/>
      <c r="P411" s="223"/>
      <c r="Q411" s="223"/>
      <c r="R411" s="223"/>
      <c r="S411" s="223"/>
      <c r="T411" s="224"/>
      <c r="AT411" s="225" t="s">
        <v>136</v>
      </c>
      <c r="AU411" s="225" t="s">
        <v>81</v>
      </c>
      <c r="AV411" s="12" t="s">
        <v>81</v>
      </c>
      <c r="AW411" s="12" t="s">
        <v>35</v>
      </c>
      <c r="AX411" s="12" t="s">
        <v>72</v>
      </c>
      <c r="AY411" s="225" t="s">
        <v>126</v>
      </c>
    </row>
    <row r="412" spans="2:51" s="11" customFormat="1" ht="13.5">
      <c r="B412" s="204"/>
      <c r="C412" s="205"/>
      <c r="D412" s="206" t="s">
        <v>136</v>
      </c>
      <c r="E412" s="207" t="s">
        <v>21</v>
      </c>
      <c r="F412" s="208" t="s">
        <v>191</v>
      </c>
      <c r="G412" s="205"/>
      <c r="H412" s="207" t="s">
        <v>21</v>
      </c>
      <c r="I412" s="209"/>
      <c r="J412" s="205"/>
      <c r="K412" s="205"/>
      <c r="L412" s="210"/>
      <c r="M412" s="211"/>
      <c r="N412" s="212"/>
      <c r="O412" s="212"/>
      <c r="P412" s="212"/>
      <c r="Q412" s="212"/>
      <c r="R412" s="212"/>
      <c r="S412" s="212"/>
      <c r="T412" s="213"/>
      <c r="AT412" s="214" t="s">
        <v>136</v>
      </c>
      <c r="AU412" s="214" t="s">
        <v>81</v>
      </c>
      <c r="AV412" s="11" t="s">
        <v>77</v>
      </c>
      <c r="AW412" s="11" t="s">
        <v>35</v>
      </c>
      <c r="AX412" s="11" t="s">
        <v>72</v>
      </c>
      <c r="AY412" s="214" t="s">
        <v>126</v>
      </c>
    </row>
    <row r="413" spans="2:51" s="12" customFormat="1" ht="13.5">
      <c r="B413" s="215"/>
      <c r="C413" s="216"/>
      <c r="D413" s="206" t="s">
        <v>136</v>
      </c>
      <c r="E413" s="217" t="s">
        <v>21</v>
      </c>
      <c r="F413" s="218" t="s">
        <v>513</v>
      </c>
      <c r="G413" s="216"/>
      <c r="H413" s="219">
        <v>9.8</v>
      </c>
      <c r="I413" s="220"/>
      <c r="J413" s="216"/>
      <c r="K413" s="216"/>
      <c r="L413" s="221"/>
      <c r="M413" s="222"/>
      <c r="N413" s="223"/>
      <c r="O413" s="223"/>
      <c r="P413" s="223"/>
      <c r="Q413" s="223"/>
      <c r="R413" s="223"/>
      <c r="S413" s="223"/>
      <c r="T413" s="224"/>
      <c r="AT413" s="225" t="s">
        <v>136</v>
      </c>
      <c r="AU413" s="225" t="s">
        <v>81</v>
      </c>
      <c r="AV413" s="12" t="s">
        <v>81</v>
      </c>
      <c r="AW413" s="12" t="s">
        <v>35</v>
      </c>
      <c r="AX413" s="12" t="s">
        <v>72</v>
      </c>
      <c r="AY413" s="225" t="s">
        <v>126</v>
      </c>
    </row>
    <row r="414" spans="2:51" s="11" customFormat="1" ht="13.5">
      <c r="B414" s="204"/>
      <c r="C414" s="205"/>
      <c r="D414" s="206" t="s">
        <v>136</v>
      </c>
      <c r="E414" s="207" t="s">
        <v>21</v>
      </c>
      <c r="F414" s="208" t="s">
        <v>193</v>
      </c>
      <c r="G414" s="205"/>
      <c r="H414" s="207" t="s">
        <v>21</v>
      </c>
      <c r="I414" s="209"/>
      <c r="J414" s="205"/>
      <c r="K414" s="205"/>
      <c r="L414" s="210"/>
      <c r="M414" s="211"/>
      <c r="N414" s="212"/>
      <c r="O414" s="212"/>
      <c r="P414" s="212"/>
      <c r="Q414" s="212"/>
      <c r="R414" s="212"/>
      <c r="S414" s="212"/>
      <c r="T414" s="213"/>
      <c r="AT414" s="214" t="s">
        <v>136</v>
      </c>
      <c r="AU414" s="214" t="s">
        <v>81</v>
      </c>
      <c r="AV414" s="11" t="s">
        <v>77</v>
      </c>
      <c r="AW414" s="11" t="s">
        <v>35</v>
      </c>
      <c r="AX414" s="11" t="s">
        <v>72</v>
      </c>
      <c r="AY414" s="214" t="s">
        <v>126</v>
      </c>
    </row>
    <row r="415" spans="2:51" s="12" customFormat="1" ht="13.5">
      <c r="B415" s="215"/>
      <c r="C415" s="216"/>
      <c r="D415" s="206" t="s">
        <v>136</v>
      </c>
      <c r="E415" s="217" t="s">
        <v>21</v>
      </c>
      <c r="F415" s="218" t="s">
        <v>514</v>
      </c>
      <c r="G415" s="216"/>
      <c r="H415" s="219">
        <v>7.8</v>
      </c>
      <c r="I415" s="220"/>
      <c r="J415" s="216"/>
      <c r="K415" s="216"/>
      <c r="L415" s="221"/>
      <c r="M415" s="222"/>
      <c r="N415" s="223"/>
      <c r="O415" s="223"/>
      <c r="P415" s="223"/>
      <c r="Q415" s="223"/>
      <c r="R415" s="223"/>
      <c r="S415" s="223"/>
      <c r="T415" s="224"/>
      <c r="AT415" s="225" t="s">
        <v>136</v>
      </c>
      <c r="AU415" s="225" t="s">
        <v>81</v>
      </c>
      <c r="AV415" s="12" t="s">
        <v>81</v>
      </c>
      <c r="AW415" s="12" t="s">
        <v>35</v>
      </c>
      <c r="AX415" s="12" t="s">
        <v>72</v>
      </c>
      <c r="AY415" s="225" t="s">
        <v>126</v>
      </c>
    </row>
    <row r="416" spans="2:51" s="11" customFormat="1" ht="13.5">
      <c r="B416" s="204"/>
      <c r="C416" s="205"/>
      <c r="D416" s="206" t="s">
        <v>136</v>
      </c>
      <c r="E416" s="207" t="s">
        <v>21</v>
      </c>
      <c r="F416" s="208" t="s">
        <v>195</v>
      </c>
      <c r="G416" s="205"/>
      <c r="H416" s="207" t="s">
        <v>21</v>
      </c>
      <c r="I416" s="209"/>
      <c r="J416" s="205"/>
      <c r="K416" s="205"/>
      <c r="L416" s="210"/>
      <c r="M416" s="211"/>
      <c r="N416" s="212"/>
      <c r="O416" s="212"/>
      <c r="P416" s="212"/>
      <c r="Q416" s="212"/>
      <c r="R416" s="212"/>
      <c r="S416" s="212"/>
      <c r="T416" s="213"/>
      <c r="AT416" s="214" t="s">
        <v>136</v>
      </c>
      <c r="AU416" s="214" t="s">
        <v>81</v>
      </c>
      <c r="AV416" s="11" t="s">
        <v>77</v>
      </c>
      <c r="AW416" s="11" t="s">
        <v>35</v>
      </c>
      <c r="AX416" s="11" t="s">
        <v>72</v>
      </c>
      <c r="AY416" s="214" t="s">
        <v>126</v>
      </c>
    </row>
    <row r="417" spans="2:51" s="12" customFormat="1" ht="13.5">
      <c r="B417" s="215"/>
      <c r="C417" s="216"/>
      <c r="D417" s="206" t="s">
        <v>136</v>
      </c>
      <c r="E417" s="217" t="s">
        <v>21</v>
      </c>
      <c r="F417" s="218" t="s">
        <v>515</v>
      </c>
      <c r="G417" s="216"/>
      <c r="H417" s="219">
        <v>1.6</v>
      </c>
      <c r="I417" s="220"/>
      <c r="J417" s="216"/>
      <c r="K417" s="216"/>
      <c r="L417" s="221"/>
      <c r="M417" s="222"/>
      <c r="N417" s="223"/>
      <c r="O417" s="223"/>
      <c r="P417" s="223"/>
      <c r="Q417" s="223"/>
      <c r="R417" s="223"/>
      <c r="S417" s="223"/>
      <c r="T417" s="224"/>
      <c r="AT417" s="225" t="s">
        <v>136</v>
      </c>
      <c r="AU417" s="225" t="s">
        <v>81</v>
      </c>
      <c r="AV417" s="12" t="s">
        <v>81</v>
      </c>
      <c r="AW417" s="12" t="s">
        <v>35</v>
      </c>
      <c r="AX417" s="12" t="s">
        <v>72</v>
      </c>
      <c r="AY417" s="225" t="s">
        <v>126</v>
      </c>
    </row>
    <row r="418" spans="2:51" s="11" customFormat="1" ht="13.5">
      <c r="B418" s="204"/>
      <c r="C418" s="205"/>
      <c r="D418" s="206" t="s">
        <v>136</v>
      </c>
      <c r="E418" s="207" t="s">
        <v>21</v>
      </c>
      <c r="F418" s="208" t="s">
        <v>197</v>
      </c>
      <c r="G418" s="205"/>
      <c r="H418" s="207" t="s">
        <v>21</v>
      </c>
      <c r="I418" s="209"/>
      <c r="J418" s="205"/>
      <c r="K418" s="205"/>
      <c r="L418" s="210"/>
      <c r="M418" s="211"/>
      <c r="N418" s="212"/>
      <c r="O418" s="212"/>
      <c r="P418" s="212"/>
      <c r="Q418" s="212"/>
      <c r="R418" s="212"/>
      <c r="S418" s="212"/>
      <c r="T418" s="213"/>
      <c r="AT418" s="214" t="s">
        <v>136</v>
      </c>
      <c r="AU418" s="214" t="s">
        <v>81</v>
      </c>
      <c r="AV418" s="11" t="s">
        <v>77</v>
      </c>
      <c r="AW418" s="11" t="s">
        <v>35</v>
      </c>
      <c r="AX418" s="11" t="s">
        <v>72</v>
      </c>
      <c r="AY418" s="214" t="s">
        <v>126</v>
      </c>
    </row>
    <row r="419" spans="2:51" s="12" customFormat="1" ht="13.5">
      <c r="B419" s="215"/>
      <c r="C419" s="216"/>
      <c r="D419" s="206" t="s">
        <v>136</v>
      </c>
      <c r="E419" s="217" t="s">
        <v>21</v>
      </c>
      <c r="F419" s="218" t="s">
        <v>516</v>
      </c>
      <c r="G419" s="216"/>
      <c r="H419" s="219">
        <v>8</v>
      </c>
      <c r="I419" s="220"/>
      <c r="J419" s="216"/>
      <c r="K419" s="216"/>
      <c r="L419" s="221"/>
      <c r="M419" s="222"/>
      <c r="N419" s="223"/>
      <c r="O419" s="223"/>
      <c r="P419" s="223"/>
      <c r="Q419" s="223"/>
      <c r="R419" s="223"/>
      <c r="S419" s="223"/>
      <c r="T419" s="224"/>
      <c r="AT419" s="225" t="s">
        <v>136</v>
      </c>
      <c r="AU419" s="225" t="s">
        <v>81</v>
      </c>
      <c r="AV419" s="12" t="s">
        <v>81</v>
      </c>
      <c r="AW419" s="12" t="s">
        <v>35</v>
      </c>
      <c r="AX419" s="12" t="s">
        <v>72</v>
      </c>
      <c r="AY419" s="225" t="s">
        <v>126</v>
      </c>
    </row>
    <row r="420" spans="2:51" s="13" customFormat="1" ht="13.5">
      <c r="B420" s="226"/>
      <c r="C420" s="227"/>
      <c r="D420" s="206" t="s">
        <v>136</v>
      </c>
      <c r="E420" s="228" t="s">
        <v>21</v>
      </c>
      <c r="F420" s="229" t="s">
        <v>149</v>
      </c>
      <c r="G420" s="227"/>
      <c r="H420" s="230">
        <v>54.2</v>
      </c>
      <c r="I420" s="231"/>
      <c r="J420" s="227"/>
      <c r="K420" s="227"/>
      <c r="L420" s="232"/>
      <c r="M420" s="233"/>
      <c r="N420" s="234"/>
      <c r="O420" s="234"/>
      <c r="P420" s="234"/>
      <c r="Q420" s="234"/>
      <c r="R420" s="234"/>
      <c r="S420" s="234"/>
      <c r="T420" s="235"/>
      <c r="AT420" s="236" t="s">
        <v>136</v>
      </c>
      <c r="AU420" s="236" t="s">
        <v>81</v>
      </c>
      <c r="AV420" s="13" t="s">
        <v>134</v>
      </c>
      <c r="AW420" s="13" t="s">
        <v>35</v>
      </c>
      <c r="AX420" s="13" t="s">
        <v>77</v>
      </c>
      <c r="AY420" s="236" t="s">
        <v>126</v>
      </c>
    </row>
    <row r="421" spans="2:65" s="1" customFormat="1" ht="34.15" customHeight="1">
      <c r="B421" s="41"/>
      <c r="C421" s="192" t="s">
        <v>517</v>
      </c>
      <c r="D421" s="192" t="s">
        <v>129</v>
      </c>
      <c r="E421" s="193" t="s">
        <v>518</v>
      </c>
      <c r="F421" s="194" t="s">
        <v>519</v>
      </c>
      <c r="G421" s="195" t="s">
        <v>142</v>
      </c>
      <c r="H421" s="196">
        <v>17.396</v>
      </c>
      <c r="I421" s="197"/>
      <c r="J421" s="198">
        <f>ROUND(I421*H421,2)</f>
        <v>0</v>
      </c>
      <c r="K421" s="194" t="s">
        <v>133</v>
      </c>
      <c r="L421" s="61"/>
      <c r="M421" s="199" t="s">
        <v>21</v>
      </c>
      <c r="N421" s="200" t="s">
        <v>43</v>
      </c>
      <c r="O421" s="42"/>
      <c r="P421" s="201">
        <f>O421*H421</f>
        <v>0</v>
      </c>
      <c r="Q421" s="201">
        <v>0.0031</v>
      </c>
      <c r="R421" s="201">
        <f>Q421*H421</f>
        <v>0.0539276</v>
      </c>
      <c r="S421" s="201">
        <v>0</v>
      </c>
      <c r="T421" s="202">
        <f>S421*H421</f>
        <v>0</v>
      </c>
      <c r="AR421" s="24" t="s">
        <v>252</v>
      </c>
      <c r="AT421" s="24" t="s">
        <v>129</v>
      </c>
      <c r="AU421" s="24" t="s">
        <v>81</v>
      </c>
      <c r="AY421" s="24" t="s">
        <v>126</v>
      </c>
      <c r="BE421" s="203">
        <f>IF(N421="základní",J421,0)</f>
        <v>0</v>
      </c>
      <c r="BF421" s="203">
        <f>IF(N421="snížená",J421,0)</f>
        <v>0</v>
      </c>
      <c r="BG421" s="203">
        <f>IF(N421="zákl. přenesená",J421,0)</f>
        <v>0</v>
      </c>
      <c r="BH421" s="203">
        <f>IF(N421="sníž. přenesená",J421,0)</f>
        <v>0</v>
      </c>
      <c r="BI421" s="203">
        <f>IF(N421="nulová",J421,0)</f>
        <v>0</v>
      </c>
      <c r="BJ421" s="24" t="s">
        <v>77</v>
      </c>
      <c r="BK421" s="203">
        <f>ROUND(I421*H421,2)</f>
        <v>0</v>
      </c>
      <c r="BL421" s="24" t="s">
        <v>252</v>
      </c>
      <c r="BM421" s="24" t="s">
        <v>520</v>
      </c>
    </row>
    <row r="422" spans="2:47" s="1" customFormat="1" ht="67.5">
      <c r="B422" s="41"/>
      <c r="C422" s="63"/>
      <c r="D422" s="206" t="s">
        <v>154</v>
      </c>
      <c r="E422" s="63"/>
      <c r="F422" s="237" t="s">
        <v>487</v>
      </c>
      <c r="G422" s="63"/>
      <c r="H422" s="63"/>
      <c r="I422" s="163"/>
      <c r="J422" s="63"/>
      <c r="K422" s="63"/>
      <c r="L422" s="61"/>
      <c r="M422" s="238"/>
      <c r="N422" s="42"/>
      <c r="O422" s="42"/>
      <c r="P422" s="42"/>
      <c r="Q422" s="42"/>
      <c r="R422" s="42"/>
      <c r="S422" s="42"/>
      <c r="T422" s="78"/>
      <c r="AT422" s="24" t="s">
        <v>154</v>
      </c>
      <c r="AU422" s="24" t="s">
        <v>81</v>
      </c>
    </row>
    <row r="423" spans="2:51" s="11" customFormat="1" ht="13.5">
      <c r="B423" s="204"/>
      <c r="C423" s="205"/>
      <c r="D423" s="206" t="s">
        <v>136</v>
      </c>
      <c r="E423" s="207" t="s">
        <v>21</v>
      </c>
      <c r="F423" s="208" t="s">
        <v>144</v>
      </c>
      <c r="G423" s="205"/>
      <c r="H423" s="207" t="s">
        <v>21</v>
      </c>
      <c r="I423" s="209"/>
      <c r="J423" s="205"/>
      <c r="K423" s="205"/>
      <c r="L423" s="210"/>
      <c r="M423" s="211"/>
      <c r="N423" s="212"/>
      <c r="O423" s="212"/>
      <c r="P423" s="212"/>
      <c r="Q423" s="212"/>
      <c r="R423" s="212"/>
      <c r="S423" s="212"/>
      <c r="T423" s="213"/>
      <c r="AT423" s="214" t="s">
        <v>136</v>
      </c>
      <c r="AU423" s="214" t="s">
        <v>81</v>
      </c>
      <c r="AV423" s="11" t="s">
        <v>77</v>
      </c>
      <c r="AW423" s="11" t="s">
        <v>35</v>
      </c>
      <c r="AX423" s="11" t="s">
        <v>72</v>
      </c>
      <c r="AY423" s="214" t="s">
        <v>126</v>
      </c>
    </row>
    <row r="424" spans="2:51" s="11" customFormat="1" ht="13.5">
      <c r="B424" s="204"/>
      <c r="C424" s="205"/>
      <c r="D424" s="206" t="s">
        <v>136</v>
      </c>
      <c r="E424" s="207" t="s">
        <v>21</v>
      </c>
      <c r="F424" s="208" t="s">
        <v>408</v>
      </c>
      <c r="G424" s="205"/>
      <c r="H424" s="207" t="s">
        <v>21</v>
      </c>
      <c r="I424" s="209"/>
      <c r="J424" s="205"/>
      <c r="K424" s="205"/>
      <c r="L424" s="210"/>
      <c r="M424" s="211"/>
      <c r="N424" s="212"/>
      <c r="O424" s="212"/>
      <c r="P424" s="212"/>
      <c r="Q424" s="212"/>
      <c r="R424" s="212"/>
      <c r="S424" s="212"/>
      <c r="T424" s="213"/>
      <c r="AT424" s="214" t="s">
        <v>136</v>
      </c>
      <c r="AU424" s="214" t="s">
        <v>81</v>
      </c>
      <c r="AV424" s="11" t="s">
        <v>77</v>
      </c>
      <c r="AW424" s="11" t="s">
        <v>35</v>
      </c>
      <c r="AX424" s="11" t="s">
        <v>72</v>
      </c>
      <c r="AY424" s="214" t="s">
        <v>126</v>
      </c>
    </row>
    <row r="425" spans="2:51" s="12" customFormat="1" ht="13.5">
      <c r="B425" s="215"/>
      <c r="C425" s="216"/>
      <c r="D425" s="206" t="s">
        <v>136</v>
      </c>
      <c r="E425" s="217" t="s">
        <v>21</v>
      </c>
      <c r="F425" s="218" t="s">
        <v>410</v>
      </c>
      <c r="G425" s="216"/>
      <c r="H425" s="219">
        <v>17.396</v>
      </c>
      <c r="I425" s="220"/>
      <c r="J425" s="216"/>
      <c r="K425" s="216"/>
      <c r="L425" s="221"/>
      <c r="M425" s="222"/>
      <c r="N425" s="223"/>
      <c r="O425" s="223"/>
      <c r="P425" s="223"/>
      <c r="Q425" s="223"/>
      <c r="R425" s="223"/>
      <c r="S425" s="223"/>
      <c r="T425" s="224"/>
      <c r="AT425" s="225" t="s">
        <v>136</v>
      </c>
      <c r="AU425" s="225" t="s">
        <v>81</v>
      </c>
      <c r="AV425" s="12" t="s">
        <v>81</v>
      </c>
      <c r="AW425" s="12" t="s">
        <v>35</v>
      </c>
      <c r="AX425" s="12" t="s">
        <v>77</v>
      </c>
      <c r="AY425" s="225" t="s">
        <v>126</v>
      </c>
    </row>
    <row r="426" spans="2:65" s="1" customFormat="1" ht="34.15" customHeight="1">
      <c r="B426" s="41"/>
      <c r="C426" s="192" t="s">
        <v>521</v>
      </c>
      <c r="D426" s="192" t="s">
        <v>129</v>
      </c>
      <c r="E426" s="193" t="s">
        <v>522</v>
      </c>
      <c r="F426" s="194" t="s">
        <v>523</v>
      </c>
      <c r="G426" s="195" t="s">
        <v>142</v>
      </c>
      <c r="H426" s="196">
        <v>9.6</v>
      </c>
      <c r="I426" s="197"/>
      <c r="J426" s="198">
        <f>ROUND(I426*H426,2)</f>
        <v>0</v>
      </c>
      <c r="K426" s="194" t="s">
        <v>133</v>
      </c>
      <c r="L426" s="61"/>
      <c r="M426" s="199" t="s">
        <v>21</v>
      </c>
      <c r="N426" s="200" t="s">
        <v>43</v>
      </c>
      <c r="O426" s="42"/>
      <c r="P426" s="201">
        <f>O426*H426</f>
        <v>0</v>
      </c>
      <c r="Q426" s="201">
        <v>0.00153</v>
      </c>
      <c r="R426" s="201">
        <f>Q426*H426</f>
        <v>0.014687999999999998</v>
      </c>
      <c r="S426" s="201">
        <v>0</v>
      </c>
      <c r="T426" s="202">
        <f>S426*H426</f>
        <v>0</v>
      </c>
      <c r="AR426" s="24" t="s">
        <v>252</v>
      </c>
      <c r="AT426" s="24" t="s">
        <v>129</v>
      </c>
      <c r="AU426" s="24" t="s">
        <v>81</v>
      </c>
      <c r="AY426" s="24" t="s">
        <v>126</v>
      </c>
      <c r="BE426" s="203">
        <f>IF(N426="základní",J426,0)</f>
        <v>0</v>
      </c>
      <c r="BF426" s="203">
        <f>IF(N426="snížená",J426,0)</f>
        <v>0</v>
      </c>
      <c r="BG426" s="203">
        <f>IF(N426="zákl. přenesená",J426,0)</f>
        <v>0</v>
      </c>
      <c r="BH426" s="203">
        <f>IF(N426="sníž. přenesená",J426,0)</f>
        <v>0</v>
      </c>
      <c r="BI426" s="203">
        <f>IF(N426="nulová",J426,0)</f>
        <v>0</v>
      </c>
      <c r="BJ426" s="24" t="s">
        <v>77</v>
      </c>
      <c r="BK426" s="203">
        <f>ROUND(I426*H426,2)</f>
        <v>0</v>
      </c>
      <c r="BL426" s="24" t="s">
        <v>252</v>
      </c>
      <c r="BM426" s="24" t="s">
        <v>524</v>
      </c>
    </row>
    <row r="427" spans="2:51" s="11" customFormat="1" ht="13.5">
      <c r="B427" s="204"/>
      <c r="C427" s="205"/>
      <c r="D427" s="206" t="s">
        <v>136</v>
      </c>
      <c r="E427" s="207" t="s">
        <v>21</v>
      </c>
      <c r="F427" s="208" t="s">
        <v>144</v>
      </c>
      <c r="G427" s="205"/>
      <c r="H427" s="207" t="s">
        <v>21</v>
      </c>
      <c r="I427" s="209"/>
      <c r="J427" s="205"/>
      <c r="K427" s="205"/>
      <c r="L427" s="210"/>
      <c r="M427" s="211"/>
      <c r="N427" s="212"/>
      <c r="O427" s="212"/>
      <c r="P427" s="212"/>
      <c r="Q427" s="212"/>
      <c r="R427" s="212"/>
      <c r="S427" s="212"/>
      <c r="T427" s="213"/>
      <c r="AT427" s="214" t="s">
        <v>136</v>
      </c>
      <c r="AU427" s="214" t="s">
        <v>81</v>
      </c>
      <c r="AV427" s="11" t="s">
        <v>77</v>
      </c>
      <c r="AW427" s="11" t="s">
        <v>35</v>
      </c>
      <c r="AX427" s="11" t="s">
        <v>72</v>
      </c>
      <c r="AY427" s="214" t="s">
        <v>126</v>
      </c>
    </row>
    <row r="428" spans="2:51" s="11" customFormat="1" ht="13.5">
      <c r="B428" s="204"/>
      <c r="C428" s="205"/>
      <c r="D428" s="206" t="s">
        <v>136</v>
      </c>
      <c r="E428" s="207" t="s">
        <v>21</v>
      </c>
      <c r="F428" s="208" t="s">
        <v>525</v>
      </c>
      <c r="G428" s="205"/>
      <c r="H428" s="207" t="s">
        <v>21</v>
      </c>
      <c r="I428" s="209"/>
      <c r="J428" s="205"/>
      <c r="K428" s="205"/>
      <c r="L428" s="210"/>
      <c r="M428" s="211"/>
      <c r="N428" s="212"/>
      <c r="O428" s="212"/>
      <c r="P428" s="212"/>
      <c r="Q428" s="212"/>
      <c r="R428" s="212"/>
      <c r="S428" s="212"/>
      <c r="T428" s="213"/>
      <c r="AT428" s="214" t="s">
        <v>136</v>
      </c>
      <c r="AU428" s="214" t="s">
        <v>81</v>
      </c>
      <c r="AV428" s="11" t="s">
        <v>77</v>
      </c>
      <c r="AW428" s="11" t="s">
        <v>35</v>
      </c>
      <c r="AX428" s="11" t="s">
        <v>72</v>
      </c>
      <c r="AY428" s="214" t="s">
        <v>126</v>
      </c>
    </row>
    <row r="429" spans="2:51" s="12" customFormat="1" ht="13.5">
      <c r="B429" s="215"/>
      <c r="C429" s="216"/>
      <c r="D429" s="206" t="s">
        <v>136</v>
      </c>
      <c r="E429" s="217" t="s">
        <v>21</v>
      </c>
      <c r="F429" s="218" t="s">
        <v>417</v>
      </c>
      <c r="G429" s="216"/>
      <c r="H429" s="219">
        <v>9.6</v>
      </c>
      <c r="I429" s="220"/>
      <c r="J429" s="216"/>
      <c r="K429" s="216"/>
      <c r="L429" s="221"/>
      <c r="M429" s="222"/>
      <c r="N429" s="223"/>
      <c r="O429" s="223"/>
      <c r="P429" s="223"/>
      <c r="Q429" s="223"/>
      <c r="R429" s="223"/>
      <c r="S429" s="223"/>
      <c r="T429" s="224"/>
      <c r="AT429" s="225" t="s">
        <v>136</v>
      </c>
      <c r="AU429" s="225" t="s">
        <v>81</v>
      </c>
      <c r="AV429" s="12" t="s">
        <v>81</v>
      </c>
      <c r="AW429" s="12" t="s">
        <v>35</v>
      </c>
      <c r="AX429" s="12" t="s">
        <v>77</v>
      </c>
      <c r="AY429" s="225" t="s">
        <v>126</v>
      </c>
    </row>
    <row r="430" spans="2:65" s="1" customFormat="1" ht="34.15" customHeight="1">
      <c r="B430" s="41"/>
      <c r="C430" s="192" t="s">
        <v>526</v>
      </c>
      <c r="D430" s="192" t="s">
        <v>129</v>
      </c>
      <c r="E430" s="193" t="s">
        <v>527</v>
      </c>
      <c r="F430" s="194" t="s">
        <v>528</v>
      </c>
      <c r="G430" s="195" t="s">
        <v>142</v>
      </c>
      <c r="H430" s="196">
        <v>29.6</v>
      </c>
      <c r="I430" s="197"/>
      <c r="J430" s="198">
        <f>ROUND(I430*H430,2)</f>
        <v>0</v>
      </c>
      <c r="K430" s="194" t="s">
        <v>133</v>
      </c>
      <c r="L430" s="61"/>
      <c r="M430" s="199" t="s">
        <v>21</v>
      </c>
      <c r="N430" s="200" t="s">
        <v>43</v>
      </c>
      <c r="O430" s="42"/>
      <c r="P430" s="201">
        <f>O430*H430</f>
        <v>0</v>
      </c>
      <c r="Q430" s="201">
        <v>0.00401</v>
      </c>
      <c r="R430" s="201">
        <f>Q430*H430</f>
        <v>0.118696</v>
      </c>
      <c r="S430" s="201">
        <v>0</v>
      </c>
      <c r="T430" s="202">
        <f>S430*H430</f>
        <v>0</v>
      </c>
      <c r="AR430" s="24" t="s">
        <v>252</v>
      </c>
      <c r="AT430" s="24" t="s">
        <v>129</v>
      </c>
      <c r="AU430" s="24" t="s">
        <v>81</v>
      </c>
      <c r="AY430" s="24" t="s">
        <v>126</v>
      </c>
      <c r="BE430" s="203">
        <f>IF(N430="základní",J430,0)</f>
        <v>0</v>
      </c>
      <c r="BF430" s="203">
        <f>IF(N430="snížená",J430,0)</f>
        <v>0</v>
      </c>
      <c r="BG430" s="203">
        <f>IF(N430="zákl. přenesená",J430,0)</f>
        <v>0</v>
      </c>
      <c r="BH430" s="203">
        <f>IF(N430="sníž. přenesená",J430,0)</f>
        <v>0</v>
      </c>
      <c r="BI430" s="203">
        <f>IF(N430="nulová",J430,0)</f>
        <v>0</v>
      </c>
      <c r="BJ430" s="24" t="s">
        <v>77</v>
      </c>
      <c r="BK430" s="203">
        <f>ROUND(I430*H430,2)</f>
        <v>0</v>
      </c>
      <c r="BL430" s="24" t="s">
        <v>252</v>
      </c>
      <c r="BM430" s="24" t="s">
        <v>529</v>
      </c>
    </row>
    <row r="431" spans="2:51" s="11" customFormat="1" ht="13.5">
      <c r="B431" s="204"/>
      <c r="C431" s="205"/>
      <c r="D431" s="206" t="s">
        <v>136</v>
      </c>
      <c r="E431" s="207" t="s">
        <v>21</v>
      </c>
      <c r="F431" s="208" t="s">
        <v>144</v>
      </c>
      <c r="G431" s="205"/>
      <c r="H431" s="207" t="s">
        <v>21</v>
      </c>
      <c r="I431" s="209"/>
      <c r="J431" s="205"/>
      <c r="K431" s="205"/>
      <c r="L431" s="210"/>
      <c r="M431" s="211"/>
      <c r="N431" s="212"/>
      <c r="O431" s="212"/>
      <c r="P431" s="212"/>
      <c r="Q431" s="212"/>
      <c r="R431" s="212"/>
      <c r="S431" s="212"/>
      <c r="T431" s="213"/>
      <c r="AT431" s="214" t="s">
        <v>136</v>
      </c>
      <c r="AU431" s="214" t="s">
        <v>81</v>
      </c>
      <c r="AV431" s="11" t="s">
        <v>77</v>
      </c>
      <c r="AW431" s="11" t="s">
        <v>35</v>
      </c>
      <c r="AX431" s="11" t="s">
        <v>72</v>
      </c>
      <c r="AY431" s="214" t="s">
        <v>126</v>
      </c>
    </row>
    <row r="432" spans="2:51" s="11" customFormat="1" ht="13.5">
      <c r="B432" s="204"/>
      <c r="C432" s="205"/>
      <c r="D432" s="206" t="s">
        <v>136</v>
      </c>
      <c r="E432" s="207" t="s">
        <v>21</v>
      </c>
      <c r="F432" s="208" t="s">
        <v>530</v>
      </c>
      <c r="G432" s="205"/>
      <c r="H432" s="207" t="s">
        <v>21</v>
      </c>
      <c r="I432" s="209"/>
      <c r="J432" s="205"/>
      <c r="K432" s="205"/>
      <c r="L432" s="210"/>
      <c r="M432" s="211"/>
      <c r="N432" s="212"/>
      <c r="O432" s="212"/>
      <c r="P432" s="212"/>
      <c r="Q432" s="212"/>
      <c r="R432" s="212"/>
      <c r="S432" s="212"/>
      <c r="T432" s="213"/>
      <c r="AT432" s="214" t="s">
        <v>136</v>
      </c>
      <c r="AU432" s="214" t="s">
        <v>81</v>
      </c>
      <c r="AV432" s="11" t="s">
        <v>77</v>
      </c>
      <c r="AW432" s="11" t="s">
        <v>35</v>
      </c>
      <c r="AX432" s="11" t="s">
        <v>72</v>
      </c>
      <c r="AY432" s="214" t="s">
        <v>126</v>
      </c>
    </row>
    <row r="433" spans="2:51" s="12" customFormat="1" ht="13.5">
      <c r="B433" s="215"/>
      <c r="C433" s="216"/>
      <c r="D433" s="206" t="s">
        <v>136</v>
      </c>
      <c r="E433" s="217" t="s">
        <v>21</v>
      </c>
      <c r="F433" s="218" t="s">
        <v>419</v>
      </c>
      <c r="G433" s="216"/>
      <c r="H433" s="219">
        <v>3.3</v>
      </c>
      <c r="I433" s="220"/>
      <c r="J433" s="216"/>
      <c r="K433" s="216"/>
      <c r="L433" s="221"/>
      <c r="M433" s="222"/>
      <c r="N433" s="223"/>
      <c r="O433" s="223"/>
      <c r="P433" s="223"/>
      <c r="Q433" s="223"/>
      <c r="R433" s="223"/>
      <c r="S433" s="223"/>
      <c r="T433" s="224"/>
      <c r="AT433" s="225" t="s">
        <v>136</v>
      </c>
      <c r="AU433" s="225" t="s">
        <v>81</v>
      </c>
      <c r="AV433" s="12" t="s">
        <v>81</v>
      </c>
      <c r="AW433" s="12" t="s">
        <v>35</v>
      </c>
      <c r="AX433" s="12" t="s">
        <v>72</v>
      </c>
      <c r="AY433" s="225" t="s">
        <v>126</v>
      </c>
    </row>
    <row r="434" spans="2:51" s="11" customFormat="1" ht="13.5">
      <c r="B434" s="204"/>
      <c r="C434" s="205"/>
      <c r="D434" s="206" t="s">
        <v>136</v>
      </c>
      <c r="E434" s="207" t="s">
        <v>21</v>
      </c>
      <c r="F434" s="208" t="s">
        <v>531</v>
      </c>
      <c r="G434" s="205"/>
      <c r="H434" s="207" t="s">
        <v>21</v>
      </c>
      <c r="I434" s="209"/>
      <c r="J434" s="205"/>
      <c r="K434" s="205"/>
      <c r="L434" s="210"/>
      <c r="M434" s="211"/>
      <c r="N434" s="212"/>
      <c r="O434" s="212"/>
      <c r="P434" s="212"/>
      <c r="Q434" s="212"/>
      <c r="R434" s="212"/>
      <c r="S434" s="212"/>
      <c r="T434" s="213"/>
      <c r="AT434" s="214" t="s">
        <v>136</v>
      </c>
      <c r="AU434" s="214" t="s">
        <v>81</v>
      </c>
      <c r="AV434" s="11" t="s">
        <v>77</v>
      </c>
      <c r="AW434" s="11" t="s">
        <v>35</v>
      </c>
      <c r="AX434" s="11" t="s">
        <v>72</v>
      </c>
      <c r="AY434" s="214" t="s">
        <v>126</v>
      </c>
    </row>
    <row r="435" spans="2:51" s="12" customFormat="1" ht="13.5">
      <c r="B435" s="215"/>
      <c r="C435" s="216"/>
      <c r="D435" s="206" t="s">
        <v>136</v>
      </c>
      <c r="E435" s="217" t="s">
        <v>21</v>
      </c>
      <c r="F435" s="218" t="s">
        <v>420</v>
      </c>
      <c r="G435" s="216"/>
      <c r="H435" s="219">
        <v>3.2</v>
      </c>
      <c r="I435" s="220"/>
      <c r="J435" s="216"/>
      <c r="K435" s="216"/>
      <c r="L435" s="221"/>
      <c r="M435" s="222"/>
      <c r="N435" s="223"/>
      <c r="O435" s="223"/>
      <c r="P435" s="223"/>
      <c r="Q435" s="223"/>
      <c r="R435" s="223"/>
      <c r="S435" s="223"/>
      <c r="T435" s="224"/>
      <c r="AT435" s="225" t="s">
        <v>136</v>
      </c>
      <c r="AU435" s="225" t="s">
        <v>81</v>
      </c>
      <c r="AV435" s="12" t="s">
        <v>81</v>
      </c>
      <c r="AW435" s="12" t="s">
        <v>35</v>
      </c>
      <c r="AX435" s="12" t="s">
        <v>72</v>
      </c>
      <c r="AY435" s="225" t="s">
        <v>126</v>
      </c>
    </row>
    <row r="436" spans="2:51" s="11" customFormat="1" ht="13.5">
      <c r="B436" s="204"/>
      <c r="C436" s="205"/>
      <c r="D436" s="206" t="s">
        <v>136</v>
      </c>
      <c r="E436" s="207" t="s">
        <v>21</v>
      </c>
      <c r="F436" s="208" t="s">
        <v>532</v>
      </c>
      <c r="G436" s="205"/>
      <c r="H436" s="207" t="s">
        <v>21</v>
      </c>
      <c r="I436" s="209"/>
      <c r="J436" s="205"/>
      <c r="K436" s="205"/>
      <c r="L436" s="210"/>
      <c r="M436" s="211"/>
      <c r="N436" s="212"/>
      <c r="O436" s="212"/>
      <c r="P436" s="212"/>
      <c r="Q436" s="212"/>
      <c r="R436" s="212"/>
      <c r="S436" s="212"/>
      <c r="T436" s="213"/>
      <c r="AT436" s="214" t="s">
        <v>136</v>
      </c>
      <c r="AU436" s="214" t="s">
        <v>81</v>
      </c>
      <c r="AV436" s="11" t="s">
        <v>77</v>
      </c>
      <c r="AW436" s="11" t="s">
        <v>35</v>
      </c>
      <c r="AX436" s="11" t="s">
        <v>72</v>
      </c>
      <c r="AY436" s="214" t="s">
        <v>126</v>
      </c>
    </row>
    <row r="437" spans="2:51" s="12" customFormat="1" ht="13.5">
      <c r="B437" s="215"/>
      <c r="C437" s="216"/>
      <c r="D437" s="206" t="s">
        <v>136</v>
      </c>
      <c r="E437" s="217" t="s">
        <v>21</v>
      </c>
      <c r="F437" s="218" t="s">
        <v>421</v>
      </c>
      <c r="G437" s="216"/>
      <c r="H437" s="219">
        <v>4.5</v>
      </c>
      <c r="I437" s="220"/>
      <c r="J437" s="216"/>
      <c r="K437" s="216"/>
      <c r="L437" s="221"/>
      <c r="M437" s="222"/>
      <c r="N437" s="223"/>
      <c r="O437" s="223"/>
      <c r="P437" s="223"/>
      <c r="Q437" s="223"/>
      <c r="R437" s="223"/>
      <c r="S437" s="223"/>
      <c r="T437" s="224"/>
      <c r="AT437" s="225" t="s">
        <v>136</v>
      </c>
      <c r="AU437" s="225" t="s">
        <v>81</v>
      </c>
      <c r="AV437" s="12" t="s">
        <v>81</v>
      </c>
      <c r="AW437" s="12" t="s">
        <v>35</v>
      </c>
      <c r="AX437" s="12" t="s">
        <v>72</v>
      </c>
      <c r="AY437" s="225" t="s">
        <v>126</v>
      </c>
    </row>
    <row r="438" spans="2:51" s="11" customFormat="1" ht="13.5">
      <c r="B438" s="204"/>
      <c r="C438" s="205"/>
      <c r="D438" s="206" t="s">
        <v>136</v>
      </c>
      <c r="E438" s="207" t="s">
        <v>21</v>
      </c>
      <c r="F438" s="208" t="s">
        <v>533</v>
      </c>
      <c r="G438" s="205"/>
      <c r="H438" s="207" t="s">
        <v>21</v>
      </c>
      <c r="I438" s="209"/>
      <c r="J438" s="205"/>
      <c r="K438" s="205"/>
      <c r="L438" s="210"/>
      <c r="M438" s="211"/>
      <c r="N438" s="212"/>
      <c r="O438" s="212"/>
      <c r="P438" s="212"/>
      <c r="Q438" s="212"/>
      <c r="R438" s="212"/>
      <c r="S438" s="212"/>
      <c r="T438" s="213"/>
      <c r="AT438" s="214" t="s">
        <v>136</v>
      </c>
      <c r="AU438" s="214" t="s">
        <v>81</v>
      </c>
      <c r="AV438" s="11" t="s">
        <v>77</v>
      </c>
      <c r="AW438" s="11" t="s">
        <v>35</v>
      </c>
      <c r="AX438" s="11" t="s">
        <v>72</v>
      </c>
      <c r="AY438" s="214" t="s">
        <v>126</v>
      </c>
    </row>
    <row r="439" spans="2:51" s="12" customFormat="1" ht="13.5">
      <c r="B439" s="215"/>
      <c r="C439" s="216"/>
      <c r="D439" s="206" t="s">
        <v>136</v>
      </c>
      <c r="E439" s="217" t="s">
        <v>21</v>
      </c>
      <c r="F439" s="218" t="s">
        <v>423</v>
      </c>
      <c r="G439" s="216"/>
      <c r="H439" s="219">
        <v>2.5</v>
      </c>
      <c r="I439" s="220"/>
      <c r="J439" s="216"/>
      <c r="K439" s="216"/>
      <c r="L439" s="221"/>
      <c r="M439" s="222"/>
      <c r="N439" s="223"/>
      <c r="O439" s="223"/>
      <c r="P439" s="223"/>
      <c r="Q439" s="223"/>
      <c r="R439" s="223"/>
      <c r="S439" s="223"/>
      <c r="T439" s="224"/>
      <c r="AT439" s="225" t="s">
        <v>136</v>
      </c>
      <c r="AU439" s="225" t="s">
        <v>81</v>
      </c>
      <c r="AV439" s="12" t="s">
        <v>81</v>
      </c>
      <c r="AW439" s="12" t="s">
        <v>35</v>
      </c>
      <c r="AX439" s="12" t="s">
        <v>72</v>
      </c>
      <c r="AY439" s="225" t="s">
        <v>126</v>
      </c>
    </row>
    <row r="440" spans="2:51" s="11" customFormat="1" ht="13.5">
      <c r="B440" s="204"/>
      <c r="C440" s="205"/>
      <c r="D440" s="206" t="s">
        <v>136</v>
      </c>
      <c r="E440" s="207" t="s">
        <v>21</v>
      </c>
      <c r="F440" s="208" t="s">
        <v>534</v>
      </c>
      <c r="G440" s="205"/>
      <c r="H440" s="207" t="s">
        <v>21</v>
      </c>
      <c r="I440" s="209"/>
      <c r="J440" s="205"/>
      <c r="K440" s="205"/>
      <c r="L440" s="210"/>
      <c r="M440" s="211"/>
      <c r="N440" s="212"/>
      <c r="O440" s="212"/>
      <c r="P440" s="212"/>
      <c r="Q440" s="212"/>
      <c r="R440" s="212"/>
      <c r="S440" s="212"/>
      <c r="T440" s="213"/>
      <c r="AT440" s="214" t="s">
        <v>136</v>
      </c>
      <c r="AU440" s="214" t="s">
        <v>81</v>
      </c>
      <c r="AV440" s="11" t="s">
        <v>77</v>
      </c>
      <c r="AW440" s="11" t="s">
        <v>35</v>
      </c>
      <c r="AX440" s="11" t="s">
        <v>72</v>
      </c>
      <c r="AY440" s="214" t="s">
        <v>126</v>
      </c>
    </row>
    <row r="441" spans="2:51" s="12" customFormat="1" ht="13.5">
      <c r="B441" s="215"/>
      <c r="C441" s="216"/>
      <c r="D441" s="206" t="s">
        <v>136</v>
      </c>
      <c r="E441" s="217" t="s">
        <v>21</v>
      </c>
      <c r="F441" s="218" t="s">
        <v>424</v>
      </c>
      <c r="G441" s="216"/>
      <c r="H441" s="219">
        <v>2.2</v>
      </c>
      <c r="I441" s="220"/>
      <c r="J441" s="216"/>
      <c r="K441" s="216"/>
      <c r="L441" s="221"/>
      <c r="M441" s="222"/>
      <c r="N441" s="223"/>
      <c r="O441" s="223"/>
      <c r="P441" s="223"/>
      <c r="Q441" s="223"/>
      <c r="R441" s="223"/>
      <c r="S441" s="223"/>
      <c r="T441" s="224"/>
      <c r="AT441" s="225" t="s">
        <v>136</v>
      </c>
      <c r="AU441" s="225" t="s">
        <v>81</v>
      </c>
      <c r="AV441" s="12" t="s">
        <v>81</v>
      </c>
      <c r="AW441" s="12" t="s">
        <v>35</v>
      </c>
      <c r="AX441" s="12" t="s">
        <v>72</v>
      </c>
      <c r="AY441" s="225" t="s">
        <v>126</v>
      </c>
    </row>
    <row r="442" spans="2:51" s="11" customFormat="1" ht="13.5">
      <c r="B442" s="204"/>
      <c r="C442" s="205"/>
      <c r="D442" s="206" t="s">
        <v>136</v>
      </c>
      <c r="E442" s="207" t="s">
        <v>21</v>
      </c>
      <c r="F442" s="208" t="s">
        <v>535</v>
      </c>
      <c r="G442" s="205"/>
      <c r="H442" s="207" t="s">
        <v>21</v>
      </c>
      <c r="I442" s="209"/>
      <c r="J442" s="205"/>
      <c r="K442" s="205"/>
      <c r="L442" s="210"/>
      <c r="M442" s="211"/>
      <c r="N442" s="212"/>
      <c r="O442" s="212"/>
      <c r="P442" s="212"/>
      <c r="Q442" s="212"/>
      <c r="R442" s="212"/>
      <c r="S442" s="212"/>
      <c r="T442" s="213"/>
      <c r="AT442" s="214" t="s">
        <v>136</v>
      </c>
      <c r="AU442" s="214" t="s">
        <v>81</v>
      </c>
      <c r="AV442" s="11" t="s">
        <v>77</v>
      </c>
      <c r="AW442" s="11" t="s">
        <v>35</v>
      </c>
      <c r="AX442" s="11" t="s">
        <v>72</v>
      </c>
      <c r="AY442" s="214" t="s">
        <v>126</v>
      </c>
    </row>
    <row r="443" spans="2:51" s="12" customFormat="1" ht="13.5">
      <c r="B443" s="215"/>
      <c r="C443" s="216"/>
      <c r="D443" s="206" t="s">
        <v>136</v>
      </c>
      <c r="E443" s="217" t="s">
        <v>21</v>
      </c>
      <c r="F443" s="218" t="s">
        <v>425</v>
      </c>
      <c r="G443" s="216"/>
      <c r="H443" s="219">
        <v>3.9</v>
      </c>
      <c r="I443" s="220"/>
      <c r="J443" s="216"/>
      <c r="K443" s="216"/>
      <c r="L443" s="221"/>
      <c r="M443" s="222"/>
      <c r="N443" s="223"/>
      <c r="O443" s="223"/>
      <c r="P443" s="223"/>
      <c r="Q443" s="223"/>
      <c r="R443" s="223"/>
      <c r="S443" s="223"/>
      <c r="T443" s="224"/>
      <c r="AT443" s="225" t="s">
        <v>136</v>
      </c>
      <c r="AU443" s="225" t="s">
        <v>81</v>
      </c>
      <c r="AV443" s="12" t="s">
        <v>81</v>
      </c>
      <c r="AW443" s="12" t="s">
        <v>35</v>
      </c>
      <c r="AX443" s="12" t="s">
        <v>72</v>
      </c>
      <c r="AY443" s="225" t="s">
        <v>126</v>
      </c>
    </row>
    <row r="444" spans="2:51" s="11" customFormat="1" ht="13.5">
      <c r="B444" s="204"/>
      <c r="C444" s="205"/>
      <c r="D444" s="206" t="s">
        <v>136</v>
      </c>
      <c r="E444" s="207" t="s">
        <v>21</v>
      </c>
      <c r="F444" s="208" t="s">
        <v>536</v>
      </c>
      <c r="G444" s="205"/>
      <c r="H444" s="207" t="s">
        <v>21</v>
      </c>
      <c r="I444" s="209"/>
      <c r="J444" s="205"/>
      <c r="K444" s="205"/>
      <c r="L444" s="210"/>
      <c r="M444" s="211"/>
      <c r="N444" s="212"/>
      <c r="O444" s="212"/>
      <c r="P444" s="212"/>
      <c r="Q444" s="212"/>
      <c r="R444" s="212"/>
      <c r="S444" s="212"/>
      <c r="T444" s="213"/>
      <c r="AT444" s="214" t="s">
        <v>136</v>
      </c>
      <c r="AU444" s="214" t="s">
        <v>81</v>
      </c>
      <c r="AV444" s="11" t="s">
        <v>77</v>
      </c>
      <c r="AW444" s="11" t="s">
        <v>35</v>
      </c>
      <c r="AX444" s="11" t="s">
        <v>72</v>
      </c>
      <c r="AY444" s="214" t="s">
        <v>126</v>
      </c>
    </row>
    <row r="445" spans="2:51" s="12" customFormat="1" ht="13.5">
      <c r="B445" s="215"/>
      <c r="C445" s="216"/>
      <c r="D445" s="206" t="s">
        <v>136</v>
      </c>
      <c r="E445" s="217" t="s">
        <v>21</v>
      </c>
      <c r="F445" s="218" t="s">
        <v>426</v>
      </c>
      <c r="G445" s="216"/>
      <c r="H445" s="219">
        <v>6</v>
      </c>
      <c r="I445" s="220"/>
      <c r="J445" s="216"/>
      <c r="K445" s="216"/>
      <c r="L445" s="221"/>
      <c r="M445" s="222"/>
      <c r="N445" s="223"/>
      <c r="O445" s="223"/>
      <c r="P445" s="223"/>
      <c r="Q445" s="223"/>
      <c r="R445" s="223"/>
      <c r="S445" s="223"/>
      <c r="T445" s="224"/>
      <c r="AT445" s="225" t="s">
        <v>136</v>
      </c>
      <c r="AU445" s="225" t="s">
        <v>81</v>
      </c>
      <c r="AV445" s="12" t="s">
        <v>81</v>
      </c>
      <c r="AW445" s="12" t="s">
        <v>35</v>
      </c>
      <c r="AX445" s="12" t="s">
        <v>72</v>
      </c>
      <c r="AY445" s="225" t="s">
        <v>126</v>
      </c>
    </row>
    <row r="446" spans="2:51" s="11" customFormat="1" ht="13.5">
      <c r="B446" s="204"/>
      <c r="C446" s="205"/>
      <c r="D446" s="206" t="s">
        <v>136</v>
      </c>
      <c r="E446" s="207" t="s">
        <v>21</v>
      </c>
      <c r="F446" s="208" t="s">
        <v>537</v>
      </c>
      <c r="G446" s="205"/>
      <c r="H446" s="207" t="s">
        <v>21</v>
      </c>
      <c r="I446" s="209"/>
      <c r="J446" s="205"/>
      <c r="K446" s="205"/>
      <c r="L446" s="210"/>
      <c r="M446" s="211"/>
      <c r="N446" s="212"/>
      <c r="O446" s="212"/>
      <c r="P446" s="212"/>
      <c r="Q446" s="212"/>
      <c r="R446" s="212"/>
      <c r="S446" s="212"/>
      <c r="T446" s="213"/>
      <c r="AT446" s="214" t="s">
        <v>136</v>
      </c>
      <c r="AU446" s="214" t="s">
        <v>81</v>
      </c>
      <c r="AV446" s="11" t="s">
        <v>77</v>
      </c>
      <c r="AW446" s="11" t="s">
        <v>35</v>
      </c>
      <c r="AX446" s="11" t="s">
        <v>72</v>
      </c>
      <c r="AY446" s="214" t="s">
        <v>126</v>
      </c>
    </row>
    <row r="447" spans="2:51" s="12" customFormat="1" ht="13.5">
      <c r="B447" s="215"/>
      <c r="C447" s="216"/>
      <c r="D447" s="206" t="s">
        <v>136</v>
      </c>
      <c r="E447" s="217" t="s">
        <v>21</v>
      </c>
      <c r="F447" s="218" t="s">
        <v>415</v>
      </c>
      <c r="G447" s="216"/>
      <c r="H447" s="219">
        <v>4</v>
      </c>
      <c r="I447" s="220"/>
      <c r="J447" s="216"/>
      <c r="K447" s="216"/>
      <c r="L447" s="221"/>
      <c r="M447" s="222"/>
      <c r="N447" s="223"/>
      <c r="O447" s="223"/>
      <c r="P447" s="223"/>
      <c r="Q447" s="223"/>
      <c r="R447" s="223"/>
      <c r="S447" s="223"/>
      <c r="T447" s="224"/>
      <c r="AT447" s="225" t="s">
        <v>136</v>
      </c>
      <c r="AU447" s="225" t="s">
        <v>81</v>
      </c>
      <c r="AV447" s="12" t="s">
        <v>81</v>
      </c>
      <c r="AW447" s="12" t="s">
        <v>35</v>
      </c>
      <c r="AX447" s="12" t="s">
        <v>72</v>
      </c>
      <c r="AY447" s="225" t="s">
        <v>126</v>
      </c>
    </row>
    <row r="448" spans="2:51" s="13" customFormat="1" ht="13.5">
      <c r="B448" s="226"/>
      <c r="C448" s="227"/>
      <c r="D448" s="206" t="s">
        <v>136</v>
      </c>
      <c r="E448" s="228" t="s">
        <v>21</v>
      </c>
      <c r="F448" s="229" t="s">
        <v>149</v>
      </c>
      <c r="G448" s="227"/>
      <c r="H448" s="230">
        <v>29.6</v>
      </c>
      <c r="I448" s="231"/>
      <c r="J448" s="227"/>
      <c r="K448" s="227"/>
      <c r="L448" s="232"/>
      <c r="M448" s="233"/>
      <c r="N448" s="234"/>
      <c r="O448" s="234"/>
      <c r="P448" s="234"/>
      <c r="Q448" s="234"/>
      <c r="R448" s="234"/>
      <c r="S448" s="234"/>
      <c r="T448" s="235"/>
      <c r="AT448" s="236" t="s">
        <v>136</v>
      </c>
      <c r="AU448" s="236" t="s">
        <v>81</v>
      </c>
      <c r="AV448" s="13" t="s">
        <v>134</v>
      </c>
      <c r="AW448" s="13" t="s">
        <v>35</v>
      </c>
      <c r="AX448" s="13" t="s">
        <v>77</v>
      </c>
      <c r="AY448" s="236" t="s">
        <v>126</v>
      </c>
    </row>
    <row r="449" spans="2:65" s="1" customFormat="1" ht="34.15" customHeight="1">
      <c r="B449" s="41"/>
      <c r="C449" s="192" t="s">
        <v>538</v>
      </c>
      <c r="D449" s="192" t="s">
        <v>129</v>
      </c>
      <c r="E449" s="193" t="s">
        <v>539</v>
      </c>
      <c r="F449" s="194" t="s">
        <v>540</v>
      </c>
      <c r="G449" s="195" t="s">
        <v>142</v>
      </c>
      <c r="H449" s="196">
        <v>30.4</v>
      </c>
      <c r="I449" s="197"/>
      <c r="J449" s="198">
        <f>ROUND(I449*H449,2)</f>
        <v>0</v>
      </c>
      <c r="K449" s="194" t="s">
        <v>133</v>
      </c>
      <c r="L449" s="61"/>
      <c r="M449" s="199" t="s">
        <v>21</v>
      </c>
      <c r="N449" s="200" t="s">
        <v>43</v>
      </c>
      <c r="O449" s="42"/>
      <c r="P449" s="201">
        <f>O449*H449</f>
        <v>0</v>
      </c>
      <c r="Q449" s="201">
        <v>0.00448</v>
      </c>
      <c r="R449" s="201">
        <f>Q449*H449</f>
        <v>0.13619199999999998</v>
      </c>
      <c r="S449" s="201">
        <v>0</v>
      </c>
      <c r="T449" s="202">
        <f>S449*H449</f>
        <v>0</v>
      </c>
      <c r="AR449" s="24" t="s">
        <v>252</v>
      </c>
      <c r="AT449" s="24" t="s">
        <v>129</v>
      </c>
      <c r="AU449" s="24" t="s">
        <v>81</v>
      </c>
      <c r="AY449" s="24" t="s">
        <v>126</v>
      </c>
      <c r="BE449" s="203">
        <f>IF(N449="základní",J449,0)</f>
        <v>0</v>
      </c>
      <c r="BF449" s="203">
        <f>IF(N449="snížená",J449,0)</f>
        <v>0</v>
      </c>
      <c r="BG449" s="203">
        <f>IF(N449="zákl. přenesená",J449,0)</f>
        <v>0</v>
      </c>
      <c r="BH449" s="203">
        <f>IF(N449="sníž. přenesená",J449,0)</f>
        <v>0</v>
      </c>
      <c r="BI449" s="203">
        <f>IF(N449="nulová",J449,0)</f>
        <v>0</v>
      </c>
      <c r="BJ449" s="24" t="s">
        <v>77</v>
      </c>
      <c r="BK449" s="203">
        <f>ROUND(I449*H449,2)</f>
        <v>0</v>
      </c>
      <c r="BL449" s="24" t="s">
        <v>252</v>
      </c>
      <c r="BM449" s="24" t="s">
        <v>541</v>
      </c>
    </row>
    <row r="450" spans="2:51" s="11" customFormat="1" ht="13.5">
      <c r="B450" s="204"/>
      <c r="C450" s="205"/>
      <c r="D450" s="206" t="s">
        <v>136</v>
      </c>
      <c r="E450" s="207" t="s">
        <v>21</v>
      </c>
      <c r="F450" s="208" t="s">
        <v>144</v>
      </c>
      <c r="G450" s="205"/>
      <c r="H450" s="207" t="s">
        <v>21</v>
      </c>
      <c r="I450" s="209"/>
      <c r="J450" s="205"/>
      <c r="K450" s="205"/>
      <c r="L450" s="210"/>
      <c r="M450" s="211"/>
      <c r="N450" s="212"/>
      <c r="O450" s="212"/>
      <c r="P450" s="212"/>
      <c r="Q450" s="212"/>
      <c r="R450" s="212"/>
      <c r="S450" s="212"/>
      <c r="T450" s="213"/>
      <c r="AT450" s="214" t="s">
        <v>136</v>
      </c>
      <c r="AU450" s="214" t="s">
        <v>81</v>
      </c>
      <c r="AV450" s="11" t="s">
        <v>77</v>
      </c>
      <c r="AW450" s="11" t="s">
        <v>35</v>
      </c>
      <c r="AX450" s="11" t="s">
        <v>72</v>
      </c>
      <c r="AY450" s="214" t="s">
        <v>126</v>
      </c>
    </row>
    <row r="451" spans="2:51" s="11" customFormat="1" ht="13.5">
      <c r="B451" s="204"/>
      <c r="C451" s="205"/>
      <c r="D451" s="206" t="s">
        <v>136</v>
      </c>
      <c r="E451" s="207" t="s">
        <v>21</v>
      </c>
      <c r="F451" s="208" t="s">
        <v>542</v>
      </c>
      <c r="G451" s="205"/>
      <c r="H451" s="207" t="s">
        <v>21</v>
      </c>
      <c r="I451" s="209"/>
      <c r="J451" s="205"/>
      <c r="K451" s="205"/>
      <c r="L451" s="210"/>
      <c r="M451" s="211"/>
      <c r="N451" s="212"/>
      <c r="O451" s="212"/>
      <c r="P451" s="212"/>
      <c r="Q451" s="212"/>
      <c r="R451" s="212"/>
      <c r="S451" s="212"/>
      <c r="T451" s="213"/>
      <c r="AT451" s="214" t="s">
        <v>136</v>
      </c>
      <c r="AU451" s="214" t="s">
        <v>81</v>
      </c>
      <c r="AV451" s="11" t="s">
        <v>77</v>
      </c>
      <c r="AW451" s="11" t="s">
        <v>35</v>
      </c>
      <c r="AX451" s="11" t="s">
        <v>72</v>
      </c>
      <c r="AY451" s="214" t="s">
        <v>126</v>
      </c>
    </row>
    <row r="452" spans="2:51" s="12" customFormat="1" ht="13.5">
      <c r="B452" s="215"/>
      <c r="C452" s="216"/>
      <c r="D452" s="206" t="s">
        <v>136</v>
      </c>
      <c r="E452" s="217" t="s">
        <v>21</v>
      </c>
      <c r="F452" s="218" t="s">
        <v>415</v>
      </c>
      <c r="G452" s="216"/>
      <c r="H452" s="219">
        <v>4</v>
      </c>
      <c r="I452" s="220"/>
      <c r="J452" s="216"/>
      <c r="K452" s="216"/>
      <c r="L452" s="221"/>
      <c r="M452" s="222"/>
      <c r="N452" s="223"/>
      <c r="O452" s="223"/>
      <c r="P452" s="223"/>
      <c r="Q452" s="223"/>
      <c r="R452" s="223"/>
      <c r="S452" s="223"/>
      <c r="T452" s="224"/>
      <c r="AT452" s="225" t="s">
        <v>136</v>
      </c>
      <c r="AU452" s="225" t="s">
        <v>81</v>
      </c>
      <c r="AV452" s="12" t="s">
        <v>81</v>
      </c>
      <c r="AW452" s="12" t="s">
        <v>35</v>
      </c>
      <c r="AX452" s="12" t="s">
        <v>72</v>
      </c>
      <c r="AY452" s="225" t="s">
        <v>126</v>
      </c>
    </row>
    <row r="453" spans="2:51" s="11" customFormat="1" ht="13.5">
      <c r="B453" s="204"/>
      <c r="C453" s="205"/>
      <c r="D453" s="206" t="s">
        <v>136</v>
      </c>
      <c r="E453" s="207" t="s">
        <v>21</v>
      </c>
      <c r="F453" s="208" t="s">
        <v>543</v>
      </c>
      <c r="G453" s="205"/>
      <c r="H453" s="207" t="s">
        <v>21</v>
      </c>
      <c r="I453" s="209"/>
      <c r="J453" s="205"/>
      <c r="K453" s="205"/>
      <c r="L453" s="210"/>
      <c r="M453" s="211"/>
      <c r="N453" s="212"/>
      <c r="O453" s="212"/>
      <c r="P453" s="212"/>
      <c r="Q453" s="212"/>
      <c r="R453" s="212"/>
      <c r="S453" s="212"/>
      <c r="T453" s="213"/>
      <c r="AT453" s="214" t="s">
        <v>136</v>
      </c>
      <c r="AU453" s="214" t="s">
        <v>81</v>
      </c>
      <c r="AV453" s="11" t="s">
        <v>77</v>
      </c>
      <c r="AW453" s="11" t="s">
        <v>35</v>
      </c>
      <c r="AX453" s="11" t="s">
        <v>72</v>
      </c>
      <c r="AY453" s="214" t="s">
        <v>126</v>
      </c>
    </row>
    <row r="454" spans="2:51" s="12" customFormat="1" ht="13.5">
      <c r="B454" s="215"/>
      <c r="C454" s="216"/>
      <c r="D454" s="206" t="s">
        <v>136</v>
      </c>
      <c r="E454" s="217" t="s">
        <v>21</v>
      </c>
      <c r="F454" s="218" t="s">
        <v>416</v>
      </c>
      <c r="G454" s="216"/>
      <c r="H454" s="219">
        <v>16.8</v>
      </c>
      <c r="I454" s="220"/>
      <c r="J454" s="216"/>
      <c r="K454" s="216"/>
      <c r="L454" s="221"/>
      <c r="M454" s="222"/>
      <c r="N454" s="223"/>
      <c r="O454" s="223"/>
      <c r="P454" s="223"/>
      <c r="Q454" s="223"/>
      <c r="R454" s="223"/>
      <c r="S454" s="223"/>
      <c r="T454" s="224"/>
      <c r="AT454" s="225" t="s">
        <v>136</v>
      </c>
      <c r="AU454" s="225" t="s">
        <v>81</v>
      </c>
      <c r="AV454" s="12" t="s">
        <v>81</v>
      </c>
      <c r="AW454" s="12" t="s">
        <v>35</v>
      </c>
      <c r="AX454" s="12" t="s">
        <v>72</v>
      </c>
      <c r="AY454" s="225" t="s">
        <v>126</v>
      </c>
    </row>
    <row r="455" spans="2:51" s="11" customFormat="1" ht="13.5">
      <c r="B455" s="204"/>
      <c r="C455" s="205"/>
      <c r="D455" s="206" t="s">
        <v>136</v>
      </c>
      <c r="E455" s="207" t="s">
        <v>21</v>
      </c>
      <c r="F455" s="208" t="s">
        <v>544</v>
      </c>
      <c r="G455" s="205"/>
      <c r="H455" s="207" t="s">
        <v>21</v>
      </c>
      <c r="I455" s="209"/>
      <c r="J455" s="205"/>
      <c r="K455" s="205"/>
      <c r="L455" s="210"/>
      <c r="M455" s="211"/>
      <c r="N455" s="212"/>
      <c r="O455" s="212"/>
      <c r="P455" s="212"/>
      <c r="Q455" s="212"/>
      <c r="R455" s="212"/>
      <c r="S455" s="212"/>
      <c r="T455" s="213"/>
      <c r="AT455" s="214" t="s">
        <v>136</v>
      </c>
      <c r="AU455" s="214" t="s">
        <v>81</v>
      </c>
      <c r="AV455" s="11" t="s">
        <v>77</v>
      </c>
      <c r="AW455" s="11" t="s">
        <v>35</v>
      </c>
      <c r="AX455" s="11" t="s">
        <v>72</v>
      </c>
      <c r="AY455" s="214" t="s">
        <v>126</v>
      </c>
    </row>
    <row r="456" spans="2:51" s="12" customFormat="1" ht="13.5">
      <c r="B456" s="215"/>
      <c r="C456" s="216"/>
      <c r="D456" s="206" t="s">
        <v>136</v>
      </c>
      <c r="E456" s="217" t="s">
        <v>21</v>
      </c>
      <c r="F456" s="218" t="s">
        <v>418</v>
      </c>
      <c r="G456" s="216"/>
      <c r="H456" s="219">
        <v>9.6</v>
      </c>
      <c r="I456" s="220"/>
      <c r="J456" s="216"/>
      <c r="K456" s="216"/>
      <c r="L456" s="221"/>
      <c r="M456" s="222"/>
      <c r="N456" s="223"/>
      <c r="O456" s="223"/>
      <c r="P456" s="223"/>
      <c r="Q456" s="223"/>
      <c r="R456" s="223"/>
      <c r="S456" s="223"/>
      <c r="T456" s="224"/>
      <c r="AT456" s="225" t="s">
        <v>136</v>
      </c>
      <c r="AU456" s="225" t="s">
        <v>81</v>
      </c>
      <c r="AV456" s="12" t="s">
        <v>81</v>
      </c>
      <c r="AW456" s="12" t="s">
        <v>35</v>
      </c>
      <c r="AX456" s="12" t="s">
        <v>72</v>
      </c>
      <c r="AY456" s="225" t="s">
        <v>126</v>
      </c>
    </row>
    <row r="457" spans="2:51" s="13" customFormat="1" ht="13.5">
      <c r="B457" s="226"/>
      <c r="C457" s="227"/>
      <c r="D457" s="206" t="s">
        <v>136</v>
      </c>
      <c r="E457" s="228" t="s">
        <v>21</v>
      </c>
      <c r="F457" s="229" t="s">
        <v>149</v>
      </c>
      <c r="G457" s="227"/>
      <c r="H457" s="230">
        <v>30.4</v>
      </c>
      <c r="I457" s="231"/>
      <c r="J457" s="227"/>
      <c r="K457" s="227"/>
      <c r="L457" s="232"/>
      <c r="M457" s="233"/>
      <c r="N457" s="234"/>
      <c r="O457" s="234"/>
      <c r="P457" s="234"/>
      <c r="Q457" s="234"/>
      <c r="R457" s="234"/>
      <c r="S457" s="234"/>
      <c r="T457" s="235"/>
      <c r="AT457" s="236" t="s">
        <v>136</v>
      </c>
      <c r="AU457" s="236" t="s">
        <v>81</v>
      </c>
      <c r="AV457" s="13" t="s">
        <v>134</v>
      </c>
      <c r="AW457" s="13" t="s">
        <v>35</v>
      </c>
      <c r="AX457" s="13" t="s">
        <v>77</v>
      </c>
      <c r="AY457" s="236" t="s">
        <v>126</v>
      </c>
    </row>
    <row r="458" spans="2:65" s="1" customFormat="1" ht="34.15" customHeight="1">
      <c r="B458" s="41"/>
      <c r="C458" s="192" t="s">
        <v>545</v>
      </c>
      <c r="D458" s="192" t="s">
        <v>129</v>
      </c>
      <c r="E458" s="193" t="s">
        <v>546</v>
      </c>
      <c r="F458" s="194" t="s">
        <v>547</v>
      </c>
      <c r="G458" s="195" t="s">
        <v>132</v>
      </c>
      <c r="H458" s="196">
        <v>3.6</v>
      </c>
      <c r="I458" s="197"/>
      <c r="J458" s="198">
        <f>ROUND(I458*H458,2)</f>
        <v>0</v>
      </c>
      <c r="K458" s="194" t="s">
        <v>133</v>
      </c>
      <c r="L458" s="61"/>
      <c r="M458" s="199" t="s">
        <v>21</v>
      </c>
      <c r="N458" s="200" t="s">
        <v>43</v>
      </c>
      <c r="O458" s="42"/>
      <c r="P458" s="201">
        <f>O458*H458</f>
        <v>0</v>
      </c>
      <c r="Q458" s="201">
        <v>0.00537</v>
      </c>
      <c r="R458" s="201">
        <f>Q458*H458</f>
        <v>0.019332</v>
      </c>
      <c r="S458" s="201">
        <v>0</v>
      </c>
      <c r="T458" s="202">
        <f>S458*H458</f>
        <v>0</v>
      </c>
      <c r="AR458" s="24" t="s">
        <v>252</v>
      </c>
      <c r="AT458" s="24" t="s">
        <v>129</v>
      </c>
      <c r="AU458" s="24" t="s">
        <v>81</v>
      </c>
      <c r="AY458" s="24" t="s">
        <v>126</v>
      </c>
      <c r="BE458" s="203">
        <f>IF(N458="základní",J458,0)</f>
        <v>0</v>
      </c>
      <c r="BF458" s="203">
        <f>IF(N458="snížená",J458,0)</f>
        <v>0</v>
      </c>
      <c r="BG458" s="203">
        <f>IF(N458="zákl. přenesená",J458,0)</f>
        <v>0</v>
      </c>
      <c r="BH458" s="203">
        <f>IF(N458="sníž. přenesená",J458,0)</f>
        <v>0</v>
      </c>
      <c r="BI458" s="203">
        <f>IF(N458="nulová",J458,0)</f>
        <v>0</v>
      </c>
      <c r="BJ458" s="24" t="s">
        <v>77</v>
      </c>
      <c r="BK458" s="203">
        <f>ROUND(I458*H458,2)</f>
        <v>0</v>
      </c>
      <c r="BL458" s="24" t="s">
        <v>252</v>
      </c>
      <c r="BM458" s="24" t="s">
        <v>548</v>
      </c>
    </row>
    <row r="459" spans="2:51" s="11" customFormat="1" ht="13.5">
      <c r="B459" s="204"/>
      <c r="C459" s="205"/>
      <c r="D459" s="206" t="s">
        <v>136</v>
      </c>
      <c r="E459" s="207" t="s">
        <v>21</v>
      </c>
      <c r="F459" s="208" t="s">
        <v>144</v>
      </c>
      <c r="G459" s="205"/>
      <c r="H459" s="207" t="s">
        <v>21</v>
      </c>
      <c r="I459" s="209"/>
      <c r="J459" s="205"/>
      <c r="K459" s="205"/>
      <c r="L459" s="210"/>
      <c r="M459" s="211"/>
      <c r="N459" s="212"/>
      <c r="O459" s="212"/>
      <c r="P459" s="212"/>
      <c r="Q459" s="212"/>
      <c r="R459" s="212"/>
      <c r="S459" s="212"/>
      <c r="T459" s="213"/>
      <c r="AT459" s="214" t="s">
        <v>136</v>
      </c>
      <c r="AU459" s="214" t="s">
        <v>81</v>
      </c>
      <c r="AV459" s="11" t="s">
        <v>77</v>
      </c>
      <c r="AW459" s="11" t="s">
        <v>35</v>
      </c>
      <c r="AX459" s="11" t="s">
        <v>72</v>
      </c>
      <c r="AY459" s="214" t="s">
        <v>126</v>
      </c>
    </row>
    <row r="460" spans="2:51" s="11" customFormat="1" ht="13.5">
      <c r="B460" s="204"/>
      <c r="C460" s="205"/>
      <c r="D460" s="206" t="s">
        <v>136</v>
      </c>
      <c r="E460" s="207" t="s">
        <v>21</v>
      </c>
      <c r="F460" s="208" t="s">
        <v>549</v>
      </c>
      <c r="G460" s="205"/>
      <c r="H460" s="207" t="s">
        <v>21</v>
      </c>
      <c r="I460" s="209"/>
      <c r="J460" s="205"/>
      <c r="K460" s="205"/>
      <c r="L460" s="210"/>
      <c r="M460" s="211"/>
      <c r="N460" s="212"/>
      <c r="O460" s="212"/>
      <c r="P460" s="212"/>
      <c r="Q460" s="212"/>
      <c r="R460" s="212"/>
      <c r="S460" s="212"/>
      <c r="T460" s="213"/>
      <c r="AT460" s="214" t="s">
        <v>136</v>
      </c>
      <c r="AU460" s="214" t="s">
        <v>81</v>
      </c>
      <c r="AV460" s="11" t="s">
        <v>77</v>
      </c>
      <c r="AW460" s="11" t="s">
        <v>35</v>
      </c>
      <c r="AX460" s="11" t="s">
        <v>72</v>
      </c>
      <c r="AY460" s="214" t="s">
        <v>126</v>
      </c>
    </row>
    <row r="461" spans="2:51" s="12" customFormat="1" ht="13.5">
      <c r="B461" s="215"/>
      <c r="C461" s="216"/>
      <c r="D461" s="206" t="s">
        <v>136</v>
      </c>
      <c r="E461" s="217" t="s">
        <v>21</v>
      </c>
      <c r="F461" s="218" t="s">
        <v>550</v>
      </c>
      <c r="G461" s="216"/>
      <c r="H461" s="219">
        <v>3.6</v>
      </c>
      <c r="I461" s="220"/>
      <c r="J461" s="216"/>
      <c r="K461" s="216"/>
      <c r="L461" s="221"/>
      <c r="M461" s="222"/>
      <c r="N461" s="223"/>
      <c r="O461" s="223"/>
      <c r="P461" s="223"/>
      <c r="Q461" s="223"/>
      <c r="R461" s="223"/>
      <c r="S461" s="223"/>
      <c r="T461" s="224"/>
      <c r="AT461" s="225" t="s">
        <v>136</v>
      </c>
      <c r="AU461" s="225" t="s">
        <v>81</v>
      </c>
      <c r="AV461" s="12" t="s">
        <v>81</v>
      </c>
      <c r="AW461" s="12" t="s">
        <v>35</v>
      </c>
      <c r="AX461" s="12" t="s">
        <v>77</v>
      </c>
      <c r="AY461" s="225" t="s">
        <v>126</v>
      </c>
    </row>
    <row r="462" spans="2:65" s="1" customFormat="1" ht="22.9" customHeight="1">
      <c r="B462" s="41"/>
      <c r="C462" s="192" t="s">
        <v>551</v>
      </c>
      <c r="D462" s="192" t="s">
        <v>129</v>
      </c>
      <c r="E462" s="193" t="s">
        <v>552</v>
      </c>
      <c r="F462" s="194" t="s">
        <v>553</v>
      </c>
      <c r="G462" s="195" t="s">
        <v>142</v>
      </c>
      <c r="H462" s="196">
        <v>56.2</v>
      </c>
      <c r="I462" s="197"/>
      <c r="J462" s="198">
        <f>ROUND(I462*H462,2)</f>
        <v>0</v>
      </c>
      <c r="K462" s="194" t="s">
        <v>133</v>
      </c>
      <c r="L462" s="61"/>
      <c r="M462" s="199" t="s">
        <v>21</v>
      </c>
      <c r="N462" s="200" t="s">
        <v>43</v>
      </c>
      <c r="O462" s="42"/>
      <c r="P462" s="201">
        <f>O462*H462</f>
        <v>0</v>
      </c>
      <c r="Q462" s="201">
        <v>0.00197</v>
      </c>
      <c r="R462" s="201">
        <f>Q462*H462</f>
        <v>0.110714</v>
      </c>
      <c r="S462" s="201">
        <v>0</v>
      </c>
      <c r="T462" s="202">
        <f>S462*H462</f>
        <v>0</v>
      </c>
      <c r="AR462" s="24" t="s">
        <v>252</v>
      </c>
      <c r="AT462" s="24" t="s">
        <v>129</v>
      </c>
      <c r="AU462" s="24" t="s">
        <v>81</v>
      </c>
      <c r="AY462" s="24" t="s">
        <v>126</v>
      </c>
      <c r="BE462" s="203">
        <f>IF(N462="základní",J462,0)</f>
        <v>0</v>
      </c>
      <c r="BF462" s="203">
        <f>IF(N462="snížená",J462,0)</f>
        <v>0</v>
      </c>
      <c r="BG462" s="203">
        <f>IF(N462="zákl. přenesená",J462,0)</f>
        <v>0</v>
      </c>
      <c r="BH462" s="203">
        <f>IF(N462="sníž. přenesená",J462,0)</f>
        <v>0</v>
      </c>
      <c r="BI462" s="203">
        <f>IF(N462="nulová",J462,0)</f>
        <v>0</v>
      </c>
      <c r="BJ462" s="24" t="s">
        <v>77</v>
      </c>
      <c r="BK462" s="203">
        <f>ROUND(I462*H462,2)</f>
        <v>0</v>
      </c>
      <c r="BL462" s="24" t="s">
        <v>252</v>
      </c>
      <c r="BM462" s="24" t="s">
        <v>554</v>
      </c>
    </row>
    <row r="463" spans="2:51" s="11" customFormat="1" ht="13.5">
      <c r="B463" s="204"/>
      <c r="C463" s="205"/>
      <c r="D463" s="206" t="s">
        <v>136</v>
      </c>
      <c r="E463" s="207" t="s">
        <v>21</v>
      </c>
      <c r="F463" s="208" t="s">
        <v>144</v>
      </c>
      <c r="G463" s="205"/>
      <c r="H463" s="207" t="s">
        <v>21</v>
      </c>
      <c r="I463" s="209"/>
      <c r="J463" s="205"/>
      <c r="K463" s="205"/>
      <c r="L463" s="210"/>
      <c r="M463" s="211"/>
      <c r="N463" s="212"/>
      <c r="O463" s="212"/>
      <c r="P463" s="212"/>
      <c r="Q463" s="212"/>
      <c r="R463" s="212"/>
      <c r="S463" s="212"/>
      <c r="T463" s="213"/>
      <c r="AT463" s="214" t="s">
        <v>136</v>
      </c>
      <c r="AU463" s="214" t="s">
        <v>81</v>
      </c>
      <c r="AV463" s="11" t="s">
        <v>77</v>
      </c>
      <c r="AW463" s="11" t="s">
        <v>35</v>
      </c>
      <c r="AX463" s="11" t="s">
        <v>72</v>
      </c>
      <c r="AY463" s="214" t="s">
        <v>126</v>
      </c>
    </row>
    <row r="464" spans="2:51" s="11" customFormat="1" ht="13.5">
      <c r="B464" s="204"/>
      <c r="C464" s="205"/>
      <c r="D464" s="206" t="s">
        <v>136</v>
      </c>
      <c r="E464" s="207" t="s">
        <v>21</v>
      </c>
      <c r="F464" s="208" t="s">
        <v>555</v>
      </c>
      <c r="G464" s="205"/>
      <c r="H464" s="207" t="s">
        <v>21</v>
      </c>
      <c r="I464" s="209"/>
      <c r="J464" s="205"/>
      <c r="K464" s="205"/>
      <c r="L464" s="210"/>
      <c r="M464" s="211"/>
      <c r="N464" s="212"/>
      <c r="O464" s="212"/>
      <c r="P464" s="212"/>
      <c r="Q464" s="212"/>
      <c r="R464" s="212"/>
      <c r="S464" s="212"/>
      <c r="T464" s="213"/>
      <c r="AT464" s="214" t="s">
        <v>136</v>
      </c>
      <c r="AU464" s="214" t="s">
        <v>81</v>
      </c>
      <c r="AV464" s="11" t="s">
        <v>77</v>
      </c>
      <c r="AW464" s="11" t="s">
        <v>35</v>
      </c>
      <c r="AX464" s="11" t="s">
        <v>72</v>
      </c>
      <c r="AY464" s="214" t="s">
        <v>126</v>
      </c>
    </row>
    <row r="465" spans="2:51" s="12" customFormat="1" ht="13.5">
      <c r="B465" s="215"/>
      <c r="C465" s="216"/>
      <c r="D465" s="206" t="s">
        <v>136</v>
      </c>
      <c r="E465" s="217" t="s">
        <v>21</v>
      </c>
      <c r="F465" s="218" t="s">
        <v>556</v>
      </c>
      <c r="G465" s="216"/>
      <c r="H465" s="219">
        <v>35.2</v>
      </c>
      <c r="I465" s="220"/>
      <c r="J465" s="216"/>
      <c r="K465" s="216"/>
      <c r="L465" s="221"/>
      <c r="M465" s="222"/>
      <c r="N465" s="223"/>
      <c r="O465" s="223"/>
      <c r="P465" s="223"/>
      <c r="Q465" s="223"/>
      <c r="R465" s="223"/>
      <c r="S465" s="223"/>
      <c r="T465" s="224"/>
      <c r="AT465" s="225" t="s">
        <v>136</v>
      </c>
      <c r="AU465" s="225" t="s">
        <v>81</v>
      </c>
      <c r="AV465" s="12" t="s">
        <v>81</v>
      </c>
      <c r="AW465" s="12" t="s">
        <v>35</v>
      </c>
      <c r="AX465" s="12" t="s">
        <v>72</v>
      </c>
      <c r="AY465" s="225" t="s">
        <v>126</v>
      </c>
    </row>
    <row r="466" spans="2:51" s="11" customFormat="1" ht="13.5">
      <c r="B466" s="204"/>
      <c r="C466" s="205"/>
      <c r="D466" s="206" t="s">
        <v>136</v>
      </c>
      <c r="E466" s="207" t="s">
        <v>21</v>
      </c>
      <c r="F466" s="208" t="s">
        <v>557</v>
      </c>
      <c r="G466" s="205"/>
      <c r="H466" s="207" t="s">
        <v>21</v>
      </c>
      <c r="I466" s="209"/>
      <c r="J466" s="205"/>
      <c r="K466" s="205"/>
      <c r="L466" s="210"/>
      <c r="M466" s="211"/>
      <c r="N466" s="212"/>
      <c r="O466" s="212"/>
      <c r="P466" s="212"/>
      <c r="Q466" s="212"/>
      <c r="R466" s="212"/>
      <c r="S466" s="212"/>
      <c r="T466" s="213"/>
      <c r="AT466" s="214" t="s">
        <v>136</v>
      </c>
      <c r="AU466" s="214" t="s">
        <v>81</v>
      </c>
      <c r="AV466" s="11" t="s">
        <v>77</v>
      </c>
      <c r="AW466" s="11" t="s">
        <v>35</v>
      </c>
      <c r="AX466" s="11" t="s">
        <v>72</v>
      </c>
      <c r="AY466" s="214" t="s">
        <v>126</v>
      </c>
    </row>
    <row r="467" spans="2:51" s="12" customFormat="1" ht="13.5">
      <c r="B467" s="215"/>
      <c r="C467" s="216"/>
      <c r="D467" s="206" t="s">
        <v>136</v>
      </c>
      <c r="E467" s="217" t="s">
        <v>21</v>
      </c>
      <c r="F467" s="218" t="s">
        <v>190</v>
      </c>
      <c r="G467" s="216"/>
      <c r="H467" s="219">
        <v>2.6</v>
      </c>
      <c r="I467" s="220"/>
      <c r="J467" s="216"/>
      <c r="K467" s="216"/>
      <c r="L467" s="221"/>
      <c r="M467" s="222"/>
      <c r="N467" s="223"/>
      <c r="O467" s="223"/>
      <c r="P467" s="223"/>
      <c r="Q467" s="223"/>
      <c r="R467" s="223"/>
      <c r="S467" s="223"/>
      <c r="T467" s="224"/>
      <c r="AT467" s="225" t="s">
        <v>136</v>
      </c>
      <c r="AU467" s="225" t="s">
        <v>81</v>
      </c>
      <c r="AV467" s="12" t="s">
        <v>81</v>
      </c>
      <c r="AW467" s="12" t="s">
        <v>35</v>
      </c>
      <c r="AX467" s="12" t="s">
        <v>72</v>
      </c>
      <c r="AY467" s="225" t="s">
        <v>126</v>
      </c>
    </row>
    <row r="468" spans="2:51" s="11" customFormat="1" ht="13.5">
      <c r="B468" s="204"/>
      <c r="C468" s="205"/>
      <c r="D468" s="206" t="s">
        <v>136</v>
      </c>
      <c r="E468" s="207" t="s">
        <v>21</v>
      </c>
      <c r="F468" s="208" t="s">
        <v>558</v>
      </c>
      <c r="G468" s="205"/>
      <c r="H468" s="207" t="s">
        <v>21</v>
      </c>
      <c r="I468" s="209"/>
      <c r="J468" s="205"/>
      <c r="K468" s="205"/>
      <c r="L468" s="210"/>
      <c r="M468" s="211"/>
      <c r="N468" s="212"/>
      <c r="O468" s="212"/>
      <c r="P468" s="212"/>
      <c r="Q468" s="212"/>
      <c r="R468" s="212"/>
      <c r="S468" s="212"/>
      <c r="T468" s="213"/>
      <c r="AT468" s="214" t="s">
        <v>136</v>
      </c>
      <c r="AU468" s="214" t="s">
        <v>81</v>
      </c>
      <c r="AV468" s="11" t="s">
        <v>77</v>
      </c>
      <c r="AW468" s="11" t="s">
        <v>35</v>
      </c>
      <c r="AX468" s="11" t="s">
        <v>72</v>
      </c>
      <c r="AY468" s="214" t="s">
        <v>126</v>
      </c>
    </row>
    <row r="469" spans="2:51" s="12" customFormat="1" ht="13.5">
      <c r="B469" s="215"/>
      <c r="C469" s="216"/>
      <c r="D469" s="206" t="s">
        <v>136</v>
      </c>
      <c r="E469" s="217" t="s">
        <v>21</v>
      </c>
      <c r="F469" s="218" t="s">
        <v>559</v>
      </c>
      <c r="G469" s="216"/>
      <c r="H469" s="219">
        <v>6</v>
      </c>
      <c r="I469" s="220"/>
      <c r="J469" s="216"/>
      <c r="K469" s="216"/>
      <c r="L469" s="221"/>
      <c r="M469" s="222"/>
      <c r="N469" s="223"/>
      <c r="O469" s="223"/>
      <c r="P469" s="223"/>
      <c r="Q469" s="223"/>
      <c r="R469" s="223"/>
      <c r="S469" s="223"/>
      <c r="T469" s="224"/>
      <c r="AT469" s="225" t="s">
        <v>136</v>
      </c>
      <c r="AU469" s="225" t="s">
        <v>81</v>
      </c>
      <c r="AV469" s="12" t="s">
        <v>81</v>
      </c>
      <c r="AW469" s="12" t="s">
        <v>35</v>
      </c>
      <c r="AX469" s="12" t="s">
        <v>72</v>
      </c>
      <c r="AY469" s="225" t="s">
        <v>126</v>
      </c>
    </row>
    <row r="470" spans="2:51" s="11" customFormat="1" ht="13.5">
      <c r="B470" s="204"/>
      <c r="C470" s="205"/>
      <c r="D470" s="206" t="s">
        <v>136</v>
      </c>
      <c r="E470" s="207" t="s">
        <v>21</v>
      </c>
      <c r="F470" s="208" t="s">
        <v>560</v>
      </c>
      <c r="G470" s="205"/>
      <c r="H470" s="207" t="s">
        <v>21</v>
      </c>
      <c r="I470" s="209"/>
      <c r="J470" s="205"/>
      <c r="K470" s="205"/>
      <c r="L470" s="210"/>
      <c r="M470" s="211"/>
      <c r="N470" s="212"/>
      <c r="O470" s="212"/>
      <c r="P470" s="212"/>
      <c r="Q470" s="212"/>
      <c r="R470" s="212"/>
      <c r="S470" s="212"/>
      <c r="T470" s="213"/>
      <c r="AT470" s="214" t="s">
        <v>136</v>
      </c>
      <c r="AU470" s="214" t="s">
        <v>81</v>
      </c>
      <c r="AV470" s="11" t="s">
        <v>77</v>
      </c>
      <c r="AW470" s="11" t="s">
        <v>35</v>
      </c>
      <c r="AX470" s="11" t="s">
        <v>72</v>
      </c>
      <c r="AY470" s="214" t="s">
        <v>126</v>
      </c>
    </row>
    <row r="471" spans="2:51" s="12" customFormat="1" ht="13.5">
      <c r="B471" s="215"/>
      <c r="C471" s="216"/>
      <c r="D471" s="206" t="s">
        <v>136</v>
      </c>
      <c r="E471" s="217" t="s">
        <v>21</v>
      </c>
      <c r="F471" s="218" t="s">
        <v>561</v>
      </c>
      <c r="G471" s="216"/>
      <c r="H471" s="219">
        <v>4.4</v>
      </c>
      <c r="I471" s="220"/>
      <c r="J471" s="216"/>
      <c r="K471" s="216"/>
      <c r="L471" s="221"/>
      <c r="M471" s="222"/>
      <c r="N471" s="223"/>
      <c r="O471" s="223"/>
      <c r="P471" s="223"/>
      <c r="Q471" s="223"/>
      <c r="R471" s="223"/>
      <c r="S471" s="223"/>
      <c r="T471" s="224"/>
      <c r="AT471" s="225" t="s">
        <v>136</v>
      </c>
      <c r="AU471" s="225" t="s">
        <v>81</v>
      </c>
      <c r="AV471" s="12" t="s">
        <v>81</v>
      </c>
      <c r="AW471" s="12" t="s">
        <v>35</v>
      </c>
      <c r="AX471" s="12" t="s">
        <v>72</v>
      </c>
      <c r="AY471" s="225" t="s">
        <v>126</v>
      </c>
    </row>
    <row r="472" spans="2:51" s="11" customFormat="1" ht="13.5">
      <c r="B472" s="204"/>
      <c r="C472" s="205"/>
      <c r="D472" s="206" t="s">
        <v>136</v>
      </c>
      <c r="E472" s="207" t="s">
        <v>21</v>
      </c>
      <c r="F472" s="208" t="s">
        <v>562</v>
      </c>
      <c r="G472" s="205"/>
      <c r="H472" s="207" t="s">
        <v>21</v>
      </c>
      <c r="I472" s="209"/>
      <c r="J472" s="205"/>
      <c r="K472" s="205"/>
      <c r="L472" s="210"/>
      <c r="M472" s="211"/>
      <c r="N472" s="212"/>
      <c r="O472" s="212"/>
      <c r="P472" s="212"/>
      <c r="Q472" s="212"/>
      <c r="R472" s="212"/>
      <c r="S472" s="212"/>
      <c r="T472" s="213"/>
      <c r="AT472" s="214" t="s">
        <v>136</v>
      </c>
      <c r="AU472" s="214" t="s">
        <v>81</v>
      </c>
      <c r="AV472" s="11" t="s">
        <v>77</v>
      </c>
      <c r="AW472" s="11" t="s">
        <v>35</v>
      </c>
      <c r="AX472" s="11" t="s">
        <v>72</v>
      </c>
      <c r="AY472" s="214" t="s">
        <v>126</v>
      </c>
    </row>
    <row r="473" spans="2:51" s="12" customFormat="1" ht="13.5">
      <c r="B473" s="215"/>
      <c r="C473" s="216"/>
      <c r="D473" s="206" t="s">
        <v>136</v>
      </c>
      <c r="E473" s="217" t="s">
        <v>21</v>
      </c>
      <c r="F473" s="218" t="s">
        <v>400</v>
      </c>
      <c r="G473" s="216"/>
      <c r="H473" s="219">
        <v>8</v>
      </c>
      <c r="I473" s="220"/>
      <c r="J473" s="216"/>
      <c r="K473" s="216"/>
      <c r="L473" s="221"/>
      <c r="M473" s="222"/>
      <c r="N473" s="223"/>
      <c r="O473" s="223"/>
      <c r="P473" s="223"/>
      <c r="Q473" s="223"/>
      <c r="R473" s="223"/>
      <c r="S473" s="223"/>
      <c r="T473" s="224"/>
      <c r="AT473" s="225" t="s">
        <v>136</v>
      </c>
      <c r="AU473" s="225" t="s">
        <v>81</v>
      </c>
      <c r="AV473" s="12" t="s">
        <v>81</v>
      </c>
      <c r="AW473" s="12" t="s">
        <v>35</v>
      </c>
      <c r="AX473" s="12" t="s">
        <v>72</v>
      </c>
      <c r="AY473" s="225" t="s">
        <v>126</v>
      </c>
    </row>
    <row r="474" spans="2:51" s="13" customFormat="1" ht="13.5">
      <c r="B474" s="226"/>
      <c r="C474" s="227"/>
      <c r="D474" s="206" t="s">
        <v>136</v>
      </c>
      <c r="E474" s="228" t="s">
        <v>21</v>
      </c>
      <c r="F474" s="229" t="s">
        <v>149</v>
      </c>
      <c r="G474" s="227"/>
      <c r="H474" s="230">
        <v>56.2</v>
      </c>
      <c r="I474" s="231"/>
      <c r="J474" s="227"/>
      <c r="K474" s="227"/>
      <c r="L474" s="232"/>
      <c r="M474" s="233"/>
      <c r="N474" s="234"/>
      <c r="O474" s="234"/>
      <c r="P474" s="234"/>
      <c r="Q474" s="234"/>
      <c r="R474" s="234"/>
      <c r="S474" s="234"/>
      <c r="T474" s="235"/>
      <c r="AT474" s="236" t="s">
        <v>136</v>
      </c>
      <c r="AU474" s="236" t="s">
        <v>81</v>
      </c>
      <c r="AV474" s="13" t="s">
        <v>134</v>
      </c>
      <c r="AW474" s="13" t="s">
        <v>35</v>
      </c>
      <c r="AX474" s="13" t="s">
        <v>77</v>
      </c>
      <c r="AY474" s="236" t="s">
        <v>126</v>
      </c>
    </row>
    <row r="475" spans="2:65" s="1" customFormat="1" ht="22.9" customHeight="1">
      <c r="B475" s="41"/>
      <c r="C475" s="192" t="s">
        <v>563</v>
      </c>
      <c r="D475" s="192" t="s">
        <v>129</v>
      </c>
      <c r="E475" s="193" t="s">
        <v>564</v>
      </c>
      <c r="F475" s="194" t="s">
        <v>565</v>
      </c>
      <c r="G475" s="195" t="s">
        <v>142</v>
      </c>
      <c r="H475" s="196">
        <v>65.9</v>
      </c>
      <c r="I475" s="197"/>
      <c r="J475" s="198">
        <f>ROUND(I475*H475,2)</f>
        <v>0</v>
      </c>
      <c r="K475" s="194" t="s">
        <v>133</v>
      </c>
      <c r="L475" s="61"/>
      <c r="M475" s="199" t="s">
        <v>21</v>
      </c>
      <c r="N475" s="200" t="s">
        <v>43</v>
      </c>
      <c r="O475" s="42"/>
      <c r="P475" s="201">
        <f>O475*H475</f>
        <v>0</v>
      </c>
      <c r="Q475" s="201">
        <v>0.00238</v>
      </c>
      <c r="R475" s="201">
        <f>Q475*H475</f>
        <v>0.15684200000000004</v>
      </c>
      <c r="S475" s="201">
        <v>0</v>
      </c>
      <c r="T475" s="202">
        <f>S475*H475</f>
        <v>0</v>
      </c>
      <c r="AR475" s="24" t="s">
        <v>252</v>
      </c>
      <c r="AT475" s="24" t="s">
        <v>129</v>
      </c>
      <c r="AU475" s="24" t="s">
        <v>81</v>
      </c>
      <c r="AY475" s="24" t="s">
        <v>126</v>
      </c>
      <c r="BE475" s="203">
        <f>IF(N475="základní",J475,0)</f>
        <v>0</v>
      </c>
      <c r="BF475" s="203">
        <f>IF(N475="snížená",J475,0)</f>
        <v>0</v>
      </c>
      <c r="BG475" s="203">
        <f>IF(N475="zákl. přenesená",J475,0)</f>
        <v>0</v>
      </c>
      <c r="BH475" s="203">
        <f>IF(N475="sníž. přenesená",J475,0)</f>
        <v>0</v>
      </c>
      <c r="BI475" s="203">
        <f>IF(N475="nulová",J475,0)</f>
        <v>0</v>
      </c>
      <c r="BJ475" s="24" t="s">
        <v>77</v>
      </c>
      <c r="BK475" s="203">
        <f>ROUND(I475*H475,2)</f>
        <v>0</v>
      </c>
      <c r="BL475" s="24" t="s">
        <v>252</v>
      </c>
      <c r="BM475" s="24" t="s">
        <v>566</v>
      </c>
    </row>
    <row r="476" spans="2:51" s="11" customFormat="1" ht="13.5">
      <c r="B476" s="204"/>
      <c r="C476" s="205"/>
      <c r="D476" s="206" t="s">
        <v>136</v>
      </c>
      <c r="E476" s="207" t="s">
        <v>21</v>
      </c>
      <c r="F476" s="208" t="s">
        <v>144</v>
      </c>
      <c r="G476" s="205"/>
      <c r="H476" s="207" t="s">
        <v>21</v>
      </c>
      <c r="I476" s="209"/>
      <c r="J476" s="205"/>
      <c r="K476" s="205"/>
      <c r="L476" s="210"/>
      <c r="M476" s="211"/>
      <c r="N476" s="212"/>
      <c r="O476" s="212"/>
      <c r="P476" s="212"/>
      <c r="Q476" s="212"/>
      <c r="R476" s="212"/>
      <c r="S476" s="212"/>
      <c r="T476" s="213"/>
      <c r="AT476" s="214" t="s">
        <v>136</v>
      </c>
      <c r="AU476" s="214" t="s">
        <v>81</v>
      </c>
      <c r="AV476" s="11" t="s">
        <v>77</v>
      </c>
      <c r="AW476" s="11" t="s">
        <v>35</v>
      </c>
      <c r="AX476" s="11" t="s">
        <v>72</v>
      </c>
      <c r="AY476" s="214" t="s">
        <v>126</v>
      </c>
    </row>
    <row r="477" spans="2:51" s="11" customFormat="1" ht="13.5">
      <c r="B477" s="204"/>
      <c r="C477" s="205"/>
      <c r="D477" s="206" t="s">
        <v>136</v>
      </c>
      <c r="E477" s="207" t="s">
        <v>21</v>
      </c>
      <c r="F477" s="208" t="s">
        <v>567</v>
      </c>
      <c r="G477" s="205"/>
      <c r="H477" s="207" t="s">
        <v>21</v>
      </c>
      <c r="I477" s="209"/>
      <c r="J477" s="205"/>
      <c r="K477" s="205"/>
      <c r="L477" s="210"/>
      <c r="M477" s="211"/>
      <c r="N477" s="212"/>
      <c r="O477" s="212"/>
      <c r="P477" s="212"/>
      <c r="Q477" s="212"/>
      <c r="R477" s="212"/>
      <c r="S477" s="212"/>
      <c r="T477" s="213"/>
      <c r="AT477" s="214" t="s">
        <v>136</v>
      </c>
      <c r="AU477" s="214" t="s">
        <v>81</v>
      </c>
      <c r="AV477" s="11" t="s">
        <v>77</v>
      </c>
      <c r="AW477" s="11" t="s">
        <v>35</v>
      </c>
      <c r="AX477" s="11" t="s">
        <v>72</v>
      </c>
      <c r="AY477" s="214" t="s">
        <v>126</v>
      </c>
    </row>
    <row r="478" spans="2:51" s="12" customFormat="1" ht="13.5">
      <c r="B478" s="215"/>
      <c r="C478" s="216"/>
      <c r="D478" s="206" t="s">
        <v>136</v>
      </c>
      <c r="E478" s="217" t="s">
        <v>21</v>
      </c>
      <c r="F478" s="218" t="s">
        <v>568</v>
      </c>
      <c r="G478" s="216"/>
      <c r="H478" s="219">
        <v>1.7</v>
      </c>
      <c r="I478" s="220"/>
      <c r="J478" s="216"/>
      <c r="K478" s="216"/>
      <c r="L478" s="221"/>
      <c r="M478" s="222"/>
      <c r="N478" s="223"/>
      <c r="O478" s="223"/>
      <c r="P478" s="223"/>
      <c r="Q478" s="223"/>
      <c r="R478" s="223"/>
      <c r="S478" s="223"/>
      <c r="T478" s="224"/>
      <c r="AT478" s="225" t="s">
        <v>136</v>
      </c>
      <c r="AU478" s="225" t="s">
        <v>81</v>
      </c>
      <c r="AV478" s="12" t="s">
        <v>81</v>
      </c>
      <c r="AW478" s="12" t="s">
        <v>35</v>
      </c>
      <c r="AX478" s="12" t="s">
        <v>72</v>
      </c>
      <c r="AY478" s="225" t="s">
        <v>126</v>
      </c>
    </row>
    <row r="479" spans="2:51" s="11" customFormat="1" ht="13.5">
      <c r="B479" s="204"/>
      <c r="C479" s="205"/>
      <c r="D479" s="206" t="s">
        <v>136</v>
      </c>
      <c r="E479" s="207" t="s">
        <v>21</v>
      </c>
      <c r="F479" s="208" t="s">
        <v>569</v>
      </c>
      <c r="G479" s="205"/>
      <c r="H479" s="207" t="s">
        <v>21</v>
      </c>
      <c r="I479" s="209"/>
      <c r="J479" s="205"/>
      <c r="K479" s="205"/>
      <c r="L479" s="210"/>
      <c r="M479" s="211"/>
      <c r="N479" s="212"/>
      <c r="O479" s="212"/>
      <c r="P479" s="212"/>
      <c r="Q479" s="212"/>
      <c r="R479" s="212"/>
      <c r="S479" s="212"/>
      <c r="T479" s="213"/>
      <c r="AT479" s="214" t="s">
        <v>136</v>
      </c>
      <c r="AU479" s="214" t="s">
        <v>81</v>
      </c>
      <c r="AV479" s="11" t="s">
        <v>77</v>
      </c>
      <c r="AW479" s="11" t="s">
        <v>35</v>
      </c>
      <c r="AX479" s="11" t="s">
        <v>72</v>
      </c>
      <c r="AY479" s="214" t="s">
        <v>126</v>
      </c>
    </row>
    <row r="480" spans="2:51" s="12" customFormat="1" ht="13.5">
      <c r="B480" s="215"/>
      <c r="C480" s="216"/>
      <c r="D480" s="206" t="s">
        <v>136</v>
      </c>
      <c r="E480" s="217" t="s">
        <v>21</v>
      </c>
      <c r="F480" s="218" t="s">
        <v>420</v>
      </c>
      <c r="G480" s="216"/>
      <c r="H480" s="219">
        <v>3.2</v>
      </c>
      <c r="I480" s="220"/>
      <c r="J480" s="216"/>
      <c r="K480" s="216"/>
      <c r="L480" s="221"/>
      <c r="M480" s="222"/>
      <c r="N480" s="223"/>
      <c r="O480" s="223"/>
      <c r="P480" s="223"/>
      <c r="Q480" s="223"/>
      <c r="R480" s="223"/>
      <c r="S480" s="223"/>
      <c r="T480" s="224"/>
      <c r="AT480" s="225" t="s">
        <v>136</v>
      </c>
      <c r="AU480" s="225" t="s">
        <v>81</v>
      </c>
      <c r="AV480" s="12" t="s">
        <v>81</v>
      </c>
      <c r="AW480" s="12" t="s">
        <v>35</v>
      </c>
      <c r="AX480" s="12" t="s">
        <v>72</v>
      </c>
      <c r="AY480" s="225" t="s">
        <v>126</v>
      </c>
    </row>
    <row r="481" spans="2:51" s="11" customFormat="1" ht="13.5">
      <c r="B481" s="204"/>
      <c r="C481" s="205"/>
      <c r="D481" s="206" t="s">
        <v>136</v>
      </c>
      <c r="E481" s="207" t="s">
        <v>21</v>
      </c>
      <c r="F481" s="208" t="s">
        <v>570</v>
      </c>
      <c r="G481" s="205"/>
      <c r="H481" s="207" t="s">
        <v>21</v>
      </c>
      <c r="I481" s="209"/>
      <c r="J481" s="205"/>
      <c r="K481" s="205"/>
      <c r="L481" s="210"/>
      <c r="M481" s="211"/>
      <c r="N481" s="212"/>
      <c r="O481" s="212"/>
      <c r="P481" s="212"/>
      <c r="Q481" s="212"/>
      <c r="R481" s="212"/>
      <c r="S481" s="212"/>
      <c r="T481" s="213"/>
      <c r="AT481" s="214" t="s">
        <v>136</v>
      </c>
      <c r="AU481" s="214" t="s">
        <v>81</v>
      </c>
      <c r="AV481" s="11" t="s">
        <v>77</v>
      </c>
      <c r="AW481" s="11" t="s">
        <v>35</v>
      </c>
      <c r="AX481" s="11" t="s">
        <v>72</v>
      </c>
      <c r="AY481" s="214" t="s">
        <v>126</v>
      </c>
    </row>
    <row r="482" spans="2:51" s="12" customFormat="1" ht="13.5">
      <c r="B482" s="215"/>
      <c r="C482" s="216"/>
      <c r="D482" s="206" t="s">
        <v>136</v>
      </c>
      <c r="E482" s="217" t="s">
        <v>21</v>
      </c>
      <c r="F482" s="218" t="s">
        <v>190</v>
      </c>
      <c r="G482" s="216"/>
      <c r="H482" s="219">
        <v>2.6</v>
      </c>
      <c r="I482" s="220"/>
      <c r="J482" s="216"/>
      <c r="K482" s="216"/>
      <c r="L482" s="221"/>
      <c r="M482" s="222"/>
      <c r="N482" s="223"/>
      <c r="O482" s="223"/>
      <c r="P482" s="223"/>
      <c r="Q482" s="223"/>
      <c r="R482" s="223"/>
      <c r="S482" s="223"/>
      <c r="T482" s="224"/>
      <c r="AT482" s="225" t="s">
        <v>136</v>
      </c>
      <c r="AU482" s="225" t="s">
        <v>81</v>
      </c>
      <c r="AV482" s="12" t="s">
        <v>81</v>
      </c>
      <c r="AW482" s="12" t="s">
        <v>35</v>
      </c>
      <c r="AX482" s="12" t="s">
        <v>72</v>
      </c>
      <c r="AY482" s="225" t="s">
        <v>126</v>
      </c>
    </row>
    <row r="483" spans="2:51" s="11" customFormat="1" ht="13.5">
      <c r="B483" s="204"/>
      <c r="C483" s="205"/>
      <c r="D483" s="206" t="s">
        <v>136</v>
      </c>
      <c r="E483" s="207" t="s">
        <v>21</v>
      </c>
      <c r="F483" s="208" t="s">
        <v>571</v>
      </c>
      <c r="G483" s="205"/>
      <c r="H483" s="207" t="s">
        <v>21</v>
      </c>
      <c r="I483" s="209"/>
      <c r="J483" s="205"/>
      <c r="K483" s="205"/>
      <c r="L483" s="210"/>
      <c r="M483" s="211"/>
      <c r="N483" s="212"/>
      <c r="O483" s="212"/>
      <c r="P483" s="212"/>
      <c r="Q483" s="212"/>
      <c r="R483" s="212"/>
      <c r="S483" s="212"/>
      <c r="T483" s="213"/>
      <c r="AT483" s="214" t="s">
        <v>136</v>
      </c>
      <c r="AU483" s="214" t="s">
        <v>81</v>
      </c>
      <c r="AV483" s="11" t="s">
        <v>77</v>
      </c>
      <c r="AW483" s="11" t="s">
        <v>35</v>
      </c>
      <c r="AX483" s="11" t="s">
        <v>72</v>
      </c>
      <c r="AY483" s="214" t="s">
        <v>126</v>
      </c>
    </row>
    <row r="484" spans="2:51" s="12" customFormat="1" ht="13.5">
      <c r="B484" s="215"/>
      <c r="C484" s="216"/>
      <c r="D484" s="206" t="s">
        <v>136</v>
      </c>
      <c r="E484" s="217" t="s">
        <v>21</v>
      </c>
      <c r="F484" s="218" t="s">
        <v>572</v>
      </c>
      <c r="G484" s="216"/>
      <c r="H484" s="219">
        <v>45.6</v>
      </c>
      <c r="I484" s="220"/>
      <c r="J484" s="216"/>
      <c r="K484" s="216"/>
      <c r="L484" s="221"/>
      <c r="M484" s="222"/>
      <c r="N484" s="223"/>
      <c r="O484" s="223"/>
      <c r="P484" s="223"/>
      <c r="Q484" s="223"/>
      <c r="R484" s="223"/>
      <c r="S484" s="223"/>
      <c r="T484" s="224"/>
      <c r="AT484" s="225" t="s">
        <v>136</v>
      </c>
      <c r="AU484" s="225" t="s">
        <v>81</v>
      </c>
      <c r="AV484" s="12" t="s">
        <v>81</v>
      </c>
      <c r="AW484" s="12" t="s">
        <v>35</v>
      </c>
      <c r="AX484" s="12" t="s">
        <v>72</v>
      </c>
      <c r="AY484" s="225" t="s">
        <v>126</v>
      </c>
    </row>
    <row r="485" spans="2:51" s="11" customFormat="1" ht="13.5">
      <c r="B485" s="204"/>
      <c r="C485" s="205"/>
      <c r="D485" s="206" t="s">
        <v>136</v>
      </c>
      <c r="E485" s="207" t="s">
        <v>21</v>
      </c>
      <c r="F485" s="208" t="s">
        <v>573</v>
      </c>
      <c r="G485" s="205"/>
      <c r="H485" s="207" t="s">
        <v>21</v>
      </c>
      <c r="I485" s="209"/>
      <c r="J485" s="205"/>
      <c r="K485" s="205"/>
      <c r="L485" s="210"/>
      <c r="M485" s="211"/>
      <c r="N485" s="212"/>
      <c r="O485" s="212"/>
      <c r="P485" s="212"/>
      <c r="Q485" s="212"/>
      <c r="R485" s="212"/>
      <c r="S485" s="212"/>
      <c r="T485" s="213"/>
      <c r="AT485" s="214" t="s">
        <v>136</v>
      </c>
      <c r="AU485" s="214" t="s">
        <v>81</v>
      </c>
      <c r="AV485" s="11" t="s">
        <v>77</v>
      </c>
      <c r="AW485" s="11" t="s">
        <v>35</v>
      </c>
      <c r="AX485" s="11" t="s">
        <v>72</v>
      </c>
      <c r="AY485" s="214" t="s">
        <v>126</v>
      </c>
    </row>
    <row r="486" spans="2:51" s="12" customFormat="1" ht="13.5">
      <c r="B486" s="215"/>
      <c r="C486" s="216"/>
      <c r="D486" s="206" t="s">
        <v>136</v>
      </c>
      <c r="E486" s="217" t="s">
        <v>21</v>
      </c>
      <c r="F486" s="218" t="s">
        <v>574</v>
      </c>
      <c r="G486" s="216"/>
      <c r="H486" s="219">
        <v>12.8</v>
      </c>
      <c r="I486" s="220"/>
      <c r="J486" s="216"/>
      <c r="K486" s="216"/>
      <c r="L486" s="221"/>
      <c r="M486" s="222"/>
      <c r="N486" s="223"/>
      <c r="O486" s="223"/>
      <c r="P486" s="223"/>
      <c r="Q486" s="223"/>
      <c r="R486" s="223"/>
      <c r="S486" s="223"/>
      <c r="T486" s="224"/>
      <c r="AT486" s="225" t="s">
        <v>136</v>
      </c>
      <c r="AU486" s="225" t="s">
        <v>81</v>
      </c>
      <c r="AV486" s="12" t="s">
        <v>81</v>
      </c>
      <c r="AW486" s="12" t="s">
        <v>35</v>
      </c>
      <c r="AX486" s="12" t="s">
        <v>72</v>
      </c>
      <c r="AY486" s="225" t="s">
        <v>126</v>
      </c>
    </row>
    <row r="487" spans="2:51" s="13" customFormat="1" ht="13.5">
      <c r="B487" s="226"/>
      <c r="C487" s="227"/>
      <c r="D487" s="206" t="s">
        <v>136</v>
      </c>
      <c r="E487" s="228" t="s">
        <v>21</v>
      </c>
      <c r="F487" s="229" t="s">
        <v>149</v>
      </c>
      <c r="G487" s="227"/>
      <c r="H487" s="230">
        <v>65.9</v>
      </c>
      <c r="I487" s="231"/>
      <c r="J487" s="227"/>
      <c r="K487" s="227"/>
      <c r="L487" s="232"/>
      <c r="M487" s="233"/>
      <c r="N487" s="234"/>
      <c r="O487" s="234"/>
      <c r="P487" s="234"/>
      <c r="Q487" s="234"/>
      <c r="R487" s="234"/>
      <c r="S487" s="234"/>
      <c r="T487" s="235"/>
      <c r="AT487" s="236" t="s">
        <v>136</v>
      </c>
      <c r="AU487" s="236" t="s">
        <v>81</v>
      </c>
      <c r="AV487" s="13" t="s">
        <v>134</v>
      </c>
      <c r="AW487" s="13" t="s">
        <v>35</v>
      </c>
      <c r="AX487" s="13" t="s">
        <v>77</v>
      </c>
      <c r="AY487" s="236" t="s">
        <v>126</v>
      </c>
    </row>
    <row r="488" spans="2:65" s="1" customFormat="1" ht="22.9" customHeight="1">
      <c r="B488" s="41"/>
      <c r="C488" s="192" t="s">
        <v>575</v>
      </c>
      <c r="D488" s="192" t="s">
        <v>129</v>
      </c>
      <c r="E488" s="193" t="s">
        <v>576</v>
      </c>
      <c r="F488" s="194" t="s">
        <v>577</v>
      </c>
      <c r="G488" s="195" t="s">
        <v>142</v>
      </c>
      <c r="H488" s="196">
        <v>15.3</v>
      </c>
      <c r="I488" s="197"/>
      <c r="J488" s="198">
        <f>ROUND(I488*H488,2)</f>
        <v>0</v>
      </c>
      <c r="K488" s="194" t="s">
        <v>133</v>
      </c>
      <c r="L488" s="61"/>
      <c r="M488" s="199" t="s">
        <v>21</v>
      </c>
      <c r="N488" s="200" t="s">
        <v>43</v>
      </c>
      <c r="O488" s="42"/>
      <c r="P488" s="201">
        <f>O488*H488</f>
        <v>0</v>
      </c>
      <c r="Q488" s="201">
        <v>0.00296</v>
      </c>
      <c r="R488" s="201">
        <f>Q488*H488</f>
        <v>0.045288</v>
      </c>
      <c r="S488" s="201">
        <v>0</v>
      </c>
      <c r="T488" s="202">
        <f>S488*H488</f>
        <v>0</v>
      </c>
      <c r="AR488" s="24" t="s">
        <v>252</v>
      </c>
      <c r="AT488" s="24" t="s">
        <v>129</v>
      </c>
      <c r="AU488" s="24" t="s">
        <v>81</v>
      </c>
      <c r="AY488" s="24" t="s">
        <v>126</v>
      </c>
      <c r="BE488" s="203">
        <f>IF(N488="základní",J488,0)</f>
        <v>0</v>
      </c>
      <c r="BF488" s="203">
        <f>IF(N488="snížená",J488,0)</f>
        <v>0</v>
      </c>
      <c r="BG488" s="203">
        <f>IF(N488="zákl. přenesená",J488,0)</f>
        <v>0</v>
      </c>
      <c r="BH488" s="203">
        <f>IF(N488="sníž. přenesená",J488,0)</f>
        <v>0</v>
      </c>
      <c r="BI488" s="203">
        <f>IF(N488="nulová",J488,0)</f>
        <v>0</v>
      </c>
      <c r="BJ488" s="24" t="s">
        <v>77</v>
      </c>
      <c r="BK488" s="203">
        <f>ROUND(I488*H488,2)</f>
        <v>0</v>
      </c>
      <c r="BL488" s="24" t="s">
        <v>252</v>
      </c>
      <c r="BM488" s="24" t="s">
        <v>578</v>
      </c>
    </row>
    <row r="489" spans="2:51" s="11" customFormat="1" ht="13.5">
      <c r="B489" s="204"/>
      <c r="C489" s="205"/>
      <c r="D489" s="206" t="s">
        <v>136</v>
      </c>
      <c r="E489" s="207" t="s">
        <v>21</v>
      </c>
      <c r="F489" s="208" t="s">
        <v>144</v>
      </c>
      <c r="G489" s="205"/>
      <c r="H489" s="207" t="s">
        <v>21</v>
      </c>
      <c r="I489" s="209"/>
      <c r="J489" s="205"/>
      <c r="K489" s="205"/>
      <c r="L489" s="210"/>
      <c r="M489" s="211"/>
      <c r="N489" s="212"/>
      <c r="O489" s="212"/>
      <c r="P489" s="212"/>
      <c r="Q489" s="212"/>
      <c r="R489" s="212"/>
      <c r="S489" s="212"/>
      <c r="T489" s="213"/>
      <c r="AT489" s="214" t="s">
        <v>136</v>
      </c>
      <c r="AU489" s="214" t="s">
        <v>81</v>
      </c>
      <c r="AV489" s="11" t="s">
        <v>77</v>
      </c>
      <c r="AW489" s="11" t="s">
        <v>35</v>
      </c>
      <c r="AX489" s="11" t="s">
        <v>72</v>
      </c>
      <c r="AY489" s="214" t="s">
        <v>126</v>
      </c>
    </row>
    <row r="490" spans="2:51" s="11" customFormat="1" ht="13.5">
      <c r="B490" s="204"/>
      <c r="C490" s="205"/>
      <c r="D490" s="206" t="s">
        <v>136</v>
      </c>
      <c r="E490" s="207" t="s">
        <v>21</v>
      </c>
      <c r="F490" s="208" t="s">
        <v>579</v>
      </c>
      <c r="G490" s="205"/>
      <c r="H490" s="207" t="s">
        <v>21</v>
      </c>
      <c r="I490" s="209"/>
      <c r="J490" s="205"/>
      <c r="K490" s="205"/>
      <c r="L490" s="210"/>
      <c r="M490" s="211"/>
      <c r="N490" s="212"/>
      <c r="O490" s="212"/>
      <c r="P490" s="212"/>
      <c r="Q490" s="212"/>
      <c r="R490" s="212"/>
      <c r="S490" s="212"/>
      <c r="T490" s="213"/>
      <c r="AT490" s="214" t="s">
        <v>136</v>
      </c>
      <c r="AU490" s="214" t="s">
        <v>81</v>
      </c>
      <c r="AV490" s="11" t="s">
        <v>77</v>
      </c>
      <c r="AW490" s="11" t="s">
        <v>35</v>
      </c>
      <c r="AX490" s="11" t="s">
        <v>72</v>
      </c>
      <c r="AY490" s="214" t="s">
        <v>126</v>
      </c>
    </row>
    <row r="491" spans="2:51" s="12" customFormat="1" ht="13.5">
      <c r="B491" s="215"/>
      <c r="C491" s="216"/>
      <c r="D491" s="206" t="s">
        <v>136</v>
      </c>
      <c r="E491" s="217" t="s">
        <v>21</v>
      </c>
      <c r="F491" s="218" t="s">
        <v>580</v>
      </c>
      <c r="G491" s="216"/>
      <c r="H491" s="219">
        <v>3.4</v>
      </c>
      <c r="I491" s="220"/>
      <c r="J491" s="216"/>
      <c r="K491" s="216"/>
      <c r="L491" s="221"/>
      <c r="M491" s="222"/>
      <c r="N491" s="223"/>
      <c r="O491" s="223"/>
      <c r="P491" s="223"/>
      <c r="Q491" s="223"/>
      <c r="R491" s="223"/>
      <c r="S491" s="223"/>
      <c r="T491" s="224"/>
      <c r="AT491" s="225" t="s">
        <v>136</v>
      </c>
      <c r="AU491" s="225" t="s">
        <v>81</v>
      </c>
      <c r="AV491" s="12" t="s">
        <v>81</v>
      </c>
      <c r="AW491" s="12" t="s">
        <v>35</v>
      </c>
      <c r="AX491" s="12" t="s">
        <v>72</v>
      </c>
      <c r="AY491" s="225" t="s">
        <v>126</v>
      </c>
    </row>
    <row r="492" spans="2:51" s="11" customFormat="1" ht="13.5">
      <c r="B492" s="204"/>
      <c r="C492" s="205"/>
      <c r="D492" s="206" t="s">
        <v>136</v>
      </c>
      <c r="E492" s="207" t="s">
        <v>21</v>
      </c>
      <c r="F492" s="208" t="s">
        <v>581</v>
      </c>
      <c r="G492" s="205"/>
      <c r="H492" s="207" t="s">
        <v>21</v>
      </c>
      <c r="I492" s="209"/>
      <c r="J492" s="205"/>
      <c r="K492" s="205"/>
      <c r="L492" s="210"/>
      <c r="M492" s="211"/>
      <c r="N492" s="212"/>
      <c r="O492" s="212"/>
      <c r="P492" s="212"/>
      <c r="Q492" s="212"/>
      <c r="R492" s="212"/>
      <c r="S492" s="212"/>
      <c r="T492" s="213"/>
      <c r="AT492" s="214" t="s">
        <v>136</v>
      </c>
      <c r="AU492" s="214" t="s">
        <v>81</v>
      </c>
      <c r="AV492" s="11" t="s">
        <v>77</v>
      </c>
      <c r="AW492" s="11" t="s">
        <v>35</v>
      </c>
      <c r="AX492" s="11" t="s">
        <v>72</v>
      </c>
      <c r="AY492" s="214" t="s">
        <v>126</v>
      </c>
    </row>
    <row r="493" spans="2:51" s="12" customFormat="1" ht="13.5">
      <c r="B493" s="215"/>
      <c r="C493" s="216"/>
      <c r="D493" s="206" t="s">
        <v>136</v>
      </c>
      <c r="E493" s="217" t="s">
        <v>21</v>
      </c>
      <c r="F493" s="218" t="s">
        <v>582</v>
      </c>
      <c r="G493" s="216"/>
      <c r="H493" s="219">
        <v>11.9</v>
      </c>
      <c r="I493" s="220"/>
      <c r="J493" s="216"/>
      <c r="K493" s="216"/>
      <c r="L493" s="221"/>
      <c r="M493" s="222"/>
      <c r="N493" s="223"/>
      <c r="O493" s="223"/>
      <c r="P493" s="223"/>
      <c r="Q493" s="223"/>
      <c r="R493" s="223"/>
      <c r="S493" s="223"/>
      <c r="T493" s="224"/>
      <c r="AT493" s="225" t="s">
        <v>136</v>
      </c>
      <c r="AU493" s="225" t="s">
        <v>81</v>
      </c>
      <c r="AV493" s="12" t="s">
        <v>81</v>
      </c>
      <c r="AW493" s="12" t="s">
        <v>35</v>
      </c>
      <c r="AX493" s="12" t="s">
        <v>72</v>
      </c>
      <c r="AY493" s="225" t="s">
        <v>126</v>
      </c>
    </row>
    <row r="494" spans="2:51" s="13" customFormat="1" ht="13.5">
      <c r="B494" s="226"/>
      <c r="C494" s="227"/>
      <c r="D494" s="206" t="s">
        <v>136</v>
      </c>
      <c r="E494" s="228" t="s">
        <v>21</v>
      </c>
      <c r="F494" s="229" t="s">
        <v>149</v>
      </c>
      <c r="G494" s="227"/>
      <c r="H494" s="230">
        <v>15.3</v>
      </c>
      <c r="I494" s="231"/>
      <c r="J494" s="227"/>
      <c r="K494" s="227"/>
      <c r="L494" s="232"/>
      <c r="M494" s="233"/>
      <c r="N494" s="234"/>
      <c r="O494" s="234"/>
      <c r="P494" s="234"/>
      <c r="Q494" s="234"/>
      <c r="R494" s="234"/>
      <c r="S494" s="234"/>
      <c r="T494" s="235"/>
      <c r="AT494" s="236" t="s">
        <v>136</v>
      </c>
      <c r="AU494" s="236" t="s">
        <v>81</v>
      </c>
      <c r="AV494" s="13" t="s">
        <v>134</v>
      </c>
      <c r="AW494" s="13" t="s">
        <v>35</v>
      </c>
      <c r="AX494" s="13" t="s">
        <v>77</v>
      </c>
      <c r="AY494" s="236" t="s">
        <v>126</v>
      </c>
    </row>
    <row r="495" spans="2:65" s="1" customFormat="1" ht="34.15" customHeight="1">
      <c r="B495" s="41"/>
      <c r="C495" s="192" t="s">
        <v>583</v>
      </c>
      <c r="D495" s="192" t="s">
        <v>129</v>
      </c>
      <c r="E495" s="193" t="s">
        <v>584</v>
      </c>
      <c r="F495" s="194" t="s">
        <v>585</v>
      </c>
      <c r="G495" s="195" t="s">
        <v>142</v>
      </c>
      <c r="H495" s="196">
        <v>106</v>
      </c>
      <c r="I495" s="197"/>
      <c r="J495" s="198">
        <f>ROUND(I495*H495,2)</f>
        <v>0</v>
      </c>
      <c r="K495" s="194" t="s">
        <v>133</v>
      </c>
      <c r="L495" s="61"/>
      <c r="M495" s="199" t="s">
        <v>21</v>
      </c>
      <c r="N495" s="200" t="s">
        <v>43</v>
      </c>
      <c r="O495" s="42"/>
      <c r="P495" s="201">
        <f>O495*H495</f>
        <v>0</v>
      </c>
      <c r="Q495" s="201">
        <v>0.002</v>
      </c>
      <c r="R495" s="201">
        <f>Q495*H495</f>
        <v>0.212</v>
      </c>
      <c r="S495" s="201">
        <v>0</v>
      </c>
      <c r="T495" s="202">
        <f>S495*H495</f>
        <v>0</v>
      </c>
      <c r="AR495" s="24" t="s">
        <v>252</v>
      </c>
      <c r="AT495" s="24" t="s">
        <v>129</v>
      </c>
      <c r="AU495" s="24" t="s">
        <v>81</v>
      </c>
      <c r="AY495" s="24" t="s">
        <v>126</v>
      </c>
      <c r="BE495" s="203">
        <f>IF(N495="základní",J495,0)</f>
        <v>0</v>
      </c>
      <c r="BF495" s="203">
        <f>IF(N495="snížená",J495,0)</f>
        <v>0</v>
      </c>
      <c r="BG495" s="203">
        <f>IF(N495="zákl. přenesená",J495,0)</f>
        <v>0</v>
      </c>
      <c r="BH495" s="203">
        <f>IF(N495="sníž. přenesená",J495,0)</f>
        <v>0</v>
      </c>
      <c r="BI495" s="203">
        <f>IF(N495="nulová",J495,0)</f>
        <v>0</v>
      </c>
      <c r="BJ495" s="24" t="s">
        <v>77</v>
      </c>
      <c r="BK495" s="203">
        <f>ROUND(I495*H495,2)</f>
        <v>0</v>
      </c>
      <c r="BL495" s="24" t="s">
        <v>252</v>
      </c>
      <c r="BM495" s="24" t="s">
        <v>586</v>
      </c>
    </row>
    <row r="496" spans="2:47" s="1" customFormat="1" ht="40.5">
      <c r="B496" s="41"/>
      <c r="C496" s="63"/>
      <c r="D496" s="206" t="s">
        <v>154</v>
      </c>
      <c r="E496" s="63"/>
      <c r="F496" s="237" t="s">
        <v>587</v>
      </c>
      <c r="G496" s="63"/>
      <c r="H496" s="63"/>
      <c r="I496" s="163"/>
      <c r="J496" s="63"/>
      <c r="K496" s="63"/>
      <c r="L496" s="61"/>
      <c r="M496" s="238"/>
      <c r="N496" s="42"/>
      <c r="O496" s="42"/>
      <c r="P496" s="42"/>
      <c r="Q496" s="42"/>
      <c r="R496" s="42"/>
      <c r="S496" s="42"/>
      <c r="T496" s="78"/>
      <c r="AT496" s="24" t="s">
        <v>154</v>
      </c>
      <c r="AU496" s="24" t="s">
        <v>81</v>
      </c>
    </row>
    <row r="497" spans="2:51" s="11" customFormat="1" ht="13.5">
      <c r="B497" s="204"/>
      <c r="C497" s="205"/>
      <c r="D497" s="206" t="s">
        <v>136</v>
      </c>
      <c r="E497" s="207" t="s">
        <v>21</v>
      </c>
      <c r="F497" s="208" t="s">
        <v>144</v>
      </c>
      <c r="G497" s="205"/>
      <c r="H497" s="207" t="s">
        <v>21</v>
      </c>
      <c r="I497" s="209"/>
      <c r="J497" s="205"/>
      <c r="K497" s="205"/>
      <c r="L497" s="210"/>
      <c r="M497" s="211"/>
      <c r="N497" s="212"/>
      <c r="O497" s="212"/>
      <c r="P497" s="212"/>
      <c r="Q497" s="212"/>
      <c r="R497" s="212"/>
      <c r="S497" s="212"/>
      <c r="T497" s="213"/>
      <c r="AT497" s="214" t="s">
        <v>136</v>
      </c>
      <c r="AU497" s="214" t="s">
        <v>81</v>
      </c>
      <c r="AV497" s="11" t="s">
        <v>77</v>
      </c>
      <c r="AW497" s="11" t="s">
        <v>35</v>
      </c>
      <c r="AX497" s="11" t="s">
        <v>72</v>
      </c>
      <c r="AY497" s="214" t="s">
        <v>126</v>
      </c>
    </row>
    <row r="498" spans="2:51" s="11" customFormat="1" ht="13.5">
      <c r="B498" s="204"/>
      <c r="C498" s="205"/>
      <c r="D498" s="206" t="s">
        <v>136</v>
      </c>
      <c r="E498" s="207" t="s">
        <v>21</v>
      </c>
      <c r="F498" s="208" t="s">
        <v>588</v>
      </c>
      <c r="G498" s="205"/>
      <c r="H498" s="207" t="s">
        <v>21</v>
      </c>
      <c r="I498" s="209"/>
      <c r="J498" s="205"/>
      <c r="K498" s="205"/>
      <c r="L498" s="210"/>
      <c r="M498" s="211"/>
      <c r="N498" s="212"/>
      <c r="O498" s="212"/>
      <c r="P498" s="212"/>
      <c r="Q498" s="212"/>
      <c r="R498" s="212"/>
      <c r="S498" s="212"/>
      <c r="T498" s="213"/>
      <c r="AT498" s="214" t="s">
        <v>136</v>
      </c>
      <c r="AU498" s="214" t="s">
        <v>81</v>
      </c>
      <c r="AV498" s="11" t="s">
        <v>77</v>
      </c>
      <c r="AW498" s="11" t="s">
        <v>35</v>
      </c>
      <c r="AX498" s="11" t="s">
        <v>72</v>
      </c>
      <c r="AY498" s="214" t="s">
        <v>126</v>
      </c>
    </row>
    <row r="499" spans="2:51" s="12" customFormat="1" ht="13.5">
      <c r="B499" s="215"/>
      <c r="C499" s="216"/>
      <c r="D499" s="206" t="s">
        <v>136</v>
      </c>
      <c r="E499" s="217" t="s">
        <v>21</v>
      </c>
      <c r="F499" s="218" t="s">
        <v>589</v>
      </c>
      <c r="G499" s="216"/>
      <c r="H499" s="219">
        <v>21.5</v>
      </c>
      <c r="I499" s="220"/>
      <c r="J499" s="216"/>
      <c r="K499" s="216"/>
      <c r="L499" s="221"/>
      <c r="M499" s="222"/>
      <c r="N499" s="223"/>
      <c r="O499" s="223"/>
      <c r="P499" s="223"/>
      <c r="Q499" s="223"/>
      <c r="R499" s="223"/>
      <c r="S499" s="223"/>
      <c r="T499" s="224"/>
      <c r="AT499" s="225" t="s">
        <v>136</v>
      </c>
      <c r="AU499" s="225" t="s">
        <v>81</v>
      </c>
      <c r="AV499" s="12" t="s">
        <v>81</v>
      </c>
      <c r="AW499" s="12" t="s">
        <v>35</v>
      </c>
      <c r="AX499" s="12" t="s">
        <v>72</v>
      </c>
      <c r="AY499" s="225" t="s">
        <v>126</v>
      </c>
    </row>
    <row r="500" spans="2:51" s="11" customFormat="1" ht="13.5">
      <c r="B500" s="204"/>
      <c r="C500" s="205"/>
      <c r="D500" s="206" t="s">
        <v>136</v>
      </c>
      <c r="E500" s="207" t="s">
        <v>21</v>
      </c>
      <c r="F500" s="208" t="s">
        <v>590</v>
      </c>
      <c r="G500" s="205"/>
      <c r="H500" s="207" t="s">
        <v>21</v>
      </c>
      <c r="I500" s="209"/>
      <c r="J500" s="205"/>
      <c r="K500" s="205"/>
      <c r="L500" s="210"/>
      <c r="M500" s="211"/>
      <c r="N500" s="212"/>
      <c r="O500" s="212"/>
      <c r="P500" s="212"/>
      <c r="Q500" s="212"/>
      <c r="R500" s="212"/>
      <c r="S500" s="212"/>
      <c r="T500" s="213"/>
      <c r="AT500" s="214" t="s">
        <v>136</v>
      </c>
      <c r="AU500" s="214" t="s">
        <v>81</v>
      </c>
      <c r="AV500" s="11" t="s">
        <v>77</v>
      </c>
      <c r="AW500" s="11" t="s">
        <v>35</v>
      </c>
      <c r="AX500" s="11" t="s">
        <v>72</v>
      </c>
      <c r="AY500" s="214" t="s">
        <v>126</v>
      </c>
    </row>
    <row r="501" spans="2:51" s="12" customFormat="1" ht="13.5">
      <c r="B501" s="215"/>
      <c r="C501" s="216"/>
      <c r="D501" s="206" t="s">
        <v>136</v>
      </c>
      <c r="E501" s="217" t="s">
        <v>21</v>
      </c>
      <c r="F501" s="218" t="s">
        <v>422</v>
      </c>
      <c r="G501" s="216"/>
      <c r="H501" s="219">
        <v>4</v>
      </c>
      <c r="I501" s="220"/>
      <c r="J501" s="216"/>
      <c r="K501" s="216"/>
      <c r="L501" s="221"/>
      <c r="M501" s="222"/>
      <c r="N501" s="223"/>
      <c r="O501" s="223"/>
      <c r="P501" s="223"/>
      <c r="Q501" s="223"/>
      <c r="R501" s="223"/>
      <c r="S501" s="223"/>
      <c r="T501" s="224"/>
      <c r="AT501" s="225" t="s">
        <v>136</v>
      </c>
      <c r="AU501" s="225" t="s">
        <v>81</v>
      </c>
      <c r="AV501" s="12" t="s">
        <v>81</v>
      </c>
      <c r="AW501" s="12" t="s">
        <v>35</v>
      </c>
      <c r="AX501" s="12" t="s">
        <v>72</v>
      </c>
      <c r="AY501" s="225" t="s">
        <v>126</v>
      </c>
    </row>
    <row r="502" spans="2:51" s="11" customFormat="1" ht="13.5">
      <c r="B502" s="204"/>
      <c r="C502" s="205"/>
      <c r="D502" s="206" t="s">
        <v>136</v>
      </c>
      <c r="E502" s="207" t="s">
        <v>21</v>
      </c>
      <c r="F502" s="208" t="s">
        <v>591</v>
      </c>
      <c r="G502" s="205"/>
      <c r="H502" s="207" t="s">
        <v>21</v>
      </c>
      <c r="I502" s="209"/>
      <c r="J502" s="205"/>
      <c r="K502" s="205"/>
      <c r="L502" s="210"/>
      <c r="M502" s="211"/>
      <c r="N502" s="212"/>
      <c r="O502" s="212"/>
      <c r="P502" s="212"/>
      <c r="Q502" s="212"/>
      <c r="R502" s="212"/>
      <c r="S502" s="212"/>
      <c r="T502" s="213"/>
      <c r="AT502" s="214" t="s">
        <v>136</v>
      </c>
      <c r="AU502" s="214" t="s">
        <v>81</v>
      </c>
      <c r="AV502" s="11" t="s">
        <v>77</v>
      </c>
      <c r="AW502" s="11" t="s">
        <v>35</v>
      </c>
      <c r="AX502" s="11" t="s">
        <v>72</v>
      </c>
      <c r="AY502" s="214" t="s">
        <v>126</v>
      </c>
    </row>
    <row r="503" spans="2:51" s="12" customFormat="1" ht="13.5">
      <c r="B503" s="215"/>
      <c r="C503" s="216"/>
      <c r="D503" s="206" t="s">
        <v>136</v>
      </c>
      <c r="E503" s="217" t="s">
        <v>21</v>
      </c>
      <c r="F503" s="218" t="s">
        <v>592</v>
      </c>
      <c r="G503" s="216"/>
      <c r="H503" s="219">
        <v>80.5</v>
      </c>
      <c r="I503" s="220"/>
      <c r="J503" s="216"/>
      <c r="K503" s="216"/>
      <c r="L503" s="221"/>
      <c r="M503" s="222"/>
      <c r="N503" s="223"/>
      <c r="O503" s="223"/>
      <c r="P503" s="223"/>
      <c r="Q503" s="223"/>
      <c r="R503" s="223"/>
      <c r="S503" s="223"/>
      <c r="T503" s="224"/>
      <c r="AT503" s="225" t="s">
        <v>136</v>
      </c>
      <c r="AU503" s="225" t="s">
        <v>81</v>
      </c>
      <c r="AV503" s="12" t="s">
        <v>81</v>
      </c>
      <c r="AW503" s="12" t="s">
        <v>35</v>
      </c>
      <c r="AX503" s="12" t="s">
        <v>72</v>
      </c>
      <c r="AY503" s="225" t="s">
        <v>126</v>
      </c>
    </row>
    <row r="504" spans="2:51" s="13" customFormat="1" ht="13.5">
      <c r="B504" s="226"/>
      <c r="C504" s="227"/>
      <c r="D504" s="206" t="s">
        <v>136</v>
      </c>
      <c r="E504" s="228" t="s">
        <v>21</v>
      </c>
      <c r="F504" s="229" t="s">
        <v>149</v>
      </c>
      <c r="G504" s="227"/>
      <c r="H504" s="230">
        <v>106</v>
      </c>
      <c r="I504" s="231"/>
      <c r="J504" s="227"/>
      <c r="K504" s="227"/>
      <c r="L504" s="232"/>
      <c r="M504" s="233"/>
      <c r="N504" s="234"/>
      <c r="O504" s="234"/>
      <c r="P504" s="234"/>
      <c r="Q504" s="234"/>
      <c r="R504" s="234"/>
      <c r="S504" s="234"/>
      <c r="T504" s="235"/>
      <c r="AT504" s="236" t="s">
        <v>136</v>
      </c>
      <c r="AU504" s="236" t="s">
        <v>81</v>
      </c>
      <c r="AV504" s="13" t="s">
        <v>134</v>
      </c>
      <c r="AW504" s="13" t="s">
        <v>35</v>
      </c>
      <c r="AX504" s="13" t="s">
        <v>77</v>
      </c>
      <c r="AY504" s="236" t="s">
        <v>126</v>
      </c>
    </row>
    <row r="505" spans="2:65" s="1" customFormat="1" ht="34.15" customHeight="1">
      <c r="B505" s="41"/>
      <c r="C505" s="192" t="s">
        <v>593</v>
      </c>
      <c r="D505" s="192" t="s">
        <v>129</v>
      </c>
      <c r="E505" s="193" t="s">
        <v>594</v>
      </c>
      <c r="F505" s="194" t="s">
        <v>595</v>
      </c>
      <c r="G505" s="195" t="s">
        <v>142</v>
      </c>
      <c r="H505" s="196">
        <v>26</v>
      </c>
      <c r="I505" s="197"/>
      <c r="J505" s="198">
        <f>ROUND(I505*H505,2)</f>
        <v>0</v>
      </c>
      <c r="K505" s="194" t="s">
        <v>133</v>
      </c>
      <c r="L505" s="61"/>
      <c r="M505" s="199" t="s">
        <v>21</v>
      </c>
      <c r="N505" s="200" t="s">
        <v>43</v>
      </c>
      <c r="O505" s="42"/>
      <c r="P505" s="201">
        <f>O505*H505</f>
        <v>0</v>
      </c>
      <c r="Q505" s="201">
        <v>0.00242</v>
      </c>
      <c r="R505" s="201">
        <f>Q505*H505</f>
        <v>0.06291999999999999</v>
      </c>
      <c r="S505" s="201">
        <v>0</v>
      </c>
      <c r="T505" s="202">
        <f>S505*H505</f>
        <v>0</v>
      </c>
      <c r="AR505" s="24" t="s">
        <v>252</v>
      </c>
      <c r="AT505" s="24" t="s">
        <v>129</v>
      </c>
      <c r="AU505" s="24" t="s">
        <v>81</v>
      </c>
      <c r="AY505" s="24" t="s">
        <v>126</v>
      </c>
      <c r="BE505" s="203">
        <f>IF(N505="základní",J505,0)</f>
        <v>0</v>
      </c>
      <c r="BF505" s="203">
        <f>IF(N505="snížená",J505,0)</f>
        <v>0</v>
      </c>
      <c r="BG505" s="203">
        <f>IF(N505="zákl. přenesená",J505,0)</f>
        <v>0</v>
      </c>
      <c r="BH505" s="203">
        <f>IF(N505="sníž. přenesená",J505,0)</f>
        <v>0</v>
      </c>
      <c r="BI505" s="203">
        <f>IF(N505="nulová",J505,0)</f>
        <v>0</v>
      </c>
      <c r="BJ505" s="24" t="s">
        <v>77</v>
      </c>
      <c r="BK505" s="203">
        <f>ROUND(I505*H505,2)</f>
        <v>0</v>
      </c>
      <c r="BL505" s="24" t="s">
        <v>252</v>
      </c>
      <c r="BM505" s="24" t="s">
        <v>596</v>
      </c>
    </row>
    <row r="506" spans="2:47" s="1" customFormat="1" ht="40.5">
      <c r="B506" s="41"/>
      <c r="C506" s="63"/>
      <c r="D506" s="206" t="s">
        <v>154</v>
      </c>
      <c r="E506" s="63"/>
      <c r="F506" s="237" t="s">
        <v>587</v>
      </c>
      <c r="G506" s="63"/>
      <c r="H506" s="63"/>
      <c r="I506" s="163"/>
      <c r="J506" s="63"/>
      <c r="K506" s="63"/>
      <c r="L506" s="61"/>
      <c r="M506" s="238"/>
      <c r="N506" s="42"/>
      <c r="O506" s="42"/>
      <c r="P506" s="42"/>
      <c r="Q506" s="42"/>
      <c r="R506" s="42"/>
      <c r="S506" s="42"/>
      <c r="T506" s="78"/>
      <c r="AT506" s="24" t="s">
        <v>154</v>
      </c>
      <c r="AU506" s="24" t="s">
        <v>81</v>
      </c>
    </row>
    <row r="507" spans="2:51" s="11" customFormat="1" ht="13.5">
      <c r="B507" s="204"/>
      <c r="C507" s="205"/>
      <c r="D507" s="206" t="s">
        <v>136</v>
      </c>
      <c r="E507" s="207" t="s">
        <v>21</v>
      </c>
      <c r="F507" s="208" t="s">
        <v>144</v>
      </c>
      <c r="G507" s="205"/>
      <c r="H507" s="207" t="s">
        <v>21</v>
      </c>
      <c r="I507" s="209"/>
      <c r="J507" s="205"/>
      <c r="K507" s="205"/>
      <c r="L507" s="210"/>
      <c r="M507" s="211"/>
      <c r="N507" s="212"/>
      <c r="O507" s="212"/>
      <c r="P507" s="212"/>
      <c r="Q507" s="212"/>
      <c r="R507" s="212"/>
      <c r="S507" s="212"/>
      <c r="T507" s="213"/>
      <c r="AT507" s="214" t="s">
        <v>136</v>
      </c>
      <c r="AU507" s="214" t="s">
        <v>81</v>
      </c>
      <c r="AV507" s="11" t="s">
        <v>77</v>
      </c>
      <c r="AW507" s="11" t="s">
        <v>35</v>
      </c>
      <c r="AX507" s="11" t="s">
        <v>72</v>
      </c>
      <c r="AY507" s="214" t="s">
        <v>126</v>
      </c>
    </row>
    <row r="508" spans="2:51" s="11" customFormat="1" ht="13.5">
      <c r="B508" s="204"/>
      <c r="C508" s="205"/>
      <c r="D508" s="206" t="s">
        <v>136</v>
      </c>
      <c r="E508" s="207" t="s">
        <v>21</v>
      </c>
      <c r="F508" s="208" t="s">
        <v>597</v>
      </c>
      <c r="G508" s="205"/>
      <c r="H508" s="207" t="s">
        <v>21</v>
      </c>
      <c r="I508" s="209"/>
      <c r="J508" s="205"/>
      <c r="K508" s="205"/>
      <c r="L508" s="210"/>
      <c r="M508" s="211"/>
      <c r="N508" s="212"/>
      <c r="O508" s="212"/>
      <c r="P508" s="212"/>
      <c r="Q508" s="212"/>
      <c r="R508" s="212"/>
      <c r="S508" s="212"/>
      <c r="T508" s="213"/>
      <c r="AT508" s="214" t="s">
        <v>136</v>
      </c>
      <c r="AU508" s="214" t="s">
        <v>81</v>
      </c>
      <c r="AV508" s="11" t="s">
        <v>77</v>
      </c>
      <c r="AW508" s="11" t="s">
        <v>35</v>
      </c>
      <c r="AX508" s="11" t="s">
        <v>72</v>
      </c>
      <c r="AY508" s="214" t="s">
        <v>126</v>
      </c>
    </row>
    <row r="509" spans="2:51" s="12" customFormat="1" ht="13.5">
      <c r="B509" s="215"/>
      <c r="C509" s="216"/>
      <c r="D509" s="206" t="s">
        <v>136</v>
      </c>
      <c r="E509" s="217" t="s">
        <v>21</v>
      </c>
      <c r="F509" s="218" t="s">
        <v>440</v>
      </c>
      <c r="G509" s="216"/>
      <c r="H509" s="219">
        <v>10</v>
      </c>
      <c r="I509" s="220"/>
      <c r="J509" s="216"/>
      <c r="K509" s="216"/>
      <c r="L509" s="221"/>
      <c r="M509" s="222"/>
      <c r="N509" s="223"/>
      <c r="O509" s="223"/>
      <c r="P509" s="223"/>
      <c r="Q509" s="223"/>
      <c r="R509" s="223"/>
      <c r="S509" s="223"/>
      <c r="T509" s="224"/>
      <c r="AT509" s="225" t="s">
        <v>136</v>
      </c>
      <c r="AU509" s="225" t="s">
        <v>81</v>
      </c>
      <c r="AV509" s="12" t="s">
        <v>81</v>
      </c>
      <c r="AW509" s="12" t="s">
        <v>35</v>
      </c>
      <c r="AX509" s="12" t="s">
        <v>72</v>
      </c>
      <c r="AY509" s="225" t="s">
        <v>126</v>
      </c>
    </row>
    <row r="510" spans="2:51" s="11" customFormat="1" ht="13.5">
      <c r="B510" s="204"/>
      <c r="C510" s="205"/>
      <c r="D510" s="206" t="s">
        <v>136</v>
      </c>
      <c r="E510" s="207" t="s">
        <v>21</v>
      </c>
      <c r="F510" s="208" t="s">
        <v>598</v>
      </c>
      <c r="G510" s="205"/>
      <c r="H510" s="207" t="s">
        <v>21</v>
      </c>
      <c r="I510" s="209"/>
      <c r="J510" s="205"/>
      <c r="K510" s="205"/>
      <c r="L510" s="210"/>
      <c r="M510" s="211"/>
      <c r="N510" s="212"/>
      <c r="O510" s="212"/>
      <c r="P510" s="212"/>
      <c r="Q510" s="212"/>
      <c r="R510" s="212"/>
      <c r="S510" s="212"/>
      <c r="T510" s="213"/>
      <c r="AT510" s="214" t="s">
        <v>136</v>
      </c>
      <c r="AU510" s="214" t="s">
        <v>81</v>
      </c>
      <c r="AV510" s="11" t="s">
        <v>77</v>
      </c>
      <c r="AW510" s="11" t="s">
        <v>35</v>
      </c>
      <c r="AX510" s="11" t="s">
        <v>72</v>
      </c>
      <c r="AY510" s="214" t="s">
        <v>126</v>
      </c>
    </row>
    <row r="511" spans="2:51" s="12" customFormat="1" ht="13.5">
      <c r="B511" s="215"/>
      <c r="C511" s="216"/>
      <c r="D511" s="206" t="s">
        <v>136</v>
      </c>
      <c r="E511" s="217" t="s">
        <v>21</v>
      </c>
      <c r="F511" s="218" t="s">
        <v>599</v>
      </c>
      <c r="G511" s="216"/>
      <c r="H511" s="219">
        <v>16</v>
      </c>
      <c r="I511" s="220"/>
      <c r="J511" s="216"/>
      <c r="K511" s="216"/>
      <c r="L511" s="221"/>
      <c r="M511" s="222"/>
      <c r="N511" s="223"/>
      <c r="O511" s="223"/>
      <c r="P511" s="223"/>
      <c r="Q511" s="223"/>
      <c r="R511" s="223"/>
      <c r="S511" s="223"/>
      <c r="T511" s="224"/>
      <c r="AT511" s="225" t="s">
        <v>136</v>
      </c>
      <c r="AU511" s="225" t="s">
        <v>81</v>
      </c>
      <c r="AV511" s="12" t="s">
        <v>81</v>
      </c>
      <c r="AW511" s="12" t="s">
        <v>35</v>
      </c>
      <c r="AX511" s="12" t="s">
        <v>72</v>
      </c>
      <c r="AY511" s="225" t="s">
        <v>126</v>
      </c>
    </row>
    <row r="512" spans="2:51" s="13" customFormat="1" ht="13.5">
      <c r="B512" s="226"/>
      <c r="C512" s="227"/>
      <c r="D512" s="206" t="s">
        <v>136</v>
      </c>
      <c r="E512" s="228" t="s">
        <v>21</v>
      </c>
      <c r="F512" s="229" t="s">
        <v>149</v>
      </c>
      <c r="G512" s="227"/>
      <c r="H512" s="230">
        <v>26</v>
      </c>
      <c r="I512" s="231"/>
      <c r="J512" s="227"/>
      <c r="K512" s="227"/>
      <c r="L512" s="232"/>
      <c r="M512" s="233"/>
      <c r="N512" s="234"/>
      <c r="O512" s="234"/>
      <c r="P512" s="234"/>
      <c r="Q512" s="234"/>
      <c r="R512" s="234"/>
      <c r="S512" s="234"/>
      <c r="T512" s="235"/>
      <c r="AT512" s="236" t="s">
        <v>136</v>
      </c>
      <c r="AU512" s="236" t="s">
        <v>81</v>
      </c>
      <c r="AV512" s="13" t="s">
        <v>134</v>
      </c>
      <c r="AW512" s="13" t="s">
        <v>35</v>
      </c>
      <c r="AX512" s="13" t="s">
        <v>77</v>
      </c>
      <c r="AY512" s="236" t="s">
        <v>126</v>
      </c>
    </row>
    <row r="513" spans="2:65" s="1" customFormat="1" ht="34.15" customHeight="1">
      <c r="B513" s="41"/>
      <c r="C513" s="192" t="s">
        <v>600</v>
      </c>
      <c r="D513" s="192" t="s">
        <v>129</v>
      </c>
      <c r="E513" s="193" t="s">
        <v>601</v>
      </c>
      <c r="F513" s="194" t="s">
        <v>602</v>
      </c>
      <c r="G513" s="195" t="s">
        <v>142</v>
      </c>
      <c r="H513" s="196">
        <v>122.7</v>
      </c>
      <c r="I513" s="197"/>
      <c r="J513" s="198">
        <f>ROUND(I513*H513,2)</f>
        <v>0</v>
      </c>
      <c r="K513" s="194" t="s">
        <v>133</v>
      </c>
      <c r="L513" s="61"/>
      <c r="M513" s="199" t="s">
        <v>21</v>
      </c>
      <c r="N513" s="200" t="s">
        <v>43</v>
      </c>
      <c r="O513" s="42"/>
      <c r="P513" s="201">
        <f>O513*H513</f>
        <v>0</v>
      </c>
      <c r="Q513" s="201">
        <v>0.00301</v>
      </c>
      <c r="R513" s="201">
        <f>Q513*H513</f>
        <v>0.369327</v>
      </c>
      <c r="S513" s="201">
        <v>0</v>
      </c>
      <c r="T513" s="202">
        <f>S513*H513</f>
        <v>0</v>
      </c>
      <c r="AR513" s="24" t="s">
        <v>252</v>
      </c>
      <c r="AT513" s="24" t="s">
        <v>129</v>
      </c>
      <c r="AU513" s="24" t="s">
        <v>81</v>
      </c>
      <c r="AY513" s="24" t="s">
        <v>126</v>
      </c>
      <c r="BE513" s="203">
        <f>IF(N513="základní",J513,0)</f>
        <v>0</v>
      </c>
      <c r="BF513" s="203">
        <f>IF(N513="snížená",J513,0)</f>
        <v>0</v>
      </c>
      <c r="BG513" s="203">
        <f>IF(N513="zákl. přenesená",J513,0)</f>
        <v>0</v>
      </c>
      <c r="BH513" s="203">
        <f>IF(N513="sníž. přenesená",J513,0)</f>
        <v>0</v>
      </c>
      <c r="BI513" s="203">
        <f>IF(N513="nulová",J513,0)</f>
        <v>0</v>
      </c>
      <c r="BJ513" s="24" t="s">
        <v>77</v>
      </c>
      <c r="BK513" s="203">
        <f>ROUND(I513*H513,2)</f>
        <v>0</v>
      </c>
      <c r="BL513" s="24" t="s">
        <v>252</v>
      </c>
      <c r="BM513" s="24" t="s">
        <v>603</v>
      </c>
    </row>
    <row r="514" spans="2:47" s="1" customFormat="1" ht="40.5">
      <c r="B514" s="41"/>
      <c r="C514" s="63"/>
      <c r="D514" s="206" t="s">
        <v>154</v>
      </c>
      <c r="E514" s="63"/>
      <c r="F514" s="237" t="s">
        <v>587</v>
      </c>
      <c r="G514" s="63"/>
      <c r="H514" s="63"/>
      <c r="I514" s="163"/>
      <c r="J514" s="63"/>
      <c r="K514" s="63"/>
      <c r="L514" s="61"/>
      <c r="M514" s="238"/>
      <c r="N514" s="42"/>
      <c r="O514" s="42"/>
      <c r="P514" s="42"/>
      <c r="Q514" s="42"/>
      <c r="R514" s="42"/>
      <c r="S514" s="42"/>
      <c r="T514" s="78"/>
      <c r="AT514" s="24" t="s">
        <v>154</v>
      </c>
      <c r="AU514" s="24" t="s">
        <v>81</v>
      </c>
    </row>
    <row r="515" spans="2:51" s="11" customFormat="1" ht="13.5">
      <c r="B515" s="204"/>
      <c r="C515" s="205"/>
      <c r="D515" s="206" t="s">
        <v>136</v>
      </c>
      <c r="E515" s="207" t="s">
        <v>21</v>
      </c>
      <c r="F515" s="208" t="s">
        <v>144</v>
      </c>
      <c r="G515" s="205"/>
      <c r="H515" s="207" t="s">
        <v>21</v>
      </c>
      <c r="I515" s="209"/>
      <c r="J515" s="205"/>
      <c r="K515" s="205"/>
      <c r="L515" s="210"/>
      <c r="M515" s="211"/>
      <c r="N515" s="212"/>
      <c r="O515" s="212"/>
      <c r="P515" s="212"/>
      <c r="Q515" s="212"/>
      <c r="R515" s="212"/>
      <c r="S515" s="212"/>
      <c r="T515" s="213"/>
      <c r="AT515" s="214" t="s">
        <v>136</v>
      </c>
      <c r="AU515" s="214" t="s">
        <v>81</v>
      </c>
      <c r="AV515" s="11" t="s">
        <v>77</v>
      </c>
      <c r="AW515" s="11" t="s">
        <v>35</v>
      </c>
      <c r="AX515" s="11" t="s">
        <v>72</v>
      </c>
      <c r="AY515" s="214" t="s">
        <v>126</v>
      </c>
    </row>
    <row r="516" spans="2:51" s="11" customFormat="1" ht="13.5">
      <c r="B516" s="204"/>
      <c r="C516" s="205"/>
      <c r="D516" s="206" t="s">
        <v>136</v>
      </c>
      <c r="E516" s="207" t="s">
        <v>21</v>
      </c>
      <c r="F516" s="208" t="s">
        <v>604</v>
      </c>
      <c r="G516" s="205"/>
      <c r="H516" s="207" t="s">
        <v>21</v>
      </c>
      <c r="I516" s="209"/>
      <c r="J516" s="205"/>
      <c r="K516" s="205"/>
      <c r="L516" s="210"/>
      <c r="M516" s="211"/>
      <c r="N516" s="212"/>
      <c r="O516" s="212"/>
      <c r="P516" s="212"/>
      <c r="Q516" s="212"/>
      <c r="R516" s="212"/>
      <c r="S516" s="212"/>
      <c r="T516" s="213"/>
      <c r="AT516" s="214" t="s">
        <v>136</v>
      </c>
      <c r="AU516" s="214" t="s">
        <v>81</v>
      </c>
      <c r="AV516" s="11" t="s">
        <v>77</v>
      </c>
      <c r="AW516" s="11" t="s">
        <v>35</v>
      </c>
      <c r="AX516" s="11" t="s">
        <v>72</v>
      </c>
      <c r="AY516" s="214" t="s">
        <v>126</v>
      </c>
    </row>
    <row r="517" spans="2:51" s="12" customFormat="1" ht="13.5">
      <c r="B517" s="215"/>
      <c r="C517" s="216"/>
      <c r="D517" s="206" t="s">
        <v>136</v>
      </c>
      <c r="E517" s="217" t="s">
        <v>21</v>
      </c>
      <c r="F517" s="218" t="s">
        <v>605</v>
      </c>
      <c r="G517" s="216"/>
      <c r="H517" s="219">
        <v>3.7</v>
      </c>
      <c r="I517" s="220"/>
      <c r="J517" s="216"/>
      <c r="K517" s="216"/>
      <c r="L517" s="221"/>
      <c r="M517" s="222"/>
      <c r="N517" s="223"/>
      <c r="O517" s="223"/>
      <c r="P517" s="223"/>
      <c r="Q517" s="223"/>
      <c r="R517" s="223"/>
      <c r="S517" s="223"/>
      <c r="T517" s="224"/>
      <c r="AT517" s="225" t="s">
        <v>136</v>
      </c>
      <c r="AU517" s="225" t="s">
        <v>81</v>
      </c>
      <c r="AV517" s="12" t="s">
        <v>81</v>
      </c>
      <c r="AW517" s="12" t="s">
        <v>35</v>
      </c>
      <c r="AX517" s="12" t="s">
        <v>72</v>
      </c>
      <c r="AY517" s="225" t="s">
        <v>126</v>
      </c>
    </row>
    <row r="518" spans="2:51" s="11" customFormat="1" ht="13.5">
      <c r="B518" s="204"/>
      <c r="C518" s="205"/>
      <c r="D518" s="206" t="s">
        <v>136</v>
      </c>
      <c r="E518" s="207" t="s">
        <v>21</v>
      </c>
      <c r="F518" s="208" t="s">
        <v>606</v>
      </c>
      <c r="G518" s="205"/>
      <c r="H518" s="207" t="s">
        <v>21</v>
      </c>
      <c r="I518" s="209"/>
      <c r="J518" s="205"/>
      <c r="K518" s="205"/>
      <c r="L518" s="210"/>
      <c r="M518" s="211"/>
      <c r="N518" s="212"/>
      <c r="O518" s="212"/>
      <c r="P518" s="212"/>
      <c r="Q518" s="212"/>
      <c r="R518" s="212"/>
      <c r="S518" s="212"/>
      <c r="T518" s="213"/>
      <c r="AT518" s="214" t="s">
        <v>136</v>
      </c>
      <c r="AU518" s="214" t="s">
        <v>81</v>
      </c>
      <c r="AV518" s="11" t="s">
        <v>77</v>
      </c>
      <c r="AW518" s="11" t="s">
        <v>35</v>
      </c>
      <c r="AX518" s="11" t="s">
        <v>72</v>
      </c>
      <c r="AY518" s="214" t="s">
        <v>126</v>
      </c>
    </row>
    <row r="519" spans="2:51" s="12" customFormat="1" ht="13.5">
      <c r="B519" s="215"/>
      <c r="C519" s="216"/>
      <c r="D519" s="206" t="s">
        <v>136</v>
      </c>
      <c r="E519" s="217" t="s">
        <v>21</v>
      </c>
      <c r="F519" s="218" t="s">
        <v>607</v>
      </c>
      <c r="G519" s="216"/>
      <c r="H519" s="219">
        <v>119</v>
      </c>
      <c r="I519" s="220"/>
      <c r="J519" s="216"/>
      <c r="K519" s="216"/>
      <c r="L519" s="221"/>
      <c r="M519" s="222"/>
      <c r="N519" s="223"/>
      <c r="O519" s="223"/>
      <c r="P519" s="223"/>
      <c r="Q519" s="223"/>
      <c r="R519" s="223"/>
      <c r="S519" s="223"/>
      <c r="T519" s="224"/>
      <c r="AT519" s="225" t="s">
        <v>136</v>
      </c>
      <c r="AU519" s="225" t="s">
        <v>81</v>
      </c>
      <c r="AV519" s="12" t="s">
        <v>81</v>
      </c>
      <c r="AW519" s="12" t="s">
        <v>35</v>
      </c>
      <c r="AX519" s="12" t="s">
        <v>72</v>
      </c>
      <c r="AY519" s="225" t="s">
        <v>126</v>
      </c>
    </row>
    <row r="520" spans="2:51" s="13" customFormat="1" ht="13.5">
      <c r="B520" s="226"/>
      <c r="C520" s="227"/>
      <c r="D520" s="206" t="s">
        <v>136</v>
      </c>
      <c r="E520" s="228" t="s">
        <v>21</v>
      </c>
      <c r="F520" s="229" t="s">
        <v>149</v>
      </c>
      <c r="G520" s="227"/>
      <c r="H520" s="230">
        <v>122.7</v>
      </c>
      <c r="I520" s="231"/>
      <c r="J520" s="227"/>
      <c r="K520" s="227"/>
      <c r="L520" s="232"/>
      <c r="M520" s="233"/>
      <c r="N520" s="234"/>
      <c r="O520" s="234"/>
      <c r="P520" s="234"/>
      <c r="Q520" s="234"/>
      <c r="R520" s="234"/>
      <c r="S520" s="234"/>
      <c r="T520" s="235"/>
      <c r="AT520" s="236" t="s">
        <v>136</v>
      </c>
      <c r="AU520" s="236" t="s">
        <v>81</v>
      </c>
      <c r="AV520" s="13" t="s">
        <v>134</v>
      </c>
      <c r="AW520" s="13" t="s">
        <v>35</v>
      </c>
      <c r="AX520" s="13" t="s">
        <v>77</v>
      </c>
      <c r="AY520" s="236" t="s">
        <v>126</v>
      </c>
    </row>
    <row r="521" spans="2:65" s="1" customFormat="1" ht="34.15" customHeight="1">
      <c r="B521" s="41"/>
      <c r="C521" s="192" t="s">
        <v>608</v>
      </c>
      <c r="D521" s="192" t="s">
        <v>129</v>
      </c>
      <c r="E521" s="193" t="s">
        <v>609</v>
      </c>
      <c r="F521" s="194" t="s">
        <v>610</v>
      </c>
      <c r="G521" s="195" t="s">
        <v>142</v>
      </c>
      <c r="H521" s="196">
        <v>11</v>
      </c>
      <c r="I521" s="197"/>
      <c r="J521" s="198">
        <f>ROUND(I521*H521,2)</f>
        <v>0</v>
      </c>
      <c r="K521" s="194" t="s">
        <v>133</v>
      </c>
      <c r="L521" s="61"/>
      <c r="M521" s="199" t="s">
        <v>21</v>
      </c>
      <c r="N521" s="200" t="s">
        <v>43</v>
      </c>
      <c r="O521" s="42"/>
      <c r="P521" s="201">
        <f>O521*H521</f>
        <v>0</v>
      </c>
      <c r="Q521" s="201">
        <v>0.00404</v>
      </c>
      <c r="R521" s="201">
        <f>Q521*H521</f>
        <v>0.04444</v>
      </c>
      <c r="S521" s="201">
        <v>0</v>
      </c>
      <c r="T521" s="202">
        <f>S521*H521</f>
        <v>0</v>
      </c>
      <c r="AR521" s="24" t="s">
        <v>252</v>
      </c>
      <c r="AT521" s="24" t="s">
        <v>129</v>
      </c>
      <c r="AU521" s="24" t="s">
        <v>81</v>
      </c>
      <c r="AY521" s="24" t="s">
        <v>126</v>
      </c>
      <c r="BE521" s="203">
        <f>IF(N521="základní",J521,0)</f>
        <v>0</v>
      </c>
      <c r="BF521" s="203">
        <f>IF(N521="snížená",J521,0)</f>
        <v>0</v>
      </c>
      <c r="BG521" s="203">
        <f>IF(N521="zákl. přenesená",J521,0)</f>
        <v>0</v>
      </c>
      <c r="BH521" s="203">
        <f>IF(N521="sníž. přenesená",J521,0)</f>
        <v>0</v>
      </c>
      <c r="BI521" s="203">
        <f>IF(N521="nulová",J521,0)</f>
        <v>0</v>
      </c>
      <c r="BJ521" s="24" t="s">
        <v>77</v>
      </c>
      <c r="BK521" s="203">
        <f>ROUND(I521*H521,2)</f>
        <v>0</v>
      </c>
      <c r="BL521" s="24" t="s">
        <v>252</v>
      </c>
      <c r="BM521" s="24" t="s">
        <v>611</v>
      </c>
    </row>
    <row r="522" spans="2:47" s="1" customFormat="1" ht="40.5">
      <c r="B522" s="41"/>
      <c r="C522" s="63"/>
      <c r="D522" s="206" t="s">
        <v>154</v>
      </c>
      <c r="E522" s="63"/>
      <c r="F522" s="237" t="s">
        <v>587</v>
      </c>
      <c r="G522" s="63"/>
      <c r="H522" s="63"/>
      <c r="I522" s="163"/>
      <c r="J522" s="63"/>
      <c r="K522" s="63"/>
      <c r="L522" s="61"/>
      <c r="M522" s="238"/>
      <c r="N522" s="42"/>
      <c r="O522" s="42"/>
      <c r="P522" s="42"/>
      <c r="Q522" s="42"/>
      <c r="R522" s="42"/>
      <c r="S522" s="42"/>
      <c r="T522" s="78"/>
      <c r="AT522" s="24" t="s">
        <v>154</v>
      </c>
      <c r="AU522" s="24" t="s">
        <v>81</v>
      </c>
    </row>
    <row r="523" spans="2:51" s="11" customFormat="1" ht="13.5">
      <c r="B523" s="204"/>
      <c r="C523" s="205"/>
      <c r="D523" s="206" t="s">
        <v>136</v>
      </c>
      <c r="E523" s="207" t="s">
        <v>21</v>
      </c>
      <c r="F523" s="208" t="s">
        <v>144</v>
      </c>
      <c r="G523" s="205"/>
      <c r="H523" s="207" t="s">
        <v>21</v>
      </c>
      <c r="I523" s="209"/>
      <c r="J523" s="205"/>
      <c r="K523" s="205"/>
      <c r="L523" s="210"/>
      <c r="M523" s="211"/>
      <c r="N523" s="212"/>
      <c r="O523" s="212"/>
      <c r="P523" s="212"/>
      <c r="Q523" s="212"/>
      <c r="R523" s="212"/>
      <c r="S523" s="212"/>
      <c r="T523" s="213"/>
      <c r="AT523" s="214" t="s">
        <v>136</v>
      </c>
      <c r="AU523" s="214" t="s">
        <v>81</v>
      </c>
      <c r="AV523" s="11" t="s">
        <v>77</v>
      </c>
      <c r="AW523" s="11" t="s">
        <v>35</v>
      </c>
      <c r="AX523" s="11" t="s">
        <v>72</v>
      </c>
      <c r="AY523" s="214" t="s">
        <v>126</v>
      </c>
    </row>
    <row r="524" spans="2:51" s="11" customFormat="1" ht="13.5">
      <c r="B524" s="204"/>
      <c r="C524" s="205"/>
      <c r="D524" s="206" t="s">
        <v>136</v>
      </c>
      <c r="E524" s="207" t="s">
        <v>21</v>
      </c>
      <c r="F524" s="208" t="s">
        <v>612</v>
      </c>
      <c r="G524" s="205"/>
      <c r="H524" s="207" t="s">
        <v>21</v>
      </c>
      <c r="I524" s="209"/>
      <c r="J524" s="205"/>
      <c r="K524" s="205"/>
      <c r="L524" s="210"/>
      <c r="M524" s="211"/>
      <c r="N524" s="212"/>
      <c r="O524" s="212"/>
      <c r="P524" s="212"/>
      <c r="Q524" s="212"/>
      <c r="R524" s="212"/>
      <c r="S524" s="212"/>
      <c r="T524" s="213"/>
      <c r="AT524" s="214" t="s">
        <v>136</v>
      </c>
      <c r="AU524" s="214" t="s">
        <v>81</v>
      </c>
      <c r="AV524" s="11" t="s">
        <v>77</v>
      </c>
      <c r="AW524" s="11" t="s">
        <v>35</v>
      </c>
      <c r="AX524" s="11" t="s">
        <v>72</v>
      </c>
      <c r="AY524" s="214" t="s">
        <v>126</v>
      </c>
    </row>
    <row r="525" spans="2:51" s="12" customFormat="1" ht="13.5">
      <c r="B525" s="215"/>
      <c r="C525" s="216"/>
      <c r="D525" s="206" t="s">
        <v>136</v>
      </c>
      <c r="E525" s="217" t="s">
        <v>21</v>
      </c>
      <c r="F525" s="218" t="s">
        <v>559</v>
      </c>
      <c r="G525" s="216"/>
      <c r="H525" s="219">
        <v>6</v>
      </c>
      <c r="I525" s="220"/>
      <c r="J525" s="216"/>
      <c r="K525" s="216"/>
      <c r="L525" s="221"/>
      <c r="M525" s="222"/>
      <c r="N525" s="223"/>
      <c r="O525" s="223"/>
      <c r="P525" s="223"/>
      <c r="Q525" s="223"/>
      <c r="R525" s="223"/>
      <c r="S525" s="223"/>
      <c r="T525" s="224"/>
      <c r="AT525" s="225" t="s">
        <v>136</v>
      </c>
      <c r="AU525" s="225" t="s">
        <v>81</v>
      </c>
      <c r="AV525" s="12" t="s">
        <v>81</v>
      </c>
      <c r="AW525" s="12" t="s">
        <v>35</v>
      </c>
      <c r="AX525" s="12" t="s">
        <v>72</v>
      </c>
      <c r="AY525" s="225" t="s">
        <v>126</v>
      </c>
    </row>
    <row r="526" spans="2:51" s="11" customFormat="1" ht="13.5">
      <c r="B526" s="204"/>
      <c r="C526" s="205"/>
      <c r="D526" s="206" t="s">
        <v>136</v>
      </c>
      <c r="E526" s="207" t="s">
        <v>21</v>
      </c>
      <c r="F526" s="208" t="s">
        <v>613</v>
      </c>
      <c r="G526" s="205"/>
      <c r="H526" s="207" t="s">
        <v>21</v>
      </c>
      <c r="I526" s="209"/>
      <c r="J526" s="205"/>
      <c r="K526" s="205"/>
      <c r="L526" s="210"/>
      <c r="M526" s="211"/>
      <c r="N526" s="212"/>
      <c r="O526" s="212"/>
      <c r="P526" s="212"/>
      <c r="Q526" s="212"/>
      <c r="R526" s="212"/>
      <c r="S526" s="212"/>
      <c r="T526" s="213"/>
      <c r="AT526" s="214" t="s">
        <v>136</v>
      </c>
      <c r="AU526" s="214" t="s">
        <v>81</v>
      </c>
      <c r="AV526" s="11" t="s">
        <v>77</v>
      </c>
      <c r="AW526" s="11" t="s">
        <v>35</v>
      </c>
      <c r="AX526" s="11" t="s">
        <v>72</v>
      </c>
      <c r="AY526" s="214" t="s">
        <v>126</v>
      </c>
    </row>
    <row r="527" spans="2:51" s="12" customFormat="1" ht="13.5">
      <c r="B527" s="215"/>
      <c r="C527" s="216"/>
      <c r="D527" s="206" t="s">
        <v>136</v>
      </c>
      <c r="E527" s="217" t="s">
        <v>21</v>
      </c>
      <c r="F527" s="218" t="s">
        <v>188</v>
      </c>
      <c r="G527" s="216"/>
      <c r="H527" s="219">
        <v>5</v>
      </c>
      <c r="I527" s="220"/>
      <c r="J527" s="216"/>
      <c r="K527" s="216"/>
      <c r="L527" s="221"/>
      <c r="M527" s="222"/>
      <c r="N527" s="223"/>
      <c r="O527" s="223"/>
      <c r="P527" s="223"/>
      <c r="Q527" s="223"/>
      <c r="R527" s="223"/>
      <c r="S527" s="223"/>
      <c r="T527" s="224"/>
      <c r="AT527" s="225" t="s">
        <v>136</v>
      </c>
      <c r="AU527" s="225" t="s">
        <v>81</v>
      </c>
      <c r="AV527" s="12" t="s">
        <v>81</v>
      </c>
      <c r="AW527" s="12" t="s">
        <v>35</v>
      </c>
      <c r="AX527" s="12" t="s">
        <v>72</v>
      </c>
      <c r="AY527" s="225" t="s">
        <v>126</v>
      </c>
    </row>
    <row r="528" spans="2:51" s="13" customFormat="1" ht="13.5">
      <c r="B528" s="226"/>
      <c r="C528" s="227"/>
      <c r="D528" s="206" t="s">
        <v>136</v>
      </c>
      <c r="E528" s="228" t="s">
        <v>21</v>
      </c>
      <c r="F528" s="229" t="s">
        <v>149</v>
      </c>
      <c r="G528" s="227"/>
      <c r="H528" s="230">
        <v>11</v>
      </c>
      <c r="I528" s="231"/>
      <c r="J528" s="227"/>
      <c r="K528" s="227"/>
      <c r="L528" s="232"/>
      <c r="M528" s="233"/>
      <c r="N528" s="234"/>
      <c r="O528" s="234"/>
      <c r="P528" s="234"/>
      <c r="Q528" s="234"/>
      <c r="R528" s="234"/>
      <c r="S528" s="234"/>
      <c r="T528" s="235"/>
      <c r="AT528" s="236" t="s">
        <v>136</v>
      </c>
      <c r="AU528" s="236" t="s">
        <v>81</v>
      </c>
      <c r="AV528" s="13" t="s">
        <v>134</v>
      </c>
      <c r="AW528" s="13" t="s">
        <v>35</v>
      </c>
      <c r="AX528" s="13" t="s">
        <v>77</v>
      </c>
      <c r="AY528" s="236" t="s">
        <v>126</v>
      </c>
    </row>
    <row r="529" spans="2:65" s="1" customFormat="1" ht="45.6" customHeight="1">
      <c r="B529" s="41"/>
      <c r="C529" s="192" t="s">
        <v>614</v>
      </c>
      <c r="D529" s="192" t="s">
        <v>129</v>
      </c>
      <c r="E529" s="193" t="s">
        <v>615</v>
      </c>
      <c r="F529" s="194" t="s">
        <v>616</v>
      </c>
      <c r="G529" s="195" t="s">
        <v>445</v>
      </c>
      <c r="H529" s="196">
        <v>20</v>
      </c>
      <c r="I529" s="197"/>
      <c r="J529" s="198">
        <f>ROUND(I529*H529,2)</f>
        <v>0</v>
      </c>
      <c r="K529" s="194" t="s">
        <v>133</v>
      </c>
      <c r="L529" s="61"/>
      <c r="M529" s="199" t="s">
        <v>21</v>
      </c>
      <c r="N529" s="200" t="s">
        <v>43</v>
      </c>
      <c r="O529" s="42"/>
      <c r="P529" s="201">
        <f>O529*H529</f>
        <v>0</v>
      </c>
      <c r="Q529" s="201">
        <v>0</v>
      </c>
      <c r="R529" s="201">
        <f>Q529*H529</f>
        <v>0</v>
      </c>
      <c r="S529" s="201">
        <v>0</v>
      </c>
      <c r="T529" s="202">
        <f>S529*H529</f>
        <v>0</v>
      </c>
      <c r="AR529" s="24" t="s">
        <v>252</v>
      </c>
      <c r="AT529" s="24" t="s">
        <v>129</v>
      </c>
      <c r="AU529" s="24" t="s">
        <v>81</v>
      </c>
      <c r="AY529" s="24" t="s">
        <v>126</v>
      </c>
      <c r="BE529" s="203">
        <f>IF(N529="základní",J529,0)</f>
        <v>0</v>
      </c>
      <c r="BF529" s="203">
        <f>IF(N529="snížená",J529,0)</f>
        <v>0</v>
      </c>
      <c r="BG529" s="203">
        <f>IF(N529="zákl. přenesená",J529,0)</f>
        <v>0</v>
      </c>
      <c r="BH529" s="203">
        <f>IF(N529="sníž. přenesená",J529,0)</f>
        <v>0</v>
      </c>
      <c r="BI529" s="203">
        <f>IF(N529="nulová",J529,0)</f>
        <v>0</v>
      </c>
      <c r="BJ529" s="24" t="s">
        <v>77</v>
      </c>
      <c r="BK529" s="203">
        <f>ROUND(I529*H529,2)</f>
        <v>0</v>
      </c>
      <c r="BL529" s="24" t="s">
        <v>252</v>
      </c>
      <c r="BM529" s="24" t="s">
        <v>617</v>
      </c>
    </row>
    <row r="530" spans="2:47" s="1" customFormat="1" ht="40.5">
      <c r="B530" s="41"/>
      <c r="C530" s="63"/>
      <c r="D530" s="206" t="s">
        <v>154</v>
      </c>
      <c r="E530" s="63"/>
      <c r="F530" s="237" t="s">
        <v>587</v>
      </c>
      <c r="G530" s="63"/>
      <c r="H530" s="63"/>
      <c r="I530" s="163"/>
      <c r="J530" s="63"/>
      <c r="K530" s="63"/>
      <c r="L530" s="61"/>
      <c r="M530" s="238"/>
      <c r="N530" s="42"/>
      <c r="O530" s="42"/>
      <c r="P530" s="42"/>
      <c r="Q530" s="42"/>
      <c r="R530" s="42"/>
      <c r="S530" s="42"/>
      <c r="T530" s="78"/>
      <c r="AT530" s="24" t="s">
        <v>154</v>
      </c>
      <c r="AU530" s="24" t="s">
        <v>81</v>
      </c>
    </row>
    <row r="531" spans="2:65" s="1" customFormat="1" ht="45.6" customHeight="1">
      <c r="B531" s="41"/>
      <c r="C531" s="192" t="s">
        <v>618</v>
      </c>
      <c r="D531" s="192" t="s">
        <v>129</v>
      </c>
      <c r="E531" s="193" t="s">
        <v>619</v>
      </c>
      <c r="F531" s="194" t="s">
        <v>620</v>
      </c>
      <c r="G531" s="195" t="s">
        <v>445</v>
      </c>
      <c r="H531" s="196">
        <v>20</v>
      </c>
      <c r="I531" s="197"/>
      <c r="J531" s="198">
        <f>ROUND(I531*H531,2)</f>
        <v>0</v>
      </c>
      <c r="K531" s="194" t="s">
        <v>133</v>
      </c>
      <c r="L531" s="61"/>
      <c r="M531" s="199" t="s">
        <v>21</v>
      </c>
      <c r="N531" s="200" t="s">
        <v>43</v>
      </c>
      <c r="O531" s="42"/>
      <c r="P531" s="201">
        <f>O531*H531</f>
        <v>0</v>
      </c>
      <c r="Q531" s="201">
        <v>0</v>
      </c>
      <c r="R531" s="201">
        <f>Q531*H531</f>
        <v>0</v>
      </c>
      <c r="S531" s="201">
        <v>0</v>
      </c>
      <c r="T531" s="202">
        <f>S531*H531</f>
        <v>0</v>
      </c>
      <c r="AR531" s="24" t="s">
        <v>252</v>
      </c>
      <c r="AT531" s="24" t="s">
        <v>129</v>
      </c>
      <c r="AU531" s="24" t="s">
        <v>81</v>
      </c>
      <c r="AY531" s="24" t="s">
        <v>126</v>
      </c>
      <c r="BE531" s="203">
        <f>IF(N531="základní",J531,0)</f>
        <v>0</v>
      </c>
      <c r="BF531" s="203">
        <f>IF(N531="snížená",J531,0)</f>
        <v>0</v>
      </c>
      <c r="BG531" s="203">
        <f>IF(N531="zákl. přenesená",J531,0)</f>
        <v>0</v>
      </c>
      <c r="BH531" s="203">
        <f>IF(N531="sníž. přenesená",J531,0)</f>
        <v>0</v>
      </c>
      <c r="BI531" s="203">
        <f>IF(N531="nulová",J531,0)</f>
        <v>0</v>
      </c>
      <c r="BJ531" s="24" t="s">
        <v>77</v>
      </c>
      <c r="BK531" s="203">
        <f>ROUND(I531*H531,2)</f>
        <v>0</v>
      </c>
      <c r="BL531" s="24" t="s">
        <v>252</v>
      </c>
      <c r="BM531" s="24" t="s">
        <v>621</v>
      </c>
    </row>
    <row r="532" spans="2:47" s="1" customFormat="1" ht="40.5">
      <c r="B532" s="41"/>
      <c r="C532" s="63"/>
      <c r="D532" s="206" t="s">
        <v>154</v>
      </c>
      <c r="E532" s="63"/>
      <c r="F532" s="237" t="s">
        <v>587</v>
      </c>
      <c r="G532" s="63"/>
      <c r="H532" s="63"/>
      <c r="I532" s="163"/>
      <c r="J532" s="63"/>
      <c r="K532" s="63"/>
      <c r="L532" s="61"/>
      <c r="M532" s="238"/>
      <c r="N532" s="42"/>
      <c r="O532" s="42"/>
      <c r="P532" s="42"/>
      <c r="Q532" s="42"/>
      <c r="R532" s="42"/>
      <c r="S532" s="42"/>
      <c r="T532" s="78"/>
      <c r="AT532" s="24" t="s">
        <v>154</v>
      </c>
      <c r="AU532" s="24" t="s">
        <v>81</v>
      </c>
    </row>
    <row r="533" spans="2:65" s="1" customFormat="1" ht="34.15" customHeight="1">
      <c r="B533" s="41"/>
      <c r="C533" s="192" t="s">
        <v>622</v>
      </c>
      <c r="D533" s="192" t="s">
        <v>129</v>
      </c>
      <c r="E533" s="193" t="s">
        <v>623</v>
      </c>
      <c r="F533" s="194" t="s">
        <v>624</v>
      </c>
      <c r="G533" s="195" t="s">
        <v>142</v>
      </c>
      <c r="H533" s="196">
        <v>3.1</v>
      </c>
      <c r="I533" s="197"/>
      <c r="J533" s="198">
        <f>ROUND(I533*H533,2)</f>
        <v>0</v>
      </c>
      <c r="K533" s="194" t="s">
        <v>133</v>
      </c>
      <c r="L533" s="61"/>
      <c r="M533" s="199" t="s">
        <v>21</v>
      </c>
      <c r="N533" s="200" t="s">
        <v>43</v>
      </c>
      <c r="O533" s="42"/>
      <c r="P533" s="201">
        <f>O533*H533</f>
        <v>0</v>
      </c>
      <c r="Q533" s="201">
        <v>0.00313</v>
      </c>
      <c r="R533" s="201">
        <f>Q533*H533</f>
        <v>0.009703</v>
      </c>
      <c r="S533" s="201">
        <v>0</v>
      </c>
      <c r="T533" s="202">
        <f>S533*H533</f>
        <v>0</v>
      </c>
      <c r="AR533" s="24" t="s">
        <v>252</v>
      </c>
      <c r="AT533" s="24" t="s">
        <v>129</v>
      </c>
      <c r="AU533" s="24" t="s">
        <v>81</v>
      </c>
      <c r="AY533" s="24" t="s">
        <v>126</v>
      </c>
      <c r="BE533" s="203">
        <f>IF(N533="základní",J533,0)</f>
        <v>0</v>
      </c>
      <c r="BF533" s="203">
        <f>IF(N533="snížená",J533,0)</f>
        <v>0</v>
      </c>
      <c r="BG533" s="203">
        <f>IF(N533="zákl. přenesená",J533,0)</f>
        <v>0</v>
      </c>
      <c r="BH533" s="203">
        <f>IF(N533="sníž. přenesená",J533,0)</f>
        <v>0</v>
      </c>
      <c r="BI533" s="203">
        <f>IF(N533="nulová",J533,0)</f>
        <v>0</v>
      </c>
      <c r="BJ533" s="24" t="s">
        <v>77</v>
      </c>
      <c r="BK533" s="203">
        <f>ROUND(I533*H533,2)</f>
        <v>0</v>
      </c>
      <c r="BL533" s="24" t="s">
        <v>252</v>
      </c>
      <c r="BM533" s="24" t="s">
        <v>625</v>
      </c>
    </row>
    <row r="534" spans="2:47" s="1" customFormat="1" ht="40.5">
      <c r="B534" s="41"/>
      <c r="C534" s="63"/>
      <c r="D534" s="206" t="s">
        <v>154</v>
      </c>
      <c r="E534" s="63"/>
      <c r="F534" s="237" t="s">
        <v>587</v>
      </c>
      <c r="G534" s="63"/>
      <c r="H534" s="63"/>
      <c r="I534" s="163"/>
      <c r="J534" s="63"/>
      <c r="K534" s="63"/>
      <c r="L534" s="61"/>
      <c r="M534" s="238"/>
      <c r="N534" s="42"/>
      <c r="O534" s="42"/>
      <c r="P534" s="42"/>
      <c r="Q534" s="42"/>
      <c r="R534" s="42"/>
      <c r="S534" s="42"/>
      <c r="T534" s="78"/>
      <c r="AT534" s="24" t="s">
        <v>154</v>
      </c>
      <c r="AU534" s="24" t="s">
        <v>81</v>
      </c>
    </row>
    <row r="535" spans="2:51" s="11" customFormat="1" ht="13.5">
      <c r="B535" s="204"/>
      <c r="C535" s="205"/>
      <c r="D535" s="206" t="s">
        <v>136</v>
      </c>
      <c r="E535" s="207" t="s">
        <v>21</v>
      </c>
      <c r="F535" s="208" t="s">
        <v>144</v>
      </c>
      <c r="G535" s="205"/>
      <c r="H535" s="207" t="s">
        <v>21</v>
      </c>
      <c r="I535" s="209"/>
      <c r="J535" s="205"/>
      <c r="K535" s="205"/>
      <c r="L535" s="210"/>
      <c r="M535" s="211"/>
      <c r="N535" s="212"/>
      <c r="O535" s="212"/>
      <c r="P535" s="212"/>
      <c r="Q535" s="212"/>
      <c r="R535" s="212"/>
      <c r="S535" s="212"/>
      <c r="T535" s="213"/>
      <c r="AT535" s="214" t="s">
        <v>136</v>
      </c>
      <c r="AU535" s="214" t="s">
        <v>81</v>
      </c>
      <c r="AV535" s="11" t="s">
        <v>77</v>
      </c>
      <c r="AW535" s="11" t="s">
        <v>35</v>
      </c>
      <c r="AX535" s="11" t="s">
        <v>72</v>
      </c>
      <c r="AY535" s="214" t="s">
        <v>126</v>
      </c>
    </row>
    <row r="536" spans="2:51" s="11" customFormat="1" ht="13.5">
      <c r="B536" s="204"/>
      <c r="C536" s="205"/>
      <c r="D536" s="206" t="s">
        <v>136</v>
      </c>
      <c r="E536" s="207" t="s">
        <v>21</v>
      </c>
      <c r="F536" s="208" t="s">
        <v>626</v>
      </c>
      <c r="G536" s="205"/>
      <c r="H536" s="207" t="s">
        <v>21</v>
      </c>
      <c r="I536" s="209"/>
      <c r="J536" s="205"/>
      <c r="K536" s="205"/>
      <c r="L536" s="210"/>
      <c r="M536" s="211"/>
      <c r="N536" s="212"/>
      <c r="O536" s="212"/>
      <c r="P536" s="212"/>
      <c r="Q536" s="212"/>
      <c r="R536" s="212"/>
      <c r="S536" s="212"/>
      <c r="T536" s="213"/>
      <c r="AT536" s="214" t="s">
        <v>136</v>
      </c>
      <c r="AU536" s="214" t="s">
        <v>81</v>
      </c>
      <c r="AV536" s="11" t="s">
        <v>77</v>
      </c>
      <c r="AW536" s="11" t="s">
        <v>35</v>
      </c>
      <c r="AX536" s="11" t="s">
        <v>72</v>
      </c>
      <c r="AY536" s="214" t="s">
        <v>126</v>
      </c>
    </row>
    <row r="537" spans="2:51" s="12" customFormat="1" ht="13.5">
      <c r="B537" s="215"/>
      <c r="C537" s="216"/>
      <c r="D537" s="206" t="s">
        <v>136</v>
      </c>
      <c r="E537" s="217" t="s">
        <v>21</v>
      </c>
      <c r="F537" s="218" t="s">
        <v>627</v>
      </c>
      <c r="G537" s="216"/>
      <c r="H537" s="219">
        <v>3.1</v>
      </c>
      <c r="I537" s="220"/>
      <c r="J537" s="216"/>
      <c r="K537" s="216"/>
      <c r="L537" s="221"/>
      <c r="M537" s="222"/>
      <c r="N537" s="223"/>
      <c r="O537" s="223"/>
      <c r="P537" s="223"/>
      <c r="Q537" s="223"/>
      <c r="R537" s="223"/>
      <c r="S537" s="223"/>
      <c r="T537" s="224"/>
      <c r="AT537" s="225" t="s">
        <v>136</v>
      </c>
      <c r="AU537" s="225" t="s">
        <v>81</v>
      </c>
      <c r="AV537" s="12" t="s">
        <v>81</v>
      </c>
      <c r="AW537" s="12" t="s">
        <v>35</v>
      </c>
      <c r="AX537" s="12" t="s">
        <v>77</v>
      </c>
      <c r="AY537" s="225" t="s">
        <v>126</v>
      </c>
    </row>
    <row r="538" spans="2:65" s="1" customFormat="1" ht="34.15" customHeight="1">
      <c r="B538" s="41"/>
      <c r="C538" s="192" t="s">
        <v>628</v>
      </c>
      <c r="D538" s="192" t="s">
        <v>129</v>
      </c>
      <c r="E538" s="193" t="s">
        <v>629</v>
      </c>
      <c r="F538" s="194" t="s">
        <v>630</v>
      </c>
      <c r="G538" s="195" t="s">
        <v>142</v>
      </c>
      <c r="H538" s="196">
        <v>59</v>
      </c>
      <c r="I538" s="197"/>
      <c r="J538" s="198">
        <f>ROUND(I538*H538,2)</f>
        <v>0</v>
      </c>
      <c r="K538" s="194" t="s">
        <v>133</v>
      </c>
      <c r="L538" s="61"/>
      <c r="M538" s="199" t="s">
        <v>21</v>
      </c>
      <c r="N538" s="200" t="s">
        <v>43</v>
      </c>
      <c r="O538" s="42"/>
      <c r="P538" s="201">
        <f>O538*H538</f>
        <v>0</v>
      </c>
      <c r="Q538" s="201">
        <v>0.00393</v>
      </c>
      <c r="R538" s="201">
        <f>Q538*H538</f>
        <v>0.23187000000000002</v>
      </c>
      <c r="S538" s="201">
        <v>0</v>
      </c>
      <c r="T538" s="202">
        <f>S538*H538</f>
        <v>0</v>
      </c>
      <c r="AR538" s="24" t="s">
        <v>252</v>
      </c>
      <c r="AT538" s="24" t="s">
        <v>129</v>
      </c>
      <c r="AU538" s="24" t="s">
        <v>81</v>
      </c>
      <c r="AY538" s="24" t="s">
        <v>126</v>
      </c>
      <c r="BE538" s="203">
        <f>IF(N538="základní",J538,0)</f>
        <v>0</v>
      </c>
      <c r="BF538" s="203">
        <f>IF(N538="snížená",J538,0)</f>
        <v>0</v>
      </c>
      <c r="BG538" s="203">
        <f>IF(N538="zákl. přenesená",J538,0)</f>
        <v>0</v>
      </c>
      <c r="BH538" s="203">
        <f>IF(N538="sníž. přenesená",J538,0)</f>
        <v>0</v>
      </c>
      <c r="BI538" s="203">
        <f>IF(N538="nulová",J538,0)</f>
        <v>0</v>
      </c>
      <c r="BJ538" s="24" t="s">
        <v>77</v>
      </c>
      <c r="BK538" s="203">
        <f>ROUND(I538*H538,2)</f>
        <v>0</v>
      </c>
      <c r="BL538" s="24" t="s">
        <v>252</v>
      </c>
      <c r="BM538" s="24" t="s">
        <v>631</v>
      </c>
    </row>
    <row r="539" spans="2:51" s="11" customFormat="1" ht="13.5">
      <c r="B539" s="204"/>
      <c r="C539" s="205"/>
      <c r="D539" s="206" t="s">
        <v>136</v>
      </c>
      <c r="E539" s="207" t="s">
        <v>21</v>
      </c>
      <c r="F539" s="208" t="s">
        <v>144</v>
      </c>
      <c r="G539" s="205"/>
      <c r="H539" s="207" t="s">
        <v>21</v>
      </c>
      <c r="I539" s="209"/>
      <c r="J539" s="205"/>
      <c r="K539" s="205"/>
      <c r="L539" s="210"/>
      <c r="M539" s="211"/>
      <c r="N539" s="212"/>
      <c r="O539" s="212"/>
      <c r="P539" s="212"/>
      <c r="Q539" s="212"/>
      <c r="R539" s="212"/>
      <c r="S539" s="212"/>
      <c r="T539" s="213"/>
      <c r="AT539" s="214" t="s">
        <v>136</v>
      </c>
      <c r="AU539" s="214" t="s">
        <v>81</v>
      </c>
      <c r="AV539" s="11" t="s">
        <v>77</v>
      </c>
      <c r="AW539" s="11" t="s">
        <v>35</v>
      </c>
      <c r="AX539" s="11" t="s">
        <v>72</v>
      </c>
      <c r="AY539" s="214" t="s">
        <v>126</v>
      </c>
    </row>
    <row r="540" spans="2:51" s="11" customFormat="1" ht="13.5">
      <c r="B540" s="204"/>
      <c r="C540" s="205"/>
      <c r="D540" s="206" t="s">
        <v>136</v>
      </c>
      <c r="E540" s="207" t="s">
        <v>21</v>
      </c>
      <c r="F540" s="208" t="s">
        <v>632</v>
      </c>
      <c r="G540" s="205"/>
      <c r="H540" s="207" t="s">
        <v>21</v>
      </c>
      <c r="I540" s="209"/>
      <c r="J540" s="205"/>
      <c r="K540" s="205"/>
      <c r="L540" s="210"/>
      <c r="M540" s="211"/>
      <c r="N540" s="212"/>
      <c r="O540" s="212"/>
      <c r="P540" s="212"/>
      <c r="Q540" s="212"/>
      <c r="R540" s="212"/>
      <c r="S540" s="212"/>
      <c r="T540" s="213"/>
      <c r="AT540" s="214" t="s">
        <v>136</v>
      </c>
      <c r="AU540" s="214" t="s">
        <v>81</v>
      </c>
      <c r="AV540" s="11" t="s">
        <v>77</v>
      </c>
      <c r="AW540" s="11" t="s">
        <v>35</v>
      </c>
      <c r="AX540" s="11" t="s">
        <v>72</v>
      </c>
      <c r="AY540" s="214" t="s">
        <v>126</v>
      </c>
    </row>
    <row r="541" spans="2:51" s="12" customFormat="1" ht="13.5">
      <c r="B541" s="215"/>
      <c r="C541" s="216"/>
      <c r="D541" s="206" t="s">
        <v>136</v>
      </c>
      <c r="E541" s="217" t="s">
        <v>21</v>
      </c>
      <c r="F541" s="218" t="s">
        <v>439</v>
      </c>
      <c r="G541" s="216"/>
      <c r="H541" s="219">
        <v>59</v>
      </c>
      <c r="I541" s="220"/>
      <c r="J541" s="216"/>
      <c r="K541" s="216"/>
      <c r="L541" s="221"/>
      <c r="M541" s="222"/>
      <c r="N541" s="223"/>
      <c r="O541" s="223"/>
      <c r="P541" s="223"/>
      <c r="Q541" s="223"/>
      <c r="R541" s="223"/>
      <c r="S541" s="223"/>
      <c r="T541" s="224"/>
      <c r="AT541" s="225" t="s">
        <v>136</v>
      </c>
      <c r="AU541" s="225" t="s">
        <v>81</v>
      </c>
      <c r="AV541" s="12" t="s">
        <v>81</v>
      </c>
      <c r="AW541" s="12" t="s">
        <v>35</v>
      </c>
      <c r="AX541" s="12" t="s">
        <v>77</v>
      </c>
      <c r="AY541" s="225" t="s">
        <v>126</v>
      </c>
    </row>
    <row r="542" spans="2:65" s="1" customFormat="1" ht="34.15" customHeight="1">
      <c r="B542" s="41"/>
      <c r="C542" s="192" t="s">
        <v>633</v>
      </c>
      <c r="D542" s="192" t="s">
        <v>129</v>
      </c>
      <c r="E542" s="193" t="s">
        <v>634</v>
      </c>
      <c r="F542" s="194" t="s">
        <v>635</v>
      </c>
      <c r="G542" s="195" t="s">
        <v>142</v>
      </c>
      <c r="H542" s="196">
        <v>19</v>
      </c>
      <c r="I542" s="197"/>
      <c r="J542" s="198">
        <f>ROUND(I542*H542,2)</f>
        <v>0</v>
      </c>
      <c r="K542" s="194" t="s">
        <v>133</v>
      </c>
      <c r="L542" s="61"/>
      <c r="M542" s="199" t="s">
        <v>21</v>
      </c>
      <c r="N542" s="200" t="s">
        <v>43</v>
      </c>
      <c r="O542" s="42"/>
      <c r="P542" s="201">
        <f>O542*H542</f>
        <v>0</v>
      </c>
      <c r="Q542" s="201">
        <v>0.00468</v>
      </c>
      <c r="R542" s="201">
        <f>Q542*H542</f>
        <v>0.08892</v>
      </c>
      <c r="S542" s="201">
        <v>0</v>
      </c>
      <c r="T542" s="202">
        <f>S542*H542</f>
        <v>0</v>
      </c>
      <c r="AR542" s="24" t="s">
        <v>252</v>
      </c>
      <c r="AT542" s="24" t="s">
        <v>129</v>
      </c>
      <c r="AU542" s="24" t="s">
        <v>81</v>
      </c>
      <c r="AY542" s="24" t="s">
        <v>126</v>
      </c>
      <c r="BE542" s="203">
        <f>IF(N542="základní",J542,0)</f>
        <v>0</v>
      </c>
      <c r="BF542" s="203">
        <f>IF(N542="snížená",J542,0)</f>
        <v>0</v>
      </c>
      <c r="BG542" s="203">
        <f>IF(N542="zákl. přenesená",J542,0)</f>
        <v>0</v>
      </c>
      <c r="BH542" s="203">
        <f>IF(N542="sníž. přenesená",J542,0)</f>
        <v>0</v>
      </c>
      <c r="BI542" s="203">
        <f>IF(N542="nulová",J542,0)</f>
        <v>0</v>
      </c>
      <c r="BJ542" s="24" t="s">
        <v>77</v>
      </c>
      <c r="BK542" s="203">
        <f>ROUND(I542*H542,2)</f>
        <v>0</v>
      </c>
      <c r="BL542" s="24" t="s">
        <v>252</v>
      </c>
      <c r="BM542" s="24" t="s">
        <v>636</v>
      </c>
    </row>
    <row r="543" spans="2:51" s="11" customFormat="1" ht="13.5">
      <c r="B543" s="204"/>
      <c r="C543" s="205"/>
      <c r="D543" s="206" t="s">
        <v>136</v>
      </c>
      <c r="E543" s="207" t="s">
        <v>21</v>
      </c>
      <c r="F543" s="208" t="s">
        <v>144</v>
      </c>
      <c r="G543" s="205"/>
      <c r="H543" s="207" t="s">
        <v>21</v>
      </c>
      <c r="I543" s="209"/>
      <c r="J543" s="205"/>
      <c r="K543" s="205"/>
      <c r="L543" s="210"/>
      <c r="M543" s="211"/>
      <c r="N543" s="212"/>
      <c r="O543" s="212"/>
      <c r="P543" s="212"/>
      <c r="Q543" s="212"/>
      <c r="R543" s="212"/>
      <c r="S543" s="212"/>
      <c r="T543" s="213"/>
      <c r="AT543" s="214" t="s">
        <v>136</v>
      </c>
      <c r="AU543" s="214" t="s">
        <v>81</v>
      </c>
      <c r="AV543" s="11" t="s">
        <v>77</v>
      </c>
      <c r="AW543" s="11" t="s">
        <v>35</v>
      </c>
      <c r="AX543" s="11" t="s">
        <v>72</v>
      </c>
      <c r="AY543" s="214" t="s">
        <v>126</v>
      </c>
    </row>
    <row r="544" spans="2:51" s="11" customFormat="1" ht="13.5">
      <c r="B544" s="204"/>
      <c r="C544" s="205"/>
      <c r="D544" s="206" t="s">
        <v>136</v>
      </c>
      <c r="E544" s="207" t="s">
        <v>21</v>
      </c>
      <c r="F544" s="208" t="s">
        <v>637</v>
      </c>
      <c r="G544" s="205"/>
      <c r="H544" s="207" t="s">
        <v>21</v>
      </c>
      <c r="I544" s="209"/>
      <c r="J544" s="205"/>
      <c r="K544" s="205"/>
      <c r="L544" s="210"/>
      <c r="M544" s="211"/>
      <c r="N544" s="212"/>
      <c r="O544" s="212"/>
      <c r="P544" s="212"/>
      <c r="Q544" s="212"/>
      <c r="R544" s="212"/>
      <c r="S544" s="212"/>
      <c r="T544" s="213"/>
      <c r="AT544" s="214" t="s">
        <v>136</v>
      </c>
      <c r="AU544" s="214" t="s">
        <v>81</v>
      </c>
      <c r="AV544" s="11" t="s">
        <v>77</v>
      </c>
      <c r="AW544" s="11" t="s">
        <v>35</v>
      </c>
      <c r="AX544" s="11" t="s">
        <v>72</v>
      </c>
      <c r="AY544" s="214" t="s">
        <v>126</v>
      </c>
    </row>
    <row r="545" spans="2:51" s="12" customFormat="1" ht="13.5">
      <c r="B545" s="215"/>
      <c r="C545" s="216"/>
      <c r="D545" s="206" t="s">
        <v>136</v>
      </c>
      <c r="E545" s="217" t="s">
        <v>21</v>
      </c>
      <c r="F545" s="218" t="s">
        <v>638</v>
      </c>
      <c r="G545" s="216"/>
      <c r="H545" s="219">
        <v>9</v>
      </c>
      <c r="I545" s="220"/>
      <c r="J545" s="216"/>
      <c r="K545" s="216"/>
      <c r="L545" s="221"/>
      <c r="M545" s="222"/>
      <c r="N545" s="223"/>
      <c r="O545" s="223"/>
      <c r="P545" s="223"/>
      <c r="Q545" s="223"/>
      <c r="R545" s="223"/>
      <c r="S545" s="223"/>
      <c r="T545" s="224"/>
      <c r="AT545" s="225" t="s">
        <v>136</v>
      </c>
      <c r="AU545" s="225" t="s">
        <v>81</v>
      </c>
      <c r="AV545" s="12" t="s">
        <v>81</v>
      </c>
      <c r="AW545" s="12" t="s">
        <v>35</v>
      </c>
      <c r="AX545" s="12" t="s">
        <v>72</v>
      </c>
      <c r="AY545" s="225" t="s">
        <v>126</v>
      </c>
    </row>
    <row r="546" spans="2:51" s="11" customFormat="1" ht="13.5">
      <c r="B546" s="204"/>
      <c r="C546" s="205"/>
      <c r="D546" s="206" t="s">
        <v>136</v>
      </c>
      <c r="E546" s="207" t="s">
        <v>21</v>
      </c>
      <c r="F546" s="208" t="s">
        <v>639</v>
      </c>
      <c r="G546" s="205"/>
      <c r="H546" s="207" t="s">
        <v>21</v>
      </c>
      <c r="I546" s="209"/>
      <c r="J546" s="205"/>
      <c r="K546" s="205"/>
      <c r="L546" s="210"/>
      <c r="M546" s="211"/>
      <c r="N546" s="212"/>
      <c r="O546" s="212"/>
      <c r="P546" s="212"/>
      <c r="Q546" s="212"/>
      <c r="R546" s="212"/>
      <c r="S546" s="212"/>
      <c r="T546" s="213"/>
      <c r="AT546" s="214" t="s">
        <v>136</v>
      </c>
      <c r="AU546" s="214" t="s">
        <v>81</v>
      </c>
      <c r="AV546" s="11" t="s">
        <v>77</v>
      </c>
      <c r="AW546" s="11" t="s">
        <v>35</v>
      </c>
      <c r="AX546" s="11" t="s">
        <v>72</v>
      </c>
      <c r="AY546" s="214" t="s">
        <v>126</v>
      </c>
    </row>
    <row r="547" spans="2:51" s="12" customFormat="1" ht="13.5">
      <c r="B547" s="215"/>
      <c r="C547" s="216"/>
      <c r="D547" s="206" t="s">
        <v>136</v>
      </c>
      <c r="E547" s="217" t="s">
        <v>21</v>
      </c>
      <c r="F547" s="218" t="s">
        <v>640</v>
      </c>
      <c r="G547" s="216"/>
      <c r="H547" s="219">
        <v>10</v>
      </c>
      <c r="I547" s="220"/>
      <c r="J547" s="216"/>
      <c r="K547" s="216"/>
      <c r="L547" s="221"/>
      <c r="M547" s="222"/>
      <c r="N547" s="223"/>
      <c r="O547" s="223"/>
      <c r="P547" s="223"/>
      <c r="Q547" s="223"/>
      <c r="R547" s="223"/>
      <c r="S547" s="223"/>
      <c r="T547" s="224"/>
      <c r="AT547" s="225" t="s">
        <v>136</v>
      </c>
      <c r="AU547" s="225" t="s">
        <v>81</v>
      </c>
      <c r="AV547" s="12" t="s">
        <v>81</v>
      </c>
      <c r="AW547" s="12" t="s">
        <v>35</v>
      </c>
      <c r="AX547" s="12" t="s">
        <v>72</v>
      </c>
      <c r="AY547" s="225" t="s">
        <v>126</v>
      </c>
    </row>
    <row r="548" spans="2:51" s="13" customFormat="1" ht="13.5">
      <c r="B548" s="226"/>
      <c r="C548" s="227"/>
      <c r="D548" s="206" t="s">
        <v>136</v>
      </c>
      <c r="E548" s="228" t="s">
        <v>21</v>
      </c>
      <c r="F548" s="229" t="s">
        <v>149</v>
      </c>
      <c r="G548" s="227"/>
      <c r="H548" s="230">
        <v>19</v>
      </c>
      <c r="I548" s="231"/>
      <c r="J548" s="227"/>
      <c r="K548" s="227"/>
      <c r="L548" s="232"/>
      <c r="M548" s="233"/>
      <c r="N548" s="234"/>
      <c r="O548" s="234"/>
      <c r="P548" s="234"/>
      <c r="Q548" s="234"/>
      <c r="R548" s="234"/>
      <c r="S548" s="234"/>
      <c r="T548" s="235"/>
      <c r="AT548" s="236" t="s">
        <v>136</v>
      </c>
      <c r="AU548" s="236" t="s">
        <v>81</v>
      </c>
      <c r="AV548" s="13" t="s">
        <v>134</v>
      </c>
      <c r="AW548" s="13" t="s">
        <v>35</v>
      </c>
      <c r="AX548" s="13" t="s">
        <v>77</v>
      </c>
      <c r="AY548" s="236" t="s">
        <v>126</v>
      </c>
    </row>
    <row r="549" spans="2:65" s="1" customFormat="1" ht="22.9" customHeight="1">
      <c r="B549" s="41"/>
      <c r="C549" s="192" t="s">
        <v>641</v>
      </c>
      <c r="D549" s="192" t="s">
        <v>129</v>
      </c>
      <c r="E549" s="193" t="s">
        <v>642</v>
      </c>
      <c r="F549" s="194" t="s">
        <v>643</v>
      </c>
      <c r="G549" s="195" t="s">
        <v>142</v>
      </c>
      <c r="H549" s="196">
        <v>4.8</v>
      </c>
      <c r="I549" s="197"/>
      <c r="J549" s="198">
        <f>ROUND(I549*H549,2)</f>
        <v>0</v>
      </c>
      <c r="K549" s="194" t="s">
        <v>133</v>
      </c>
      <c r="L549" s="61"/>
      <c r="M549" s="199" t="s">
        <v>21</v>
      </c>
      <c r="N549" s="200" t="s">
        <v>43</v>
      </c>
      <c r="O549" s="42"/>
      <c r="P549" s="201">
        <f>O549*H549</f>
        <v>0</v>
      </c>
      <c r="Q549" s="201">
        <v>0.00286</v>
      </c>
      <c r="R549" s="201">
        <f>Q549*H549</f>
        <v>0.013728</v>
      </c>
      <c r="S549" s="201">
        <v>0</v>
      </c>
      <c r="T549" s="202">
        <f>S549*H549</f>
        <v>0</v>
      </c>
      <c r="AR549" s="24" t="s">
        <v>252</v>
      </c>
      <c r="AT549" s="24" t="s">
        <v>129</v>
      </c>
      <c r="AU549" s="24" t="s">
        <v>81</v>
      </c>
      <c r="AY549" s="24" t="s">
        <v>126</v>
      </c>
      <c r="BE549" s="203">
        <f>IF(N549="základní",J549,0)</f>
        <v>0</v>
      </c>
      <c r="BF549" s="203">
        <f>IF(N549="snížená",J549,0)</f>
        <v>0</v>
      </c>
      <c r="BG549" s="203">
        <f>IF(N549="zákl. přenesená",J549,0)</f>
        <v>0</v>
      </c>
      <c r="BH549" s="203">
        <f>IF(N549="sníž. přenesená",J549,0)</f>
        <v>0</v>
      </c>
      <c r="BI549" s="203">
        <f>IF(N549="nulová",J549,0)</f>
        <v>0</v>
      </c>
      <c r="BJ549" s="24" t="s">
        <v>77</v>
      </c>
      <c r="BK549" s="203">
        <f>ROUND(I549*H549,2)</f>
        <v>0</v>
      </c>
      <c r="BL549" s="24" t="s">
        <v>252</v>
      </c>
      <c r="BM549" s="24" t="s">
        <v>644</v>
      </c>
    </row>
    <row r="550" spans="2:51" s="11" customFormat="1" ht="13.5">
      <c r="B550" s="204"/>
      <c r="C550" s="205"/>
      <c r="D550" s="206" t="s">
        <v>136</v>
      </c>
      <c r="E550" s="207" t="s">
        <v>21</v>
      </c>
      <c r="F550" s="208" t="s">
        <v>144</v>
      </c>
      <c r="G550" s="205"/>
      <c r="H550" s="207" t="s">
        <v>21</v>
      </c>
      <c r="I550" s="209"/>
      <c r="J550" s="205"/>
      <c r="K550" s="205"/>
      <c r="L550" s="210"/>
      <c r="M550" s="211"/>
      <c r="N550" s="212"/>
      <c r="O550" s="212"/>
      <c r="P550" s="212"/>
      <c r="Q550" s="212"/>
      <c r="R550" s="212"/>
      <c r="S550" s="212"/>
      <c r="T550" s="213"/>
      <c r="AT550" s="214" t="s">
        <v>136</v>
      </c>
      <c r="AU550" s="214" t="s">
        <v>81</v>
      </c>
      <c r="AV550" s="11" t="s">
        <v>77</v>
      </c>
      <c r="AW550" s="11" t="s">
        <v>35</v>
      </c>
      <c r="AX550" s="11" t="s">
        <v>72</v>
      </c>
      <c r="AY550" s="214" t="s">
        <v>126</v>
      </c>
    </row>
    <row r="551" spans="2:51" s="11" customFormat="1" ht="13.5">
      <c r="B551" s="204"/>
      <c r="C551" s="205"/>
      <c r="D551" s="206" t="s">
        <v>136</v>
      </c>
      <c r="E551" s="207" t="s">
        <v>21</v>
      </c>
      <c r="F551" s="208" t="s">
        <v>645</v>
      </c>
      <c r="G551" s="205"/>
      <c r="H551" s="207" t="s">
        <v>21</v>
      </c>
      <c r="I551" s="209"/>
      <c r="J551" s="205"/>
      <c r="K551" s="205"/>
      <c r="L551" s="210"/>
      <c r="M551" s="211"/>
      <c r="N551" s="212"/>
      <c r="O551" s="212"/>
      <c r="P551" s="212"/>
      <c r="Q551" s="212"/>
      <c r="R551" s="212"/>
      <c r="S551" s="212"/>
      <c r="T551" s="213"/>
      <c r="AT551" s="214" t="s">
        <v>136</v>
      </c>
      <c r="AU551" s="214" t="s">
        <v>81</v>
      </c>
      <c r="AV551" s="11" t="s">
        <v>77</v>
      </c>
      <c r="AW551" s="11" t="s">
        <v>35</v>
      </c>
      <c r="AX551" s="11" t="s">
        <v>72</v>
      </c>
      <c r="AY551" s="214" t="s">
        <v>126</v>
      </c>
    </row>
    <row r="552" spans="2:51" s="12" customFormat="1" ht="13.5">
      <c r="B552" s="215"/>
      <c r="C552" s="216"/>
      <c r="D552" s="206" t="s">
        <v>136</v>
      </c>
      <c r="E552" s="217" t="s">
        <v>21</v>
      </c>
      <c r="F552" s="218" t="s">
        <v>451</v>
      </c>
      <c r="G552" s="216"/>
      <c r="H552" s="219">
        <v>4.8</v>
      </c>
      <c r="I552" s="220"/>
      <c r="J552" s="216"/>
      <c r="K552" s="216"/>
      <c r="L552" s="221"/>
      <c r="M552" s="222"/>
      <c r="N552" s="223"/>
      <c r="O552" s="223"/>
      <c r="P552" s="223"/>
      <c r="Q552" s="223"/>
      <c r="R552" s="223"/>
      <c r="S552" s="223"/>
      <c r="T552" s="224"/>
      <c r="AT552" s="225" t="s">
        <v>136</v>
      </c>
      <c r="AU552" s="225" t="s">
        <v>81</v>
      </c>
      <c r="AV552" s="12" t="s">
        <v>81</v>
      </c>
      <c r="AW552" s="12" t="s">
        <v>35</v>
      </c>
      <c r="AX552" s="12" t="s">
        <v>77</v>
      </c>
      <c r="AY552" s="225" t="s">
        <v>126</v>
      </c>
    </row>
    <row r="553" spans="2:65" s="1" customFormat="1" ht="22.9" customHeight="1">
      <c r="B553" s="41"/>
      <c r="C553" s="192" t="s">
        <v>646</v>
      </c>
      <c r="D553" s="192" t="s">
        <v>129</v>
      </c>
      <c r="E553" s="193" t="s">
        <v>647</v>
      </c>
      <c r="F553" s="194" t="s">
        <v>648</v>
      </c>
      <c r="G553" s="195" t="s">
        <v>142</v>
      </c>
      <c r="H553" s="196">
        <v>17</v>
      </c>
      <c r="I553" s="197"/>
      <c r="J553" s="198">
        <f>ROUND(I553*H553,2)</f>
        <v>0</v>
      </c>
      <c r="K553" s="194" t="s">
        <v>133</v>
      </c>
      <c r="L553" s="61"/>
      <c r="M553" s="199" t="s">
        <v>21</v>
      </c>
      <c r="N553" s="200" t="s">
        <v>43</v>
      </c>
      <c r="O553" s="42"/>
      <c r="P553" s="201">
        <f>O553*H553</f>
        <v>0</v>
      </c>
      <c r="Q553" s="201">
        <v>0.00547</v>
      </c>
      <c r="R553" s="201">
        <f>Q553*H553</f>
        <v>0.09299</v>
      </c>
      <c r="S553" s="201">
        <v>0</v>
      </c>
      <c r="T553" s="202">
        <f>S553*H553</f>
        <v>0</v>
      </c>
      <c r="AR553" s="24" t="s">
        <v>252</v>
      </c>
      <c r="AT553" s="24" t="s">
        <v>129</v>
      </c>
      <c r="AU553" s="24" t="s">
        <v>81</v>
      </c>
      <c r="AY553" s="24" t="s">
        <v>126</v>
      </c>
      <c r="BE553" s="203">
        <f>IF(N553="základní",J553,0)</f>
        <v>0</v>
      </c>
      <c r="BF553" s="203">
        <f>IF(N553="snížená",J553,0)</f>
        <v>0</v>
      </c>
      <c r="BG553" s="203">
        <f>IF(N553="zákl. přenesená",J553,0)</f>
        <v>0</v>
      </c>
      <c r="BH553" s="203">
        <f>IF(N553="sníž. přenesená",J553,0)</f>
        <v>0</v>
      </c>
      <c r="BI553" s="203">
        <f>IF(N553="nulová",J553,0)</f>
        <v>0</v>
      </c>
      <c r="BJ553" s="24" t="s">
        <v>77</v>
      </c>
      <c r="BK553" s="203">
        <f>ROUND(I553*H553,2)</f>
        <v>0</v>
      </c>
      <c r="BL553" s="24" t="s">
        <v>252</v>
      </c>
      <c r="BM553" s="24" t="s">
        <v>649</v>
      </c>
    </row>
    <row r="554" spans="2:47" s="1" customFormat="1" ht="67.5">
      <c r="B554" s="41"/>
      <c r="C554" s="63"/>
      <c r="D554" s="206" t="s">
        <v>154</v>
      </c>
      <c r="E554" s="63"/>
      <c r="F554" s="237" t="s">
        <v>650</v>
      </c>
      <c r="G554" s="63"/>
      <c r="H554" s="63"/>
      <c r="I554" s="163"/>
      <c r="J554" s="63"/>
      <c r="K554" s="63"/>
      <c r="L554" s="61"/>
      <c r="M554" s="238"/>
      <c r="N554" s="42"/>
      <c r="O554" s="42"/>
      <c r="P554" s="42"/>
      <c r="Q554" s="42"/>
      <c r="R554" s="42"/>
      <c r="S554" s="42"/>
      <c r="T554" s="78"/>
      <c r="AT554" s="24" t="s">
        <v>154</v>
      </c>
      <c r="AU554" s="24" t="s">
        <v>81</v>
      </c>
    </row>
    <row r="555" spans="2:51" s="11" customFormat="1" ht="13.5">
      <c r="B555" s="204"/>
      <c r="C555" s="205"/>
      <c r="D555" s="206" t="s">
        <v>136</v>
      </c>
      <c r="E555" s="207" t="s">
        <v>21</v>
      </c>
      <c r="F555" s="208" t="s">
        <v>144</v>
      </c>
      <c r="G555" s="205"/>
      <c r="H555" s="207" t="s">
        <v>21</v>
      </c>
      <c r="I555" s="209"/>
      <c r="J555" s="205"/>
      <c r="K555" s="205"/>
      <c r="L555" s="210"/>
      <c r="M555" s="211"/>
      <c r="N555" s="212"/>
      <c r="O555" s="212"/>
      <c r="P555" s="212"/>
      <c r="Q555" s="212"/>
      <c r="R555" s="212"/>
      <c r="S555" s="212"/>
      <c r="T555" s="213"/>
      <c r="AT555" s="214" t="s">
        <v>136</v>
      </c>
      <c r="AU555" s="214" t="s">
        <v>81</v>
      </c>
      <c r="AV555" s="11" t="s">
        <v>77</v>
      </c>
      <c r="AW555" s="11" t="s">
        <v>35</v>
      </c>
      <c r="AX555" s="11" t="s">
        <v>72</v>
      </c>
      <c r="AY555" s="214" t="s">
        <v>126</v>
      </c>
    </row>
    <row r="556" spans="2:51" s="11" customFormat="1" ht="13.5">
      <c r="B556" s="204"/>
      <c r="C556" s="205"/>
      <c r="D556" s="206" t="s">
        <v>136</v>
      </c>
      <c r="E556" s="207" t="s">
        <v>21</v>
      </c>
      <c r="F556" s="208" t="s">
        <v>651</v>
      </c>
      <c r="G556" s="205"/>
      <c r="H556" s="207" t="s">
        <v>21</v>
      </c>
      <c r="I556" s="209"/>
      <c r="J556" s="205"/>
      <c r="K556" s="205"/>
      <c r="L556" s="210"/>
      <c r="M556" s="211"/>
      <c r="N556" s="212"/>
      <c r="O556" s="212"/>
      <c r="P556" s="212"/>
      <c r="Q556" s="212"/>
      <c r="R556" s="212"/>
      <c r="S556" s="212"/>
      <c r="T556" s="213"/>
      <c r="AT556" s="214" t="s">
        <v>136</v>
      </c>
      <c r="AU556" s="214" t="s">
        <v>81</v>
      </c>
      <c r="AV556" s="11" t="s">
        <v>77</v>
      </c>
      <c r="AW556" s="11" t="s">
        <v>35</v>
      </c>
      <c r="AX556" s="11" t="s">
        <v>72</v>
      </c>
      <c r="AY556" s="214" t="s">
        <v>126</v>
      </c>
    </row>
    <row r="557" spans="2:51" s="12" customFormat="1" ht="13.5">
      <c r="B557" s="215"/>
      <c r="C557" s="216"/>
      <c r="D557" s="206" t="s">
        <v>136</v>
      </c>
      <c r="E557" s="217" t="s">
        <v>21</v>
      </c>
      <c r="F557" s="218" t="s">
        <v>652</v>
      </c>
      <c r="G557" s="216"/>
      <c r="H557" s="219">
        <v>17</v>
      </c>
      <c r="I557" s="220"/>
      <c r="J557" s="216"/>
      <c r="K557" s="216"/>
      <c r="L557" s="221"/>
      <c r="M557" s="222"/>
      <c r="N557" s="223"/>
      <c r="O557" s="223"/>
      <c r="P557" s="223"/>
      <c r="Q557" s="223"/>
      <c r="R557" s="223"/>
      <c r="S557" s="223"/>
      <c r="T557" s="224"/>
      <c r="AT557" s="225" t="s">
        <v>136</v>
      </c>
      <c r="AU557" s="225" t="s">
        <v>81</v>
      </c>
      <c r="AV557" s="12" t="s">
        <v>81</v>
      </c>
      <c r="AW557" s="12" t="s">
        <v>35</v>
      </c>
      <c r="AX557" s="12" t="s">
        <v>77</v>
      </c>
      <c r="AY557" s="225" t="s">
        <v>126</v>
      </c>
    </row>
    <row r="558" spans="2:65" s="1" customFormat="1" ht="22.9" customHeight="1">
      <c r="B558" s="41"/>
      <c r="C558" s="192" t="s">
        <v>653</v>
      </c>
      <c r="D558" s="192" t="s">
        <v>129</v>
      </c>
      <c r="E558" s="193" t="s">
        <v>654</v>
      </c>
      <c r="F558" s="194" t="s">
        <v>655</v>
      </c>
      <c r="G558" s="195" t="s">
        <v>142</v>
      </c>
      <c r="H558" s="196">
        <v>33</v>
      </c>
      <c r="I558" s="197"/>
      <c r="J558" s="198">
        <f>ROUND(I558*H558,2)</f>
        <v>0</v>
      </c>
      <c r="K558" s="194" t="s">
        <v>133</v>
      </c>
      <c r="L558" s="61"/>
      <c r="M558" s="199" t="s">
        <v>21</v>
      </c>
      <c r="N558" s="200" t="s">
        <v>43</v>
      </c>
      <c r="O558" s="42"/>
      <c r="P558" s="201">
        <f>O558*H558</f>
        <v>0</v>
      </c>
      <c r="Q558" s="201">
        <v>0.00651</v>
      </c>
      <c r="R558" s="201">
        <f>Q558*H558</f>
        <v>0.21483</v>
      </c>
      <c r="S558" s="201">
        <v>0</v>
      </c>
      <c r="T558" s="202">
        <f>S558*H558</f>
        <v>0</v>
      </c>
      <c r="AR558" s="24" t="s">
        <v>252</v>
      </c>
      <c r="AT558" s="24" t="s">
        <v>129</v>
      </c>
      <c r="AU558" s="24" t="s">
        <v>81</v>
      </c>
      <c r="AY558" s="24" t="s">
        <v>126</v>
      </c>
      <c r="BE558" s="203">
        <f>IF(N558="základní",J558,0)</f>
        <v>0</v>
      </c>
      <c r="BF558" s="203">
        <f>IF(N558="snížená",J558,0)</f>
        <v>0</v>
      </c>
      <c r="BG558" s="203">
        <f>IF(N558="zákl. přenesená",J558,0)</f>
        <v>0</v>
      </c>
      <c r="BH558" s="203">
        <f>IF(N558="sníž. přenesená",J558,0)</f>
        <v>0</v>
      </c>
      <c r="BI558" s="203">
        <f>IF(N558="nulová",J558,0)</f>
        <v>0</v>
      </c>
      <c r="BJ558" s="24" t="s">
        <v>77</v>
      </c>
      <c r="BK558" s="203">
        <f>ROUND(I558*H558,2)</f>
        <v>0</v>
      </c>
      <c r="BL558" s="24" t="s">
        <v>252</v>
      </c>
      <c r="BM558" s="24" t="s">
        <v>656</v>
      </c>
    </row>
    <row r="559" spans="2:47" s="1" customFormat="1" ht="67.5">
      <c r="B559" s="41"/>
      <c r="C559" s="63"/>
      <c r="D559" s="206" t="s">
        <v>154</v>
      </c>
      <c r="E559" s="63"/>
      <c r="F559" s="237" t="s">
        <v>650</v>
      </c>
      <c r="G559" s="63"/>
      <c r="H559" s="63"/>
      <c r="I559" s="163"/>
      <c r="J559" s="63"/>
      <c r="K559" s="63"/>
      <c r="L559" s="61"/>
      <c r="M559" s="238"/>
      <c r="N559" s="42"/>
      <c r="O559" s="42"/>
      <c r="P559" s="42"/>
      <c r="Q559" s="42"/>
      <c r="R559" s="42"/>
      <c r="S559" s="42"/>
      <c r="T559" s="78"/>
      <c r="AT559" s="24" t="s">
        <v>154</v>
      </c>
      <c r="AU559" s="24" t="s">
        <v>81</v>
      </c>
    </row>
    <row r="560" spans="2:51" s="11" customFormat="1" ht="13.5">
      <c r="B560" s="204"/>
      <c r="C560" s="205"/>
      <c r="D560" s="206" t="s">
        <v>136</v>
      </c>
      <c r="E560" s="207" t="s">
        <v>21</v>
      </c>
      <c r="F560" s="208" t="s">
        <v>144</v>
      </c>
      <c r="G560" s="205"/>
      <c r="H560" s="207" t="s">
        <v>21</v>
      </c>
      <c r="I560" s="209"/>
      <c r="J560" s="205"/>
      <c r="K560" s="205"/>
      <c r="L560" s="210"/>
      <c r="M560" s="211"/>
      <c r="N560" s="212"/>
      <c r="O560" s="212"/>
      <c r="P560" s="212"/>
      <c r="Q560" s="212"/>
      <c r="R560" s="212"/>
      <c r="S560" s="212"/>
      <c r="T560" s="213"/>
      <c r="AT560" s="214" t="s">
        <v>136</v>
      </c>
      <c r="AU560" s="214" t="s">
        <v>81</v>
      </c>
      <c r="AV560" s="11" t="s">
        <v>77</v>
      </c>
      <c r="AW560" s="11" t="s">
        <v>35</v>
      </c>
      <c r="AX560" s="11" t="s">
        <v>72</v>
      </c>
      <c r="AY560" s="214" t="s">
        <v>126</v>
      </c>
    </row>
    <row r="561" spans="2:51" s="11" customFormat="1" ht="13.5">
      <c r="B561" s="204"/>
      <c r="C561" s="205"/>
      <c r="D561" s="206" t="s">
        <v>136</v>
      </c>
      <c r="E561" s="207" t="s">
        <v>21</v>
      </c>
      <c r="F561" s="208" t="s">
        <v>657</v>
      </c>
      <c r="G561" s="205"/>
      <c r="H561" s="207" t="s">
        <v>21</v>
      </c>
      <c r="I561" s="209"/>
      <c r="J561" s="205"/>
      <c r="K561" s="205"/>
      <c r="L561" s="210"/>
      <c r="M561" s="211"/>
      <c r="N561" s="212"/>
      <c r="O561" s="212"/>
      <c r="P561" s="212"/>
      <c r="Q561" s="212"/>
      <c r="R561" s="212"/>
      <c r="S561" s="212"/>
      <c r="T561" s="213"/>
      <c r="AT561" s="214" t="s">
        <v>136</v>
      </c>
      <c r="AU561" s="214" t="s">
        <v>81</v>
      </c>
      <c r="AV561" s="11" t="s">
        <v>77</v>
      </c>
      <c r="AW561" s="11" t="s">
        <v>35</v>
      </c>
      <c r="AX561" s="11" t="s">
        <v>72</v>
      </c>
      <c r="AY561" s="214" t="s">
        <v>126</v>
      </c>
    </row>
    <row r="562" spans="2:51" s="12" customFormat="1" ht="13.5">
      <c r="B562" s="215"/>
      <c r="C562" s="216"/>
      <c r="D562" s="206" t="s">
        <v>136</v>
      </c>
      <c r="E562" s="217" t="s">
        <v>21</v>
      </c>
      <c r="F562" s="218" t="s">
        <v>658</v>
      </c>
      <c r="G562" s="216"/>
      <c r="H562" s="219">
        <v>33</v>
      </c>
      <c r="I562" s="220"/>
      <c r="J562" s="216"/>
      <c r="K562" s="216"/>
      <c r="L562" s="221"/>
      <c r="M562" s="222"/>
      <c r="N562" s="223"/>
      <c r="O562" s="223"/>
      <c r="P562" s="223"/>
      <c r="Q562" s="223"/>
      <c r="R562" s="223"/>
      <c r="S562" s="223"/>
      <c r="T562" s="224"/>
      <c r="AT562" s="225" t="s">
        <v>136</v>
      </c>
      <c r="AU562" s="225" t="s">
        <v>81</v>
      </c>
      <c r="AV562" s="12" t="s">
        <v>81</v>
      </c>
      <c r="AW562" s="12" t="s">
        <v>35</v>
      </c>
      <c r="AX562" s="12" t="s">
        <v>77</v>
      </c>
      <c r="AY562" s="225" t="s">
        <v>126</v>
      </c>
    </row>
    <row r="563" spans="2:65" s="1" customFormat="1" ht="34.15" customHeight="1">
      <c r="B563" s="41"/>
      <c r="C563" s="192" t="s">
        <v>659</v>
      </c>
      <c r="D563" s="192" t="s">
        <v>129</v>
      </c>
      <c r="E563" s="193" t="s">
        <v>660</v>
      </c>
      <c r="F563" s="194" t="s">
        <v>661</v>
      </c>
      <c r="G563" s="195" t="s">
        <v>445</v>
      </c>
      <c r="H563" s="196">
        <v>3</v>
      </c>
      <c r="I563" s="197"/>
      <c r="J563" s="198">
        <f>ROUND(I563*H563,2)</f>
        <v>0</v>
      </c>
      <c r="K563" s="194" t="s">
        <v>133</v>
      </c>
      <c r="L563" s="61"/>
      <c r="M563" s="199" t="s">
        <v>21</v>
      </c>
      <c r="N563" s="200" t="s">
        <v>43</v>
      </c>
      <c r="O563" s="42"/>
      <c r="P563" s="201">
        <f>O563*H563</f>
        <v>0</v>
      </c>
      <c r="Q563" s="201">
        <v>0.0001</v>
      </c>
      <c r="R563" s="201">
        <f>Q563*H563</f>
        <v>0.00030000000000000003</v>
      </c>
      <c r="S563" s="201">
        <v>0</v>
      </c>
      <c r="T563" s="202">
        <f>S563*H563</f>
        <v>0</v>
      </c>
      <c r="AR563" s="24" t="s">
        <v>252</v>
      </c>
      <c r="AT563" s="24" t="s">
        <v>129</v>
      </c>
      <c r="AU563" s="24" t="s">
        <v>81</v>
      </c>
      <c r="AY563" s="24" t="s">
        <v>126</v>
      </c>
      <c r="BE563" s="203">
        <f>IF(N563="základní",J563,0)</f>
        <v>0</v>
      </c>
      <c r="BF563" s="203">
        <f>IF(N563="snížená",J563,0)</f>
        <v>0</v>
      </c>
      <c r="BG563" s="203">
        <f>IF(N563="zákl. přenesená",J563,0)</f>
        <v>0</v>
      </c>
      <c r="BH563" s="203">
        <f>IF(N563="sníž. přenesená",J563,0)</f>
        <v>0</v>
      </c>
      <c r="BI563" s="203">
        <f>IF(N563="nulová",J563,0)</f>
        <v>0</v>
      </c>
      <c r="BJ563" s="24" t="s">
        <v>77</v>
      </c>
      <c r="BK563" s="203">
        <f>ROUND(I563*H563,2)</f>
        <v>0</v>
      </c>
      <c r="BL563" s="24" t="s">
        <v>252</v>
      </c>
      <c r="BM563" s="24" t="s">
        <v>662</v>
      </c>
    </row>
    <row r="564" spans="2:47" s="1" customFormat="1" ht="67.5">
      <c r="B564" s="41"/>
      <c r="C564" s="63"/>
      <c r="D564" s="206" t="s">
        <v>154</v>
      </c>
      <c r="E564" s="63"/>
      <c r="F564" s="237" t="s">
        <v>650</v>
      </c>
      <c r="G564" s="63"/>
      <c r="H564" s="63"/>
      <c r="I564" s="163"/>
      <c r="J564" s="63"/>
      <c r="K564" s="63"/>
      <c r="L564" s="61"/>
      <c r="M564" s="238"/>
      <c r="N564" s="42"/>
      <c r="O564" s="42"/>
      <c r="P564" s="42"/>
      <c r="Q564" s="42"/>
      <c r="R564" s="42"/>
      <c r="S564" s="42"/>
      <c r="T564" s="78"/>
      <c r="AT564" s="24" t="s">
        <v>154</v>
      </c>
      <c r="AU564" s="24" t="s">
        <v>81</v>
      </c>
    </row>
    <row r="565" spans="2:65" s="1" customFormat="1" ht="34.15" customHeight="1">
      <c r="B565" s="41"/>
      <c r="C565" s="192" t="s">
        <v>663</v>
      </c>
      <c r="D565" s="192" t="s">
        <v>129</v>
      </c>
      <c r="E565" s="193" t="s">
        <v>664</v>
      </c>
      <c r="F565" s="194" t="s">
        <v>665</v>
      </c>
      <c r="G565" s="195" t="s">
        <v>445</v>
      </c>
      <c r="H565" s="196">
        <v>3</v>
      </c>
      <c r="I565" s="197"/>
      <c r="J565" s="198">
        <f>ROUND(I565*H565,2)</f>
        <v>0</v>
      </c>
      <c r="K565" s="194" t="s">
        <v>133</v>
      </c>
      <c r="L565" s="61"/>
      <c r="M565" s="199" t="s">
        <v>21</v>
      </c>
      <c r="N565" s="200" t="s">
        <v>43</v>
      </c>
      <c r="O565" s="42"/>
      <c r="P565" s="201">
        <f>O565*H565</f>
        <v>0</v>
      </c>
      <c r="Q565" s="201">
        <v>0.0001</v>
      </c>
      <c r="R565" s="201">
        <f>Q565*H565</f>
        <v>0.00030000000000000003</v>
      </c>
      <c r="S565" s="201">
        <v>0</v>
      </c>
      <c r="T565" s="202">
        <f>S565*H565</f>
        <v>0</v>
      </c>
      <c r="AR565" s="24" t="s">
        <v>252</v>
      </c>
      <c r="AT565" s="24" t="s">
        <v>129</v>
      </c>
      <c r="AU565" s="24" t="s">
        <v>81</v>
      </c>
      <c r="AY565" s="24" t="s">
        <v>126</v>
      </c>
      <c r="BE565" s="203">
        <f>IF(N565="základní",J565,0)</f>
        <v>0</v>
      </c>
      <c r="BF565" s="203">
        <f>IF(N565="snížená",J565,0)</f>
        <v>0</v>
      </c>
      <c r="BG565" s="203">
        <f>IF(N565="zákl. přenesená",J565,0)</f>
        <v>0</v>
      </c>
      <c r="BH565" s="203">
        <f>IF(N565="sníž. přenesená",J565,0)</f>
        <v>0</v>
      </c>
      <c r="BI565" s="203">
        <f>IF(N565="nulová",J565,0)</f>
        <v>0</v>
      </c>
      <c r="BJ565" s="24" t="s">
        <v>77</v>
      </c>
      <c r="BK565" s="203">
        <f>ROUND(I565*H565,2)</f>
        <v>0</v>
      </c>
      <c r="BL565" s="24" t="s">
        <v>252</v>
      </c>
      <c r="BM565" s="24" t="s">
        <v>666</v>
      </c>
    </row>
    <row r="566" spans="2:47" s="1" customFormat="1" ht="67.5">
      <c r="B566" s="41"/>
      <c r="C566" s="63"/>
      <c r="D566" s="206" t="s">
        <v>154</v>
      </c>
      <c r="E566" s="63"/>
      <c r="F566" s="237" t="s">
        <v>650</v>
      </c>
      <c r="G566" s="63"/>
      <c r="H566" s="63"/>
      <c r="I566" s="163"/>
      <c r="J566" s="63"/>
      <c r="K566" s="63"/>
      <c r="L566" s="61"/>
      <c r="M566" s="238"/>
      <c r="N566" s="42"/>
      <c r="O566" s="42"/>
      <c r="P566" s="42"/>
      <c r="Q566" s="42"/>
      <c r="R566" s="42"/>
      <c r="S566" s="42"/>
      <c r="T566" s="78"/>
      <c r="AT566" s="24" t="s">
        <v>154</v>
      </c>
      <c r="AU566" s="24" t="s">
        <v>81</v>
      </c>
    </row>
    <row r="567" spans="2:65" s="1" customFormat="1" ht="34.15" customHeight="1">
      <c r="B567" s="41"/>
      <c r="C567" s="192" t="s">
        <v>667</v>
      </c>
      <c r="D567" s="192" t="s">
        <v>129</v>
      </c>
      <c r="E567" s="193" t="s">
        <v>668</v>
      </c>
      <c r="F567" s="194" t="s">
        <v>669</v>
      </c>
      <c r="G567" s="195" t="s">
        <v>142</v>
      </c>
      <c r="H567" s="196">
        <v>8.8</v>
      </c>
      <c r="I567" s="197"/>
      <c r="J567" s="198">
        <f>ROUND(I567*H567,2)</f>
        <v>0</v>
      </c>
      <c r="K567" s="194" t="s">
        <v>133</v>
      </c>
      <c r="L567" s="61"/>
      <c r="M567" s="199" t="s">
        <v>21</v>
      </c>
      <c r="N567" s="200" t="s">
        <v>43</v>
      </c>
      <c r="O567" s="42"/>
      <c r="P567" s="201">
        <f>O567*H567</f>
        <v>0</v>
      </c>
      <c r="Q567" s="201">
        <v>0.01068</v>
      </c>
      <c r="R567" s="201">
        <f>Q567*H567</f>
        <v>0.09398400000000001</v>
      </c>
      <c r="S567" s="201">
        <v>0</v>
      </c>
      <c r="T567" s="202">
        <f>S567*H567</f>
        <v>0</v>
      </c>
      <c r="AR567" s="24" t="s">
        <v>252</v>
      </c>
      <c r="AT567" s="24" t="s">
        <v>129</v>
      </c>
      <c r="AU567" s="24" t="s">
        <v>81</v>
      </c>
      <c r="AY567" s="24" t="s">
        <v>126</v>
      </c>
      <c r="BE567" s="203">
        <f>IF(N567="základní",J567,0)</f>
        <v>0</v>
      </c>
      <c r="BF567" s="203">
        <f>IF(N567="snížená",J567,0)</f>
        <v>0</v>
      </c>
      <c r="BG567" s="203">
        <f>IF(N567="zákl. přenesená",J567,0)</f>
        <v>0</v>
      </c>
      <c r="BH567" s="203">
        <f>IF(N567="sníž. přenesená",J567,0)</f>
        <v>0</v>
      </c>
      <c r="BI567" s="203">
        <f>IF(N567="nulová",J567,0)</f>
        <v>0</v>
      </c>
      <c r="BJ567" s="24" t="s">
        <v>77</v>
      </c>
      <c r="BK567" s="203">
        <f>ROUND(I567*H567,2)</f>
        <v>0</v>
      </c>
      <c r="BL567" s="24" t="s">
        <v>252</v>
      </c>
      <c r="BM567" s="24" t="s">
        <v>670</v>
      </c>
    </row>
    <row r="568" spans="2:51" s="11" customFormat="1" ht="13.5">
      <c r="B568" s="204"/>
      <c r="C568" s="205"/>
      <c r="D568" s="206" t="s">
        <v>136</v>
      </c>
      <c r="E568" s="207" t="s">
        <v>21</v>
      </c>
      <c r="F568" s="208" t="s">
        <v>144</v>
      </c>
      <c r="G568" s="205"/>
      <c r="H568" s="207" t="s">
        <v>21</v>
      </c>
      <c r="I568" s="209"/>
      <c r="J568" s="205"/>
      <c r="K568" s="205"/>
      <c r="L568" s="210"/>
      <c r="M568" s="211"/>
      <c r="N568" s="212"/>
      <c r="O568" s="212"/>
      <c r="P568" s="212"/>
      <c r="Q568" s="212"/>
      <c r="R568" s="212"/>
      <c r="S568" s="212"/>
      <c r="T568" s="213"/>
      <c r="AT568" s="214" t="s">
        <v>136</v>
      </c>
      <c r="AU568" s="214" t="s">
        <v>81</v>
      </c>
      <c r="AV568" s="11" t="s">
        <v>77</v>
      </c>
      <c r="AW568" s="11" t="s">
        <v>35</v>
      </c>
      <c r="AX568" s="11" t="s">
        <v>72</v>
      </c>
      <c r="AY568" s="214" t="s">
        <v>126</v>
      </c>
    </row>
    <row r="569" spans="2:51" s="11" customFormat="1" ht="13.5">
      <c r="B569" s="204"/>
      <c r="C569" s="205"/>
      <c r="D569" s="206" t="s">
        <v>136</v>
      </c>
      <c r="E569" s="207" t="s">
        <v>21</v>
      </c>
      <c r="F569" s="208" t="s">
        <v>671</v>
      </c>
      <c r="G569" s="205"/>
      <c r="H569" s="207" t="s">
        <v>21</v>
      </c>
      <c r="I569" s="209"/>
      <c r="J569" s="205"/>
      <c r="K569" s="205"/>
      <c r="L569" s="210"/>
      <c r="M569" s="211"/>
      <c r="N569" s="212"/>
      <c r="O569" s="212"/>
      <c r="P569" s="212"/>
      <c r="Q569" s="212"/>
      <c r="R569" s="212"/>
      <c r="S569" s="212"/>
      <c r="T569" s="213"/>
      <c r="AT569" s="214" t="s">
        <v>136</v>
      </c>
      <c r="AU569" s="214" t="s">
        <v>81</v>
      </c>
      <c r="AV569" s="11" t="s">
        <v>77</v>
      </c>
      <c r="AW569" s="11" t="s">
        <v>35</v>
      </c>
      <c r="AX569" s="11" t="s">
        <v>72</v>
      </c>
      <c r="AY569" s="214" t="s">
        <v>126</v>
      </c>
    </row>
    <row r="570" spans="2:51" s="12" customFormat="1" ht="13.5">
      <c r="B570" s="215"/>
      <c r="C570" s="216"/>
      <c r="D570" s="206" t="s">
        <v>136</v>
      </c>
      <c r="E570" s="217" t="s">
        <v>21</v>
      </c>
      <c r="F570" s="218" t="s">
        <v>461</v>
      </c>
      <c r="G570" s="216"/>
      <c r="H570" s="219">
        <v>8.8</v>
      </c>
      <c r="I570" s="220"/>
      <c r="J570" s="216"/>
      <c r="K570" s="216"/>
      <c r="L570" s="221"/>
      <c r="M570" s="222"/>
      <c r="N570" s="223"/>
      <c r="O570" s="223"/>
      <c r="P570" s="223"/>
      <c r="Q570" s="223"/>
      <c r="R570" s="223"/>
      <c r="S570" s="223"/>
      <c r="T570" s="224"/>
      <c r="AT570" s="225" t="s">
        <v>136</v>
      </c>
      <c r="AU570" s="225" t="s">
        <v>81</v>
      </c>
      <c r="AV570" s="12" t="s">
        <v>81</v>
      </c>
      <c r="AW570" s="12" t="s">
        <v>35</v>
      </c>
      <c r="AX570" s="12" t="s">
        <v>77</v>
      </c>
      <c r="AY570" s="225" t="s">
        <v>126</v>
      </c>
    </row>
    <row r="571" spans="2:65" s="1" customFormat="1" ht="34.15" customHeight="1">
      <c r="B571" s="41"/>
      <c r="C571" s="192" t="s">
        <v>672</v>
      </c>
      <c r="D571" s="192" t="s">
        <v>129</v>
      </c>
      <c r="E571" s="193" t="s">
        <v>673</v>
      </c>
      <c r="F571" s="194" t="s">
        <v>674</v>
      </c>
      <c r="G571" s="195" t="s">
        <v>445</v>
      </c>
      <c r="H571" s="196">
        <v>2</v>
      </c>
      <c r="I571" s="197"/>
      <c r="J571" s="198">
        <f>ROUND(I571*H571,2)</f>
        <v>0</v>
      </c>
      <c r="K571" s="194" t="s">
        <v>133</v>
      </c>
      <c r="L571" s="61"/>
      <c r="M571" s="199" t="s">
        <v>21</v>
      </c>
      <c r="N571" s="200" t="s">
        <v>43</v>
      </c>
      <c r="O571" s="42"/>
      <c r="P571" s="201">
        <f>O571*H571</f>
        <v>0</v>
      </c>
      <c r="Q571" s="201">
        <v>0.00017</v>
      </c>
      <c r="R571" s="201">
        <f>Q571*H571</f>
        <v>0.00034</v>
      </c>
      <c r="S571" s="201">
        <v>0</v>
      </c>
      <c r="T571" s="202">
        <f>S571*H571</f>
        <v>0</v>
      </c>
      <c r="AR571" s="24" t="s">
        <v>252</v>
      </c>
      <c r="AT571" s="24" t="s">
        <v>129</v>
      </c>
      <c r="AU571" s="24" t="s">
        <v>81</v>
      </c>
      <c r="AY571" s="24" t="s">
        <v>126</v>
      </c>
      <c r="BE571" s="203">
        <f>IF(N571="základní",J571,0)</f>
        <v>0</v>
      </c>
      <c r="BF571" s="203">
        <f>IF(N571="snížená",J571,0)</f>
        <v>0</v>
      </c>
      <c r="BG571" s="203">
        <f>IF(N571="zákl. přenesená",J571,0)</f>
        <v>0</v>
      </c>
      <c r="BH571" s="203">
        <f>IF(N571="sníž. přenesená",J571,0)</f>
        <v>0</v>
      </c>
      <c r="BI571" s="203">
        <f>IF(N571="nulová",J571,0)</f>
        <v>0</v>
      </c>
      <c r="BJ571" s="24" t="s">
        <v>77</v>
      </c>
      <c r="BK571" s="203">
        <f>ROUND(I571*H571,2)</f>
        <v>0</v>
      </c>
      <c r="BL571" s="24" t="s">
        <v>252</v>
      </c>
      <c r="BM571" s="24" t="s">
        <v>675</v>
      </c>
    </row>
    <row r="572" spans="2:65" s="1" customFormat="1" ht="22.9" customHeight="1">
      <c r="B572" s="41"/>
      <c r="C572" s="192" t="s">
        <v>676</v>
      </c>
      <c r="D572" s="192" t="s">
        <v>129</v>
      </c>
      <c r="E572" s="193" t="s">
        <v>677</v>
      </c>
      <c r="F572" s="194" t="s">
        <v>678</v>
      </c>
      <c r="G572" s="195" t="s">
        <v>142</v>
      </c>
      <c r="H572" s="196">
        <v>137</v>
      </c>
      <c r="I572" s="197"/>
      <c r="J572" s="198">
        <f>ROUND(I572*H572,2)</f>
        <v>0</v>
      </c>
      <c r="K572" s="194" t="s">
        <v>133</v>
      </c>
      <c r="L572" s="61"/>
      <c r="M572" s="199" t="s">
        <v>21</v>
      </c>
      <c r="N572" s="200" t="s">
        <v>43</v>
      </c>
      <c r="O572" s="42"/>
      <c r="P572" s="201">
        <f>O572*H572</f>
        <v>0</v>
      </c>
      <c r="Q572" s="201">
        <v>0.00236</v>
      </c>
      <c r="R572" s="201">
        <f>Q572*H572</f>
        <v>0.32332</v>
      </c>
      <c r="S572" s="201">
        <v>0</v>
      </c>
      <c r="T572" s="202">
        <f>S572*H572</f>
        <v>0</v>
      </c>
      <c r="AR572" s="24" t="s">
        <v>252</v>
      </c>
      <c r="AT572" s="24" t="s">
        <v>129</v>
      </c>
      <c r="AU572" s="24" t="s">
        <v>81</v>
      </c>
      <c r="AY572" s="24" t="s">
        <v>126</v>
      </c>
      <c r="BE572" s="203">
        <f>IF(N572="základní",J572,0)</f>
        <v>0</v>
      </c>
      <c r="BF572" s="203">
        <f>IF(N572="snížená",J572,0)</f>
        <v>0</v>
      </c>
      <c r="BG572" s="203">
        <f>IF(N572="zákl. přenesená",J572,0)</f>
        <v>0</v>
      </c>
      <c r="BH572" s="203">
        <f>IF(N572="sníž. přenesená",J572,0)</f>
        <v>0</v>
      </c>
      <c r="BI572" s="203">
        <f>IF(N572="nulová",J572,0)</f>
        <v>0</v>
      </c>
      <c r="BJ572" s="24" t="s">
        <v>77</v>
      </c>
      <c r="BK572" s="203">
        <f>ROUND(I572*H572,2)</f>
        <v>0</v>
      </c>
      <c r="BL572" s="24" t="s">
        <v>252</v>
      </c>
      <c r="BM572" s="24" t="s">
        <v>679</v>
      </c>
    </row>
    <row r="573" spans="2:51" s="11" customFormat="1" ht="13.5">
      <c r="B573" s="204"/>
      <c r="C573" s="205"/>
      <c r="D573" s="206" t="s">
        <v>136</v>
      </c>
      <c r="E573" s="207" t="s">
        <v>21</v>
      </c>
      <c r="F573" s="208" t="s">
        <v>144</v>
      </c>
      <c r="G573" s="205"/>
      <c r="H573" s="207" t="s">
        <v>21</v>
      </c>
      <c r="I573" s="209"/>
      <c r="J573" s="205"/>
      <c r="K573" s="205"/>
      <c r="L573" s="210"/>
      <c r="M573" s="211"/>
      <c r="N573" s="212"/>
      <c r="O573" s="212"/>
      <c r="P573" s="212"/>
      <c r="Q573" s="212"/>
      <c r="R573" s="212"/>
      <c r="S573" s="212"/>
      <c r="T573" s="213"/>
      <c r="AT573" s="214" t="s">
        <v>136</v>
      </c>
      <c r="AU573" s="214" t="s">
        <v>81</v>
      </c>
      <c r="AV573" s="11" t="s">
        <v>77</v>
      </c>
      <c r="AW573" s="11" t="s">
        <v>35</v>
      </c>
      <c r="AX573" s="11" t="s">
        <v>72</v>
      </c>
      <c r="AY573" s="214" t="s">
        <v>126</v>
      </c>
    </row>
    <row r="574" spans="2:51" s="11" customFormat="1" ht="13.5">
      <c r="B574" s="204"/>
      <c r="C574" s="205"/>
      <c r="D574" s="206" t="s">
        <v>136</v>
      </c>
      <c r="E574" s="207" t="s">
        <v>21</v>
      </c>
      <c r="F574" s="208" t="s">
        <v>680</v>
      </c>
      <c r="G574" s="205"/>
      <c r="H574" s="207" t="s">
        <v>21</v>
      </c>
      <c r="I574" s="209"/>
      <c r="J574" s="205"/>
      <c r="K574" s="205"/>
      <c r="L574" s="210"/>
      <c r="M574" s="211"/>
      <c r="N574" s="212"/>
      <c r="O574" s="212"/>
      <c r="P574" s="212"/>
      <c r="Q574" s="212"/>
      <c r="R574" s="212"/>
      <c r="S574" s="212"/>
      <c r="T574" s="213"/>
      <c r="AT574" s="214" t="s">
        <v>136</v>
      </c>
      <c r="AU574" s="214" t="s">
        <v>81</v>
      </c>
      <c r="AV574" s="11" t="s">
        <v>77</v>
      </c>
      <c r="AW574" s="11" t="s">
        <v>35</v>
      </c>
      <c r="AX574" s="11" t="s">
        <v>72</v>
      </c>
      <c r="AY574" s="214" t="s">
        <v>126</v>
      </c>
    </row>
    <row r="575" spans="2:51" s="12" customFormat="1" ht="13.5">
      <c r="B575" s="215"/>
      <c r="C575" s="216"/>
      <c r="D575" s="206" t="s">
        <v>136</v>
      </c>
      <c r="E575" s="217" t="s">
        <v>21</v>
      </c>
      <c r="F575" s="218" t="s">
        <v>466</v>
      </c>
      <c r="G575" s="216"/>
      <c r="H575" s="219">
        <v>137</v>
      </c>
      <c r="I575" s="220"/>
      <c r="J575" s="216"/>
      <c r="K575" s="216"/>
      <c r="L575" s="221"/>
      <c r="M575" s="222"/>
      <c r="N575" s="223"/>
      <c r="O575" s="223"/>
      <c r="P575" s="223"/>
      <c r="Q575" s="223"/>
      <c r="R575" s="223"/>
      <c r="S575" s="223"/>
      <c r="T575" s="224"/>
      <c r="AT575" s="225" t="s">
        <v>136</v>
      </c>
      <c r="AU575" s="225" t="s">
        <v>81</v>
      </c>
      <c r="AV575" s="12" t="s">
        <v>81</v>
      </c>
      <c r="AW575" s="12" t="s">
        <v>35</v>
      </c>
      <c r="AX575" s="12" t="s">
        <v>77</v>
      </c>
      <c r="AY575" s="225" t="s">
        <v>126</v>
      </c>
    </row>
    <row r="576" spans="2:65" s="1" customFormat="1" ht="22.9" customHeight="1">
      <c r="B576" s="41"/>
      <c r="C576" s="192" t="s">
        <v>681</v>
      </c>
      <c r="D576" s="192" t="s">
        <v>129</v>
      </c>
      <c r="E576" s="193" t="s">
        <v>682</v>
      </c>
      <c r="F576" s="194" t="s">
        <v>683</v>
      </c>
      <c r="G576" s="195" t="s">
        <v>445</v>
      </c>
      <c r="H576" s="196">
        <v>5</v>
      </c>
      <c r="I576" s="197"/>
      <c r="J576" s="198">
        <f>ROUND(I576*H576,2)</f>
        <v>0</v>
      </c>
      <c r="K576" s="194" t="s">
        <v>21</v>
      </c>
      <c r="L576" s="61"/>
      <c r="M576" s="199" t="s">
        <v>21</v>
      </c>
      <c r="N576" s="200" t="s">
        <v>43</v>
      </c>
      <c r="O576" s="42"/>
      <c r="P576" s="201">
        <f>O576*H576</f>
        <v>0</v>
      </c>
      <c r="Q576" s="201">
        <v>0</v>
      </c>
      <c r="R576" s="201">
        <f>Q576*H576</f>
        <v>0</v>
      </c>
      <c r="S576" s="201">
        <v>0</v>
      </c>
      <c r="T576" s="202">
        <f>S576*H576</f>
        <v>0</v>
      </c>
      <c r="AR576" s="24" t="s">
        <v>252</v>
      </c>
      <c r="AT576" s="24" t="s">
        <v>129</v>
      </c>
      <c r="AU576" s="24" t="s">
        <v>81</v>
      </c>
      <c r="AY576" s="24" t="s">
        <v>126</v>
      </c>
      <c r="BE576" s="203">
        <f>IF(N576="základní",J576,0)</f>
        <v>0</v>
      </c>
      <c r="BF576" s="203">
        <f>IF(N576="snížená",J576,0)</f>
        <v>0</v>
      </c>
      <c r="BG576" s="203">
        <f>IF(N576="zákl. přenesená",J576,0)</f>
        <v>0</v>
      </c>
      <c r="BH576" s="203">
        <f>IF(N576="sníž. přenesená",J576,0)</f>
        <v>0</v>
      </c>
      <c r="BI576" s="203">
        <f>IF(N576="nulová",J576,0)</f>
        <v>0</v>
      </c>
      <c r="BJ576" s="24" t="s">
        <v>77</v>
      </c>
      <c r="BK576" s="203">
        <f>ROUND(I576*H576,2)</f>
        <v>0</v>
      </c>
      <c r="BL576" s="24" t="s">
        <v>252</v>
      </c>
      <c r="BM576" s="24" t="s">
        <v>684</v>
      </c>
    </row>
    <row r="577" spans="2:65" s="1" customFormat="1" ht="22.9" customHeight="1">
      <c r="B577" s="41"/>
      <c r="C577" s="192" t="s">
        <v>685</v>
      </c>
      <c r="D577" s="192" t="s">
        <v>129</v>
      </c>
      <c r="E577" s="193" t="s">
        <v>686</v>
      </c>
      <c r="F577" s="194" t="s">
        <v>687</v>
      </c>
      <c r="G577" s="195" t="s">
        <v>445</v>
      </c>
      <c r="H577" s="196">
        <v>6</v>
      </c>
      <c r="I577" s="197"/>
      <c r="J577" s="198">
        <f>ROUND(I577*H577,2)</f>
        <v>0</v>
      </c>
      <c r="K577" s="194" t="s">
        <v>21</v>
      </c>
      <c r="L577" s="61"/>
      <c r="M577" s="199" t="s">
        <v>21</v>
      </c>
      <c r="N577" s="200" t="s">
        <v>43</v>
      </c>
      <c r="O577" s="42"/>
      <c r="P577" s="201">
        <f>O577*H577</f>
        <v>0</v>
      </c>
      <c r="Q577" s="201">
        <v>0</v>
      </c>
      <c r="R577" s="201">
        <f>Q577*H577</f>
        <v>0</v>
      </c>
      <c r="S577" s="201">
        <v>0</v>
      </c>
      <c r="T577" s="202">
        <f>S577*H577</f>
        <v>0</v>
      </c>
      <c r="AR577" s="24" t="s">
        <v>252</v>
      </c>
      <c r="AT577" s="24" t="s">
        <v>129</v>
      </c>
      <c r="AU577" s="24" t="s">
        <v>81</v>
      </c>
      <c r="AY577" s="24" t="s">
        <v>126</v>
      </c>
      <c r="BE577" s="203">
        <f>IF(N577="základní",J577,0)</f>
        <v>0</v>
      </c>
      <c r="BF577" s="203">
        <f>IF(N577="snížená",J577,0)</f>
        <v>0</v>
      </c>
      <c r="BG577" s="203">
        <f>IF(N577="zákl. přenesená",J577,0)</f>
        <v>0</v>
      </c>
      <c r="BH577" s="203">
        <f>IF(N577="sníž. přenesená",J577,0)</f>
        <v>0</v>
      </c>
      <c r="BI577" s="203">
        <f>IF(N577="nulová",J577,0)</f>
        <v>0</v>
      </c>
      <c r="BJ577" s="24" t="s">
        <v>77</v>
      </c>
      <c r="BK577" s="203">
        <f>ROUND(I577*H577,2)</f>
        <v>0</v>
      </c>
      <c r="BL577" s="24" t="s">
        <v>252</v>
      </c>
      <c r="BM577" s="24" t="s">
        <v>688</v>
      </c>
    </row>
    <row r="578" spans="2:65" s="1" customFormat="1" ht="34.15" customHeight="1">
      <c r="B578" s="41"/>
      <c r="C578" s="192" t="s">
        <v>689</v>
      </c>
      <c r="D578" s="192" t="s">
        <v>129</v>
      </c>
      <c r="E578" s="193" t="s">
        <v>690</v>
      </c>
      <c r="F578" s="194" t="s">
        <v>691</v>
      </c>
      <c r="G578" s="195" t="s">
        <v>271</v>
      </c>
      <c r="H578" s="196">
        <v>7.421</v>
      </c>
      <c r="I578" s="197"/>
      <c r="J578" s="198">
        <f>ROUND(I578*H578,2)</f>
        <v>0</v>
      </c>
      <c r="K578" s="194" t="s">
        <v>133</v>
      </c>
      <c r="L578" s="61"/>
      <c r="M578" s="199" t="s">
        <v>21</v>
      </c>
      <c r="N578" s="200" t="s">
        <v>43</v>
      </c>
      <c r="O578" s="42"/>
      <c r="P578" s="201">
        <f>O578*H578</f>
        <v>0</v>
      </c>
      <c r="Q578" s="201">
        <v>0</v>
      </c>
      <c r="R578" s="201">
        <f>Q578*H578</f>
        <v>0</v>
      </c>
      <c r="S578" s="201">
        <v>0</v>
      </c>
      <c r="T578" s="202">
        <f>S578*H578</f>
        <v>0</v>
      </c>
      <c r="AR578" s="24" t="s">
        <v>252</v>
      </c>
      <c r="AT578" s="24" t="s">
        <v>129</v>
      </c>
      <c r="AU578" s="24" t="s">
        <v>81</v>
      </c>
      <c r="AY578" s="24" t="s">
        <v>126</v>
      </c>
      <c r="BE578" s="203">
        <f>IF(N578="základní",J578,0)</f>
        <v>0</v>
      </c>
      <c r="BF578" s="203">
        <f>IF(N578="snížená",J578,0)</f>
        <v>0</v>
      </c>
      <c r="BG578" s="203">
        <f>IF(N578="zákl. přenesená",J578,0)</f>
        <v>0</v>
      </c>
      <c r="BH578" s="203">
        <f>IF(N578="sníž. přenesená",J578,0)</f>
        <v>0</v>
      </c>
      <c r="BI578" s="203">
        <f>IF(N578="nulová",J578,0)</f>
        <v>0</v>
      </c>
      <c r="BJ578" s="24" t="s">
        <v>77</v>
      </c>
      <c r="BK578" s="203">
        <f>ROUND(I578*H578,2)</f>
        <v>0</v>
      </c>
      <c r="BL578" s="24" t="s">
        <v>252</v>
      </c>
      <c r="BM578" s="24" t="s">
        <v>692</v>
      </c>
    </row>
    <row r="579" spans="2:47" s="1" customFormat="1" ht="148.5">
      <c r="B579" s="41"/>
      <c r="C579" s="63"/>
      <c r="D579" s="206" t="s">
        <v>154</v>
      </c>
      <c r="E579" s="63"/>
      <c r="F579" s="237" t="s">
        <v>693</v>
      </c>
      <c r="G579" s="63"/>
      <c r="H579" s="63"/>
      <c r="I579" s="163"/>
      <c r="J579" s="63"/>
      <c r="K579" s="63"/>
      <c r="L579" s="61"/>
      <c r="M579" s="238"/>
      <c r="N579" s="42"/>
      <c r="O579" s="42"/>
      <c r="P579" s="42"/>
      <c r="Q579" s="42"/>
      <c r="R579" s="42"/>
      <c r="S579" s="42"/>
      <c r="T579" s="78"/>
      <c r="AT579" s="24" t="s">
        <v>154</v>
      </c>
      <c r="AU579" s="24" t="s">
        <v>81</v>
      </c>
    </row>
    <row r="580" spans="2:63" s="10" customFormat="1" ht="29.85" customHeight="1">
      <c r="B580" s="176"/>
      <c r="C580" s="177"/>
      <c r="D580" s="178" t="s">
        <v>71</v>
      </c>
      <c r="E580" s="190" t="s">
        <v>694</v>
      </c>
      <c r="F580" s="190" t="s">
        <v>695</v>
      </c>
      <c r="G580" s="177"/>
      <c r="H580" s="177"/>
      <c r="I580" s="180"/>
      <c r="J580" s="191">
        <f>BK580</f>
        <v>0</v>
      </c>
      <c r="K580" s="177"/>
      <c r="L580" s="182"/>
      <c r="M580" s="183"/>
      <c r="N580" s="184"/>
      <c r="O580" s="184"/>
      <c r="P580" s="185">
        <f>SUM(P581:P585)</f>
        <v>0</v>
      </c>
      <c r="Q580" s="184"/>
      <c r="R580" s="185">
        <f>SUM(R581:R585)</f>
        <v>0.7749000000000001</v>
      </c>
      <c r="S580" s="184"/>
      <c r="T580" s="186">
        <f>SUM(T581:T585)</f>
        <v>0</v>
      </c>
      <c r="AR580" s="187" t="s">
        <v>81</v>
      </c>
      <c r="AT580" s="188" t="s">
        <v>71</v>
      </c>
      <c r="AU580" s="188" t="s">
        <v>77</v>
      </c>
      <c r="AY580" s="187" t="s">
        <v>126</v>
      </c>
      <c r="BK580" s="189">
        <f>SUM(BK581:BK585)</f>
        <v>0</v>
      </c>
    </row>
    <row r="581" spans="2:65" s="1" customFormat="1" ht="34.15" customHeight="1">
      <c r="B581" s="41"/>
      <c r="C581" s="192" t="s">
        <v>696</v>
      </c>
      <c r="D581" s="192" t="s">
        <v>129</v>
      </c>
      <c r="E581" s="193" t="s">
        <v>697</v>
      </c>
      <c r="F581" s="194" t="s">
        <v>698</v>
      </c>
      <c r="G581" s="195" t="s">
        <v>142</v>
      </c>
      <c r="H581" s="196">
        <v>22.14</v>
      </c>
      <c r="I581" s="197"/>
      <c r="J581" s="198">
        <f>ROUND(I581*H581,2)</f>
        <v>0</v>
      </c>
      <c r="K581" s="194" t="s">
        <v>21</v>
      </c>
      <c r="L581" s="61"/>
      <c r="M581" s="199" t="s">
        <v>21</v>
      </c>
      <c r="N581" s="200" t="s">
        <v>43</v>
      </c>
      <c r="O581" s="42"/>
      <c r="P581" s="201">
        <f>O581*H581</f>
        <v>0</v>
      </c>
      <c r="Q581" s="201">
        <v>0.035</v>
      </c>
      <c r="R581" s="201">
        <f>Q581*H581</f>
        <v>0.7749000000000001</v>
      </c>
      <c r="S581" s="201">
        <v>0</v>
      </c>
      <c r="T581" s="202">
        <f>S581*H581</f>
        <v>0</v>
      </c>
      <c r="AR581" s="24" t="s">
        <v>252</v>
      </c>
      <c r="AT581" s="24" t="s">
        <v>129</v>
      </c>
      <c r="AU581" s="24" t="s">
        <v>81</v>
      </c>
      <c r="AY581" s="24" t="s">
        <v>126</v>
      </c>
      <c r="BE581" s="203">
        <f>IF(N581="základní",J581,0)</f>
        <v>0</v>
      </c>
      <c r="BF581" s="203">
        <f>IF(N581="snížená",J581,0)</f>
        <v>0</v>
      </c>
      <c r="BG581" s="203">
        <f>IF(N581="zákl. přenesená",J581,0)</f>
        <v>0</v>
      </c>
      <c r="BH581" s="203">
        <f>IF(N581="sníž. přenesená",J581,0)</f>
        <v>0</v>
      </c>
      <c r="BI581" s="203">
        <f>IF(N581="nulová",J581,0)</f>
        <v>0</v>
      </c>
      <c r="BJ581" s="24" t="s">
        <v>77</v>
      </c>
      <c r="BK581" s="203">
        <f>ROUND(I581*H581,2)</f>
        <v>0</v>
      </c>
      <c r="BL581" s="24" t="s">
        <v>252</v>
      </c>
      <c r="BM581" s="24" t="s">
        <v>699</v>
      </c>
    </row>
    <row r="582" spans="2:51" s="11" customFormat="1" ht="13.5">
      <c r="B582" s="204"/>
      <c r="C582" s="205"/>
      <c r="D582" s="206" t="s">
        <v>136</v>
      </c>
      <c r="E582" s="207" t="s">
        <v>21</v>
      </c>
      <c r="F582" s="208" t="s">
        <v>137</v>
      </c>
      <c r="G582" s="205"/>
      <c r="H582" s="207" t="s">
        <v>21</v>
      </c>
      <c r="I582" s="209"/>
      <c r="J582" s="205"/>
      <c r="K582" s="205"/>
      <c r="L582" s="210"/>
      <c r="M582" s="211"/>
      <c r="N582" s="212"/>
      <c r="O582" s="212"/>
      <c r="P582" s="212"/>
      <c r="Q582" s="212"/>
      <c r="R582" s="212"/>
      <c r="S582" s="212"/>
      <c r="T582" s="213"/>
      <c r="AT582" s="214" t="s">
        <v>136</v>
      </c>
      <c r="AU582" s="214" t="s">
        <v>81</v>
      </c>
      <c r="AV582" s="11" t="s">
        <v>77</v>
      </c>
      <c r="AW582" s="11" t="s">
        <v>35</v>
      </c>
      <c r="AX582" s="11" t="s">
        <v>72</v>
      </c>
      <c r="AY582" s="214" t="s">
        <v>126</v>
      </c>
    </row>
    <row r="583" spans="2:51" s="12" customFormat="1" ht="13.5">
      <c r="B583" s="215"/>
      <c r="C583" s="216"/>
      <c r="D583" s="206" t="s">
        <v>136</v>
      </c>
      <c r="E583" s="217" t="s">
        <v>21</v>
      </c>
      <c r="F583" s="218" t="s">
        <v>700</v>
      </c>
      <c r="G583" s="216"/>
      <c r="H583" s="219">
        <v>22.14</v>
      </c>
      <c r="I583" s="220"/>
      <c r="J583" s="216"/>
      <c r="K583" s="216"/>
      <c r="L583" s="221"/>
      <c r="M583" s="222"/>
      <c r="N583" s="223"/>
      <c r="O583" s="223"/>
      <c r="P583" s="223"/>
      <c r="Q583" s="223"/>
      <c r="R583" s="223"/>
      <c r="S583" s="223"/>
      <c r="T583" s="224"/>
      <c r="AT583" s="225" t="s">
        <v>136</v>
      </c>
      <c r="AU583" s="225" t="s">
        <v>81</v>
      </c>
      <c r="AV583" s="12" t="s">
        <v>81</v>
      </c>
      <c r="AW583" s="12" t="s">
        <v>35</v>
      </c>
      <c r="AX583" s="12" t="s">
        <v>77</v>
      </c>
      <c r="AY583" s="225" t="s">
        <v>126</v>
      </c>
    </row>
    <row r="584" spans="2:65" s="1" customFormat="1" ht="34.15" customHeight="1">
      <c r="B584" s="41"/>
      <c r="C584" s="192" t="s">
        <v>701</v>
      </c>
      <c r="D584" s="192" t="s">
        <v>129</v>
      </c>
      <c r="E584" s="193" t="s">
        <v>702</v>
      </c>
      <c r="F584" s="194" t="s">
        <v>703</v>
      </c>
      <c r="G584" s="195" t="s">
        <v>271</v>
      </c>
      <c r="H584" s="196">
        <v>0.775</v>
      </c>
      <c r="I584" s="197"/>
      <c r="J584" s="198">
        <f>ROUND(I584*H584,2)</f>
        <v>0</v>
      </c>
      <c r="K584" s="194" t="s">
        <v>133</v>
      </c>
      <c r="L584" s="61"/>
      <c r="M584" s="199" t="s">
        <v>21</v>
      </c>
      <c r="N584" s="200" t="s">
        <v>43</v>
      </c>
      <c r="O584" s="42"/>
      <c r="P584" s="201">
        <f>O584*H584</f>
        <v>0</v>
      </c>
      <c r="Q584" s="201">
        <v>0</v>
      </c>
      <c r="R584" s="201">
        <f>Q584*H584</f>
        <v>0</v>
      </c>
      <c r="S584" s="201">
        <v>0</v>
      </c>
      <c r="T584" s="202">
        <f>S584*H584</f>
        <v>0</v>
      </c>
      <c r="AR584" s="24" t="s">
        <v>252</v>
      </c>
      <c r="AT584" s="24" t="s">
        <v>129</v>
      </c>
      <c r="AU584" s="24" t="s">
        <v>81</v>
      </c>
      <c r="AY584" s="24" t="s">
        <v>126</v>
      </c>
      <c r="BE584" s="203">
        <f>IF(N584="základní",J584,0)</f>
        <v>0</v>
      </c>
      <c r="BF584" s="203">
        <f>IF(N584="snížená",J584,0)</f>
        <v>0</v>
      </c>
      <c r="BG584" s="203">
        <f>IF(N584="zákl. přenesená",J584,0)</f>
        <v>0</v>
      </c>
      <c r="BH584" s="203">
        <f>IF(N584="sníž. přenesená",J584,0)</f>
        <v>0</v>
      </c>
      <c r="BI584" s="203">
        <f>IF(N584="nulová",J584,0)</f>
        <v>0</v>
      </c>
      <c r="BJ584" s="24" t="s">
        <v>77</v>
      </c>
      <c r="BK584" s="203">
        <f>ROUND(I584*H584,2)</f>
        <v>0</v>
      </c>
      <c r="BL584" s="24" t="s">
        <v>252</v>
      </c>
      <c r="BM584" s="24" t="s">
        <v>704</v>
      </c>
    </row>
    <row r="585" spans="2:47" s="1" customFormat="1" ht="148.5">
      <c r="B585" s="41"/>
      <c r="C585" s="63"/>
      <c r="D585" s="206" t="s">
        <v>154</v>
      </c>
      <c r="E585" s="63"/>
      <c r="F585" s="237" t="s">
        <v>705</v>
      </c>
      <c r="G585" s="63"/>
      <c r="H585" s="63"/>
      <c r="I585" s="163"/>
      <c r="J585" s="63"/>
      <c r="K585" s="63"/>
      <c r="L585" s="61"/>
      <c r="M585" s="238"/>
      <c r="N585" s="42"/>
      <c r="O585" s="42"/>
      <c r="P585" s="42"/>
      <c r="Q585" s="42"/>
      <c r="R585" s="42"/>
      <c r="S585" s="42"/>
      <c r="T585" s="78"/>
      <c r="AT585" s="24" t="s">
        <v>154</v>
      </c>
      <c r="AU585" s="24" t="s">
        <v>81</v>
      </c>
    </row>
    <row r="586" spans="2:63" s="10" customFormat="1" ht="29.85" customHeight="1">
      <c r="B586" s="176"/>
      <c r="C586" s="177"/>
      <c r="D586" s="178" t="s">
        <v>71</v>
      </c>
      <c r="E586" s="190" t="s">
        <v>706</v>
      </c>
      <c r="F586" s="190" t="s">
        <v>707</v>
      </c>
      <c r="G586" s="177"/>
      <c r="H586" s="177"/>
      <c r="I586" s="180"/>
      <c r="J586" s="191">
        <f>BK586</f>
        <v>0</v>
      </c>
      <c r="K586" s="177"/>
      <c r="L586" s="182"/>
      <c r="M586" s="183"/>
      <c r="N586" s="184"/>
      <c r="O586" s="184"/>
      <c r="P586" s="185">
        <f>SUM(P587:P673)</f>
        <v>0</v>
      </c>
      <c r="Q586" s="184"/>
      <c r="R586" s="185">
        <f>SUM(R587:R673)</f>
        <v>2.73210884</v>
      </c>
      <c r="S586" s="184"/>
      <c r="T586" s="186">
        <f>SUM(T587:T673)</f>
        <v>0</v>
      </c>
      <c r="AR586" s="187" t="s">
        <v>81</v>
      </c>
      <c r="AT586" s="188" t="s">
        <v>71</v>
      </c>
      <c r="AU586" s="188" t="s">
        <v>77</v>
      </c>
      <c r="AY586" s="187" t="s">
        <v>126</v>
      </c>
      <c r="BK586" s="189">
        <f>SUM(BK587:BK673)</f>
        <v>0</v>
      </c>
    </row>
    <row r="587" spans="2:65" s="1" customFormat="1" ht="22.9" customHeight="1">
      <c r="B587" s="41"/>
      <c r="C587" s="192" t="s">
        <v>708</v>
      </c>
      <c r="D587" s="192" t="s">
        <v>129</v>
      </c>
      <c r="E587" s="193" t="s">
        <v>709</v>
      </c>
      <c r="F587" s="194" t="s">
        <v>710</v>
      </c>
      <c r="G587" s="195" t="s">
        <v>132</v>
      </c>
      <c r="H587" s="196">
        <v>284.643</v>
      </c>
      <c r="I587" s="197"/>
      <c r="J587" s="198">
        <f>ROUND(I587*H587,2)</f>
        <v>0</v>
      </c>
      <c r="K587" s="194" t="s">
        <v>133</v>
      </c>
      <c r="L587" s="61"/>
      <c r="M587" s="199" t="s">
        <v>21</v>
      </c>
      <c r="N587" s="200" t="s">
        <v>43</v>
      </c>
      <c r="O587" s="42"/>
      <c r="P587" s="201">
        <f>O587*H587</f>
        <v>0</v>
      </c>
      <c r="Q587" s="201">
        <v>0</v>
      </c>
      <c r="R587" s="201">
        <f>Q587*H587</f>
        <v>0</v>
      </c>
      <c r="S587" s="201">
        <v>0</v>
      </c>
      <c r="T587" s="202">
        <f>S587*H587</f>
        <v>0</v>
      </c>
      <c r="AR587" s="24" t="s">
        <v>252</v>
      </c>
      <c r="AT587" s="24" t="s">
        <v>129</v>
      </c>
      <c r="AU587" s="24" t="s">
        <v>81</v>
      </c>
      <c r="AY587" s="24" t="s">
        <v>126</v>
      </c>
      <c r="BE587" s="203">
        <f>IF(N587="základní",J587,0)</f>
        <v>0</v>
      </c>
      <c r="BF587" s="203">
        <f>IF(N587="snížená",J587,0)</f>
        <v>0</v>
      </c>
      <c r="BG587" s="203">
        <f>IF(N587="zákl. přenesená",J587,0)</f>
        <v>0</v>
      </c>
      <c r="BH587" s="203">
        <f>IF(N587="sníž. přenesená",J587,0)</f>
        <v>0</v>
      </c>
      <c r="BI587" s="203">
        <f>IF(N587="nulová",J587,0)</f>
        <v>0</v>
      </c>
      <c r="BJ587" s="24" t="s">
        <v>77</v>
      </c>
      <c r="BK587" s="203">
        <f>ROUND(I587*H587,2)</f>
        <v>0</v>
      </c>
      <c r="BL587" s="24" t="s">
        <v>252</v>
      </c>
      <c r="BM587" s="24" t="s">
        <v>711</v>
      </c>
    </row>
    <row r="588" spans="2:51" s="11" customFormat="1" ht="13.5">
      <c r="B588" s="204"/>
      <c r="C588" s="205"/>
      <c r="D588" s="206" t="s">
        <v>136</v>
      </c>
      <c r="E588" s="207" t="s">
        <v>21</v>
      </c>
      <c r="F588" s="208" t="s">
        <v>137</v>
      </c>
      <c r="G588" s="205"/>
      <c r="H588" s="207" t="s">
        <v>21</v>
      </c>
      <c r="I588" s="209"/>
      <c r="J588" s="205"/>
      <c r="K588" s="205"/>
      <c r="L588" s="210"/>
      <c r="M588" s="211"/>
      <c r="N588" s="212"/>
      <c r="O588" s="212"/>
      <c r="P588" s="212"/>
      <c r="Q588" s="212"/>
      <c r="R588" s="212"/>
      <c r="S588" s="212"/>
      <c r="T588" s="213"/>
      <c r="AT588" s="214" t="s">
        <v>136</v>
      </c>
      <c r="AU588" s="214" t="s">
        <v>81</v>
      </c>
      <c r="AV588" s="11" t="s">
        <v>77</v>
      </c>
      <c r="AW588" s="11" t="s">
        <v>35</v>
      </c>
      <c r="AX588" s="11" t="s">
        <v>72</v>
      </c>
      <c r="AY588" s="214" t="s">
        <v>126</v>
      </c>
    </row>
    <row r="589" spans="2:51" s="11" customFormat="1" ht="13.5">
      <c r="B589" s="204"/>
      <c r="C589" s="205"/>
      <c r="D589" s="206" t="s">
        <v>136</v>
      </c>
      <c r="E589" s="207" t="s">
        <v>21</v>
      </c>
      <c r="F589" s="208" t="s">
        <v>138</v>
      </c>
      <c r="G589" s="205"/>
      <c r="H589" s="207" t="s">
        <v>21</v>
      </c>
      <c r="I589" s="209"/>
      <c r="J589" s="205"/>
      <c r="K589" s="205"/>
      <c r="L589" s="210"/>
      <c r="M589" s="211"/>
      <c r="N589" s="212"/>
      <c r="O589" s="212"/>
      <c r="P589" s="212"/>
      <c r="Q589" s="212"/>
      <c r="R589" s="212"/>
      <c r="S589" s="212"/>
      <c r="T589" s="213"/>
      <c r="AT589" s="214" t="s">
        <v>136</v>
      </c>
      <c r="AU589" s="214" t="s">
        <v>81</v>
      </c>
      <c r="AV589" s="11" t="s">
        <v>77</v>
      </c>
      <c r="AW589" s="11" t="s">
        <v>35</v>
      </c>
      <c r="AX589" s="11" t="s">
        <v>72</v>
      </c>
      <c r="AY589" s="214" t="s">
        <v>126</v>
      </c>
    </row>
    <row r="590" spans="2:51" s="11" customFormat="1" ht="13.5">
      <c r="B590" s="204"/>
      <c r="C590" s="205"/>
      <c r="D590" s="206" t="s">
        <v>136</v>
      </c>
      <c r="E590" s="207" t="s">
        <v>21</v>
      </c>
      <c r="F590" s="208" t="s">
        <v>322</v>
      </c>
      <c r="G590" s="205"/>
      <c r="H590" s="207" t="s">
        <v>21</v>
      </c>
      <c r="I590" s="209"/>
      <c r="J590" s="205"/>
      <c r="K590" s="205"/>
      <c r="L590" s="210"/>
      <c r="M590" s="211"/>
      <c r="N590" s="212"/>
      <c r="O590" s="212"/>
      <c r="P590" s="212"/>
      <c r="Q590" s="212"/>
      <c r="R590" s="212"/>
      <c r="S590" s="212"/>
      <c r="T590" s="213"/>
      <c r="AT590" s="214" t="s">
        <v>136</v>
      </c>
      <c r="AU590" s="214" t="s">
        <v>81</v>
      </c>
      <c r="AV590" s="11" t="s">
        <v>77</v>
      </c>
      <c r="AW590" s="11" t="s">
        <v>35</v>
      </c>
      <c r="AX590" s="11" t="s">
        <v>72</v>
      </c>
      <c r="AY590" s="214" t="s">
        <v>126</v>
      </c>
    </row>
    <row r="591" spans="2:51" s="12" customFormat="1" ht="13.5">
      <c r="B591" s="215"/>
      <c r="C591" s="216"/>
      <c r="D591" s="206" t="s">
        <v>136</v>
      </c>
      <c r="E591" s="217" t="s">
        <v>21</v>
      </c>
      <c r="F591" s="218" t="s">
        <v>712</v>
      </c>
      <c r="G591" s="216"/>
      <c r="H591" s="219">
        <v>193.6</v>
      </c>
      <c r="I591" s="220"/>
      <c r="J591" s="216"/>
      <c r="K591" s="216"/>
      <c r="L591" s="221"/>
      <c r="M591" s="222"/>
      <c r="N591" s="223"/>
      <c r="O591" s="223"/>
      <c r="P591" s="223"/>
      <c r="Q591" s="223"/>
      <c r="R591" s="223"/>
      <c r="S591" s="223"/>
      <c r="T591" s="224"/>
      <c r="AT591" s="225" t="s">
        <v>136</v>
      </c>
      <c r="AU591" s="225" t="s">
        <v>81</v>
      </c>
      <c r="AV591" s="12" t="s">
        <v>81</v>
      </c>
      <c r="AW591" s="12" t="s">
        <v>35</v>
      </c>
      <c r="AX591" s="12" t="s">
        <v>72</v>
      </c>
      <c r="AY591" s="225" t="s">
        <v>126</v>
      </c>
    </row>
    <row r="592" spans="2:51" s="11" customFormat="1" ht="13.5">
      <c r="B592" s="204"/>
      <c r="C592" s="205"/>
      <c r="D592" s="206" t="s">
        <v>136</v>
      </c>
      <c r="E592" s="207" t="s">
        <v>21</v>
      </c>
      <c r="F592" s="208" t="s">
        <v>324</v>
      </c>
      <c r="G592" s="205"/>
      <c r="H592" s="207" t="s">
        <v>21</v>
      </c>
      <c r="I592" s="209"/>
      <c r="J592" s="205"/>
      <c r="K592" s="205"/>
      <c r="L592" s="210"/>
      <c r="M592" s="211"/>
      <c r="N592" s="212"/>
      <c r="O592" s="212"/>
      <c r="P592" s="212"/>
      <c r="Q592" s="212"/>
      <c r="R592" s="212"/>
      <c r="S592" s="212"/>
      <c r="T592" s="213"/>
      <c r="AT592" s="214" t="s">
        <v>136</v>
      </c>
      <c r="AU592" s="214" t="s">
        <v>81</v>
      </c>
      <c r="AV592" s="11" t="s">
        <v>77</v>
      </c>
      <c r="AW592" s="11" t="s">
        <v>35</v>
      </c>
      <c r="AX592" s="11" t="s">
        <v>72</v>
      </c>
      <c r="AY592" s="214" t="s">
        <v>126</v>
      </c>
    </row>
    <row r="593" spans="2:51" s="12" customFormat="1" ht="13.5">
      <c r="B593" s="215"/>
      <c r="C593" s="216"/>
      <c r="D593" s="206" t="s">
        <v>136</v>
      </c>
      <c r="E593" s="217" t="s">
        <v>21</v>
      </c>
      <c r="F593" s="218" t="s">
        <v>713</v>
      </c>
      <c r="G593" s="216"/>
      <c r="H593" s="219">
        <v>41.25</v>
      </c>
      <c r="I593" s="220"/>
      <c r="J593" s="216"/>
      <c r="K593" s="216"/>
      <c r="L593" s="221"/>
      <c r="M593" s="222"/>
      <c r="N593" s="223"/>
      <c r="O593" s="223"/>
      <c r="P593" s="223"/>
      <c r="Q593" s="223"/>
      <c r="R593" s="223"/>
      <c r="S593" s="223"/>
      <c r="T593" s="224"/>
      <c r="AT593" s="225" t="s">
        <v>136</v>
      </c>
      <c r="AU593" s="225" t="s">
        <v>81</v>
      </c>
      <c r="AV593" s="12" t="s">
        <v>81</v>
      </c>
      <c r="AW593" s="12" t="s">
        <v>35</v>
      </c>
      <c r="AX593" s="12" t="s">
        <v>72</v>
      </c>
      <c r="AY593" s="225" t="s">
        <v>126</v>
      </c>
    </row>
    <row r="594" spans="2:51" s="11" customFormat="1" ht="13.5">
      <c r="B594" s="204"/>
      <c r="C594" s="205"/>
      <c r="D594" s="206" t="s">
        <v>136</v>
      </c>
      <c r="E594" s="207" t="s">
        <v>21</v>
      </c>
      <c r="F594" s="208" t="s">
        <v>144</v>
      </c>
      <c r="G594" s="205"/>
      <c r="H594" s="207" t="s">
        <v>21</v>
      </c>
      <c r="I594" s="209"/>
      <c r="J594" s="205"/>
      <c r="K594" s="205"/>
      <c r="L594" s="210"/>
      <c r="M594" s="211"/>
      <c r="N594" s="212"/>
      <c r="O594" s="212"/>
      <c r="P594" s="212"/>
      <c r="Q594" s="212"/>
      <c r="R594" s="212"/>
      <c r="S594" s="212"/>
      <c r="T594" s="213"/>
      <c r="AT594" s="214" t="s">
        <v>136</v>
      </c>
      <c r="AU594" s="214" t="s">
        <v>81</v>
      </c>
      <c r="AV594" s="11" t="s">
        <v>77</v>
      </c>
      <c r="AW594" s="11" t="s">
        <v>35</v>
      </c>
      <c r="AX594" s="11" t="s">
        <v>72</v>
      </c>
      <c r="AY594" s="214" t="s">
        <v>126</v>
      </c>
    </row>
    <row r="595" spans="2:51" s="11" customFormat="1" ht="13.5">
      <c r="B595" s="204"/>
      <c r="C595" s="205"/>
      <c r="D595" s="206" t="s">
        <v>136</v>
      </c>
      <c r="E595" s="207" t="s">
        <v>21</v>
      </c>
      <c r="F595" s="208" t="s">
        <v>324</v>
      </c>
      <c r="G595" s="205"/>
      <c r="H595" s="207" t="s">
        <v>21</v>
      </c>
      <c r="I595" s="209"/>
      <c r="J595" s="205"/>
      <c r="K595" s="205"/>
      <c r="L595" s="210"/>
      <c r="M595" s="211"/>
      <c r="N595" s="212"/>
      <c r="O595" s="212"/>
      <c r="P595" s="212"/>
      <c r="Q595" s="212"/>
      <c r="R595" s="212"/>
      <c r="S595" s="212"/>
      <c r="T595" s="213"/>
      <c r="AT595" s="214" t="s">
        <v>136</v>
      </c>
      <c r="AU595" s="214" t="s">
        <v>81</v>
      </c>
      <c r="AV595" s="11" t="s">
        <v>77</v>
      </c>
      <c r="AW595" s="11" t="s">
        <v>35</v>
      </c>
      <c r="AX595" s="11" t="s">
        <v>72</v>
      </c>
      <c r="AY595" s="214" t="s">
        <v>126</v>
      </c>
    </row>
    <row r="596" spans="2:51" s="11" customFormat="1" ht="13.5">
      <c r="B596" s="204"/>
      <c r="C596" s="205"/>
      <c r="D596" s="206" t="s">
        <v>136</v>
      </c>
      <c r="E596" s="207" t="s">
        <v>21</v>
      </c>
      <c r="F596" s="208" t="s">
        <v>337</v>
      </c>
      <c r="G596" s="205"/>
      <c r="H596" s="207" t="s">
        <v>21</v>
      </c>
      <c r="I596" s="209"/>
      <c r="J596" s="205"/>
      <c r="K596" s="205"/>
      <c r="L596" s="210"/>
      <c r="M596" s="211"/>
      <c r="N596" s="212"/>
      <c r="O596" s="212"/>
      <c r="P596" s="212"/>
      <c r="Q596" s="212"/>
      <c r="R596" s="212"/>
      <c r="S596" s="212"/>
      <c r="T596" s="213"/>
      <c r="AT596" s="214" t="s">
        <v>136</v>
      </c>
      <c r="AU596" s="214" t="s">
        <v>81</v>
      </c>
      <c r="AV596" s="11" t="s">
        <v>77</v>
      </c>
      <c r="AW596" s="11" t="s">
        <v>35</v>
      </c>
      <c r="AX596" s="11" t="s">
        <v>72</v>
      </c>
      <c r="AY596" s="214" t="s">
        <v>126</v>
      </c>
    </row>
    <row r="597" spans="2:51" s="12" customFormat="1" ht="13.5">
      <c r="B597" s="215"/>
      <c r="C597" s="216"/>
      <c r="D597" s="206" t="s">
        <v>136</v>
      </c>
      <c r="E597" s="217" t="s">
        <v>21</v>
      </c>
      <c r="F597" s="218" t="s">
        <v>714</v>
      </c>
      <c r="G597" s="216"/>
      <c r="H597" s="219">
        <v>49.793</v>
      </c>
      <c r="I597" s="220"/>
      <c r="J597" s="216"/>
      <c r="K597" s="216"/>
      <c r="L597" s="221"/>
      <c r="M597" s="222"/>
      <c r="N597" s="223"/>
      <c r="O597" s="223"/>
      <c r="P597" s="223"/>
      <c r="Q597" s="223"/>
      <c r="R597" s="223"/>
      <c r="S597" s="223"/>
      <c r="T597" s="224"/>
      <c r="AT597" s="225" t="s">
        <v>136</v>
      </c>
      <c r="AU597" s="225" t="s">
        <v>81</v>
      </c>
      <c r="AV597" s="12" t="s">
        <v>81</v>
      </c>
      <c r="AW597" s="12" t="s">
        <v>35</v>
      </c>
      <c r="AX597" s="12" t="s">
        <v>72</v>
      </c>
      <c r="AY597" s="225" t="s">
        <v>126</v>
      </c>
    </row>
    <row r="598" spans="2:51" s="13" customFormat="1" ht="13.5">
      <c r="B598" s="226"/>
      <c r="C598" s="227"/>
      <c r="D598" s="206" t="s">
        <v>136</v>
      </c>
      <c r="E598" s="228" t="s">
        <v>21</v>
      </c>
      <c r="F598" s="229" t="s">
        <v>149</v>
      </c>
      <c r="G598" s="227"/>
      <c r="H598" s="230">
        <v>284.643</v>
      </c>
      <c r="I598" s="231"/>
      <c r="J598" s="227"/>
      <c r="K598" s="227"/>
      <c r="L598" s="232"/>
      <c r="M598" s="233"/>
      <c r="N598" s="234"/>
      <c r="O598" s="234"/>
      <c r="P598" s="234"/>
      <c r="Q598" s="234"/>
      <c r="R598" s="234"/>
      <c r="S598" s="234"/>
      <c r="T598" s="235"/>
      <c r="AT598" s="236" t="s">
        <v>136</v>
      </c>
      <c r="AU598" s="236" t="s">
        <v>81</v>
      </c>
      <c r="AV598" s="13" t="s">
        <v>134</v>
      </c>
      <c r="AW598" s="13" t="s">
        <v>35</v>
      </c>
      <c r="AX598" s="13" t="s">
        <v>77</v>
      </c>
      <c r="AY598" s="236" t="s">
        <v>126</v>
      </c>
    </row>
    <row r="599" spans="2:65" s="1" customFormat="1" ht="34.15" customHeight="1">
      <c r="B599" s="41"/>
      <c r="C599" s="192" t="s">
        <v>715</v>
      </c>
      <c r="D599" s="192" t="s">
        <v>129</v>
      </c>
      <c r="E599" s="193" t="s">
        <v>716</v>
      </c>
      <c r="F599" s="194" t="s">
        <v>717</v>
      </c>
      <c r="G599" s="195" t="s">
        <v>132</v>
      </c>
      <c r="H599" s="196">
        <v>465.779</v>
      </c>
      <c r="I599" s="197"/>
      <c r="J599" s="198">
        <f>ROUND(I599*H599,2)</f>
        <v>0</v>
      </c>
      <c r="K599" s="194" t="s">
        <v>133</v>
      </c>
      <c r="L599" s="61"/>
      <c r="M599" s="199" t="s">
        <v>21</v>
      </c>
      <c r="N599" s="200" t="s">
        <v>43</v>
      </c>
      <c r="O599" s="42"/>
      <c r="P599" s="201">
        <f>O599*H599</f>
        <v>0</v>
      </c>
      <c r="Q599" s="201">
        <v>0.00022</v>
      </c>
      <c r="R599" s="201">
        <f>Q599*H599</f>
        <v>0.10247138</v>
      </c>
      <c r="S599" s="201">
        <v>0</v>
      </c>
      <c r="T599" s="202">
        <f>S599*H599</f>
        <v>0</v>
      </c>
      <c r="AR599" s="24" t="s">
        <v>252</v>
      </c>
      <c r="AT599" s="24" t="s">
        <v>129</v>
      </c>
      <c r="AU599" s="24" t="s">
        <v>81</v>
      </c>
      <c r="AY599" s="24" t="s">
        <v>126</v>
      </c>
      <c r="BE599" s="203">
        <f>IF(N599="základní",J599,0)</f>
        <v>0</v>
      </c>
      <c r="BF599" s="203">
        <f>IF(N599="snížená",J599,0)</f>
        <v>0</v>
      </c>
      <c r="BG599" s="203">
        <f>IF(N599="zákl. přenesená",J599,0)</f>
        <v>0</v>
      </c>
      <c r="BH599" s="203">
        <f>IF(N599="sníž. přenesená",J599,0)</f>
        <v>0</v>
      </c>
      <c r="BI599" s="203">
        <f>IF(N599="nulová",J599,0)</f>
        <v>0</v>
      </c>
      <c r="BJ599" s="24" t="s">
        <v>77</v>
      </c>
      <c r="BK599" s="203">
        <f>ROUND(I599*H599,2)</f>
        <v>0</v>
      </c>
      <c r="BL599" s="24" t="s">
        <v>252</v>
      </c>
      <c r="BM599" s="24" t="s">
        <v>718</v>
      </c>
    </row>
    <row r="600" spans="2:47" s="1" customFormat="1" ht="121.5">
      <c r="B600" s="41"/>
      <c r="C600" s="63"/>
      <c r="D600" s="206" t="s">
        <v>154</v>
      </c>
      <c r="E600" s="63"/>
      <c r="F600" s="237" t="s">
        <v>719</v>
      </c>
      <c r="G600" s="63"/>
      <c r="H600" s="63"/>
      <c r="I600" s="163"/>
      <c r="J600" s="63"/>
      <c r="K600" s="63"/>
      <c r="L600" s="61"/>
      <c r="M600" s="238"/>
      <c r="N600" s="42"/>
      <c r="O600" s="42"/>
      <c r="P600" s="42"/>
      <c r="Q600" s="42"/>
      <c r="R600" s="42"/>
      <c r="S600" s="42"/>
      <c r="T600" s="78"/>
      <c r="AT600" s="24" t="s">
        <v>154</v>
      </c>
      <c r="AU600" s="24" t="s">
        <v>81</v>
      </c>
    </row>
    <row r="601" spans="2:51" s="11" customFormat="1" ht="13.5">
      <c r="B601" s="204"/>
      <c r="C601" s="205"/>
      <c r="D601" s="206" t="s">
        <v>136</v>
      </c>
      <c r="E601" s="207" t="s">
        <v>21</v>
      </c>
      <c r="F601" s="208" t="s">
        <v>137</v>
      </c>
      <c r="G601" s="205"/>
      <c r="H601" s="207" t="s">
        <v>21</v>
      </c>
      <c r="I601" s="209"/>
      <c r="J601" s="205"/>
      <c r="K601" s="205"/>
      <c r="L601" s="210"/>
      <c r="M601" s="211"/>
      <c r="N601" s="212"/>
      <c r="O601" s="212"/>
      <c r="P601" s="212"/>
      <c r="Q601" s="212"/>
      <c r="R601" s="212"/>
      <c r="S601" s="212"/>
      <c r="T601" s="213"/>
      <c r="AT601" s="214" t="s">
        <v>136</v>
      </c>
      <c r="AU601" s="214" t="s">
        <v>81</v>
      </c>
      <c r="AV601" s="11" t="s">
        <v>77</v>
      </c>
      <c r="AW601" s="11" t="s">
        <v>35</v>
      </c>
      <c r="AX601" s="11" t="s">
        <v>72</v>
      </c>
      <c r="AY601" s="214" t="s">
        <v>126</v>
      </c>
    </row>
    <row r="602" spans="2:51" s="11" customFormat="1" ht="13.5">
      <c r="B602" s="204"/>
      <c r="C602" s="205"/>
      <c r="D602" s="206" t="s">
        <v>136</v>
      </c>
      <c r="E602" s="207" t="s">
        <v>21</v>
      </c>
      <c r="F602" s="208" t="s">
        <v>138</v>
      </c>
      <c r="G602" s="205"/>
      <c r="H602" s="207" t="s">
        <v>21</v>
      </c>
      <c r="I602" s="209"/>
      <c r="J602" s="205"/>
      <c r="K602" s="205"/>
      <c r="L602" s="210"/>
      <c r="M602" s="211"/>
      <c r="N602" s="212"/>
      <c r="O602" s="212"/>
      <c r="P602" s="212"/>
      <c r="Q602" s="212"/>
      <c r="R602" s="212"/>
      <c r="S602" s="212"/>
      <c r="T602" s="213"/>
      <c r="AT602" s="214" t="s">
        <v>136</v>
      </c>
      <c r="AU602" s="214" t="s">
        <v>81</v>
      </c>
      <c r="AV602" s="11" t="s">
        <v>77</v>
      </c>
      <c r="AW602" s="11" t="s">
        <v>35</v>
      </c>
      <c r="AX602" s="11" t="s">
        <v>72</v>
      </c>
      <c r="AY602" s="214" t="s">
        <v>126</v>
      </c>
    </row>
    <row r="603" spans="2:51" s="11" customFormat="1" ht="13.5">
      <c r="B603" s="204"/>
      <c r="C603" s="205"/>
      <c r="D603" s="206" t="s">
        <v>136</v>
      </c>
      <c r="E603" s="207" t="s">
        <v>21</v>
      </c>
      <c r="F603" s="208" t="s">
        <v>322</v>
      </c>
      <c r="G603" s="205"/>
      <c r="H603" s="207" t="s">
        <v>21</v>
      </c>
      <c r="I603" s="209"/>
      <c r="J603" s="205"/>
      <c r="K603" s="205"/>
      <c r="L603" s="210"/>
      <c r="M603" s="211"/>
      <c r="N603" s="212"/>
      <c r="O603" s="212"/>
      <c r="P603" s="212"/>
      <c r="Q603" s="212"/>
      <c r="R603" s="212"/>
      <c r="S603" s="212"/>
      <c r="T603" s="213"/>
      <c r="AT603" s="214" t="s">
        <v>136</v>
      </c>
      <c r="AU603" s="214" t="s">
        <v>81</v>
      </c>
      <c r="AV603" s="11" t="s">
        <v>77</v>
      </c>
      <c r="AW603" s="11" t="s">
        <v>35</v>
      </c>
      <c r="AX603" s="11" t="s">
        <v>72</v>
      </c>
      <c r="AY603" s="214" t="s">
        <v>126</v>
      </c>
    </row>
    <row r="604" spans="2:51" s="12" customFormat="1" ht="13.5">
      <c r="B604" s="215"/>
      <c r="C604" s="216"/>
      <c r="D604" s="206" t="s">
        <v>136</v>
      </c>
      <c r="E604" s="217" t="s">
        <v>21</v>
      </c>
      <c r="F604" s="218" t="s">
        <v>720</v>
      </c>
      <c r="G604" s="216"/>
      <c r="H604" s="219">
        <v>316.8</v>
      </c>
      <c r="I604" s="220"/>
      <c r="J604" s="216"/>
      <c r="K604" s="216"/>
      <c r="L604" s="221"/>
      <c r="M604" s="222"/>
      <c r="N604" s="223"/>
      <c r="O604" s="223"/>
      <c r="P604" s="223"/>
      <c r="Q604" s="223"/>
      <c r="R604" s="223"/>
      <c r="S604" s="223"/>
      <c r="T604" s="224"/>
      <c r="AT604" s="225" t="s">
        <v>136</v>
      </c>
      <c r="AU604" s="225" t="s">
        <v>81</v>
      </c>
      <c r="AV604" s="12" t="s">
        <v>81</v>
      </c>
      <c r="AW604" s="12" t="s">
        <v>35</v>
      </c>
      <c r="AX604" s="12" t="s">
        <v>72</v>
      </c>
      <c r="AY604" s="225" t="s">
        <v>126</v>
      </c>
    </row>
    <row r="605" spans="2:51" s="11" customFormat="1" ht="13.5">
      <c r="B605" s="204"/>
      <c r="C605" s="205"/>
      <c r="D605" s="206" t="s">
        <v>136</v>
      </c>
      <c r="E605" s="207" t="s">
        <v>21</v>
      </c>
      <c r="F605" s="208" t="s">
        <v>324</v>
      </c>
      <c r="G605" s="205"/>
      <c r="H605" s="207" t="s">
        <v>21</v>
      </c>
      <c r="I605" s="209"/>
      <c r="J605" s="205"/>
      <c r="K605" s="205"/>
      <c r="L605" s="210"/>
      <c r="M605" s="211"/>
      <c r="N605" s="212"/>
      <c r="O605" s="212"/>
      <c r="P605" s="212"/>
      <c r="Q605" s="212"/>
      <c r="R605" s="212"/>
      <c r="S605" s="212"/>
      <c r="T605" s="213"/>
      <c r="AT605" s="214" t="s">
        <v>136</v>
      </c>
      <c r="AU605" s="214" t="s">
        <v>81</v>
      </c>
      <c r="AV605" s="11" t="s">
        <v>77</v>
      </c>
      <c r="AW605" s="11" t="s">
        <v>35</v>
      </c>
      <c r="AX605" s="11" t="s">
        <v>72</v>
      </c>
      <c r="AY605" s="214" t="s">
        <v>126</v>
      </c>
    </row>
    <row r="606" spans="2:51" s="12" customFormat="1" ht="13.5">
      <c r="B606" s="215"/>
      <c r="C606" s="216"/>
      <c r="D606" s="206" t="s">
        <v>136</v>
      </c>
      <c r="E606" s="217" t="s">
        <v>21</v>
      </c>
      <c r="F606" s="218" t="s">
        <v>721</v>
      </c>
      <c r="G606" s="216"/>
      <c r="H606" s="219">
        <v>67.5</v>
      </c>
      <c r="I606" s="220"/>
      <c r="J606" s="216"/>
      <c r="K606" s="216"/>
      <c r="L606" s="221"/>
      <c r="M606" s="222"/>
      <c r="N606" s="223"/>
      <c r="O606" s="223"/>
      <c r="P606" s="223"/>
      <c r="Q606" s="223"/>
      <c r="R606" s="223"/>
      <c r="S606" s="223"/>
      <c r="T606" s="224"/>
      <c r="AT606" s="225" t="s">
        <v>136</v>
      </c>
      <c r="AU606" s="225" t="s">
        <v>81</v>
      </c>
      <c r="AV606" s="12" t="s">
        <v>81</v>
      </c>
      <c r="AW606" s="12" t="s">
        <v>35</v>
      </c>
      <c r="AX606" s="12" t="s">
        <v>72</v>
      </c>
      <c r="AY606" s="225" t="s">
        <v>126</v>
      </c>
    </row>
    <row r="607" spans="2:51" s="11" customFormat="1" ht="13.5">
      <c r="B607" s="204"/>
      <c r="C607" s="205"/>
      <c r="D607" s="206" t="s">
        <v>136</v>
      </c>
      <c r="E607" s="207" t="s">
        <v>21</v>
      </c>
      <c r="F607" s="208" t="s">
        <v>144</v>
      </c>
      <c r="G607" s="205"/>
      <c r="H607" s="207" t="s">
        <v>21</v>
      </c>
      <c r="I607" s="209"/>
      <c r="J607" s="205"/>
      <c r="K607" s="205"/>
      <c r="L607" s="210"/>
      <c r="M607" s="211"/>
      <c r="N607" s="212"/>
      <c r="O607" s="212"/>
      <c r="P607" s="212"/>
      <c r="Q607" s="212"/>
      <c r="R607" s="212"/>
      <c r="S607" s="212"/>
      <c r="T607" s="213"/>
      <c r="AT607" s="214" t="s">
        <v>136</v>
      </c>
      <c r="AU607" s="214" t="s">
        <v>81</v>
      </c>
      <c r="AV607" s="11" t="s">
        <v>77</v>
      </c>
      <c r="AW607" s="11" t="s">
        <v>35</v>
      </c>
      <c r="AX607" s="11" t="s">
        <v>72</v>
      </c>
      <c r="AY607" s="214" t="s">
        <v>126</v>
      </c>
    </row>
    <row r="608" spans="2:51" s="11" customFormat="1" ht="13.5">
      <c r="B608" s="204"/>
      <c r="C608" s="205"/>
      <c r="D608" s="206" t="s">
        <v>136</v>
      </c>
      <c r="E608" s="207" t="s">
        <v>21</v>
      </c>
      <c r="F608" s="208" t="s">
        <v>324</v>
      </c>
      <c r="G608" s="205"/>
      <c r="H608" s="207" t="s">
        <v>21</v>
      </c>
      <c r="I608" s="209"/>
      <c r="J608" s="205"/>
      <c r="K608" s="205"/>
      <c r="L608" s="210"/>
      <c r="M608" s="211"/>
      <c r="N608" s="212"/>
      <c r="O608" s="212"/>
      <c r="P608" s="212"/>
      <c r="Q608" s="212"/>
      <c r="R608" s="212"/>
      <c r="S608" s="212"/>
      <c r="T608" s="213"/>
      <c r="AT608" s="214" t="s">
        <v>136</v>
      </c>
      <c r="AU608" s="214" t="s">
        <v>81</v>
      </c>
      <c r="AV608" s="11" t="s">
        <v>77</v>
      </c>
      <c r="AW608" s="11" t="s">
        <v>35</v>
      </c>
      <c r="AX608" s="11" t="s">
        <v>72</v>
      </c>
      <c r="AY608" s="214" t="s">
        <v>126</v>
      </c>
    </row>
    <row r="609" spans="2:51" s="11" customFormat="1" ht="13.5">
      <c r="B609" s="204"/>
      <c r="C609" s="205"/>
      <c r="D609" s="206" t="s">
        <v>136</v>
      </c>
      <c r="E609" s="207" t="s">
        <v>21</v>
      </c>
      <c r="F609" s="208" t="s">
        <v>337</v>
      </c>
      <c r="G609" s="205"/>
      <c r="H609" s="207" t="s">
        <v>21</v>
      </c>
      <c r="I609" s="209"/>
      <c r="J609" s="205"/>
      <c r="K609" s="205"/>
      <c r="L609" s="210"/>
      <c r="M609" s="211"/>
      <c r="N609" s="212"/>
      <c r="O609" s="212"/>
      <c r="P609" s="212"/>
      <c r="Q609" s="212"/>
      <c r="R609" s="212"/>
      <c r="S609" s="212"/>
      <c r="T609" s="213"/>
      <c r="AT609" s="214" t="s">
        <v>136</v>
      </c>
      <c r="AU609" s="214" t="s">
        <v>81</v>
      </c>
      <c r="AV609" s="11" t="s">
        <v>77</v>
      </c>
      <c r="AW609" s="11" t="s">
        <v>35</v>
      </c>
      <c r="AX609" s="11" t="s">
        <v>72</v>
      </c>
      <c r="AY609" s="214" t="s">
        <v>126</v>
      </c>
    </row>
    <row r="610" spans="2:51" s="12" customFormat="1" ht="13.5">
      <c r="B610" s="215"/>
      <c r="C610" s="216"/>
      <c r="D610" s="206" t="s">
        <v>136</v>
      </c>
      <c r="E610" s="217" t="s">
        <v>21</v>
      </c>
      <c r="F610" s="218" t="s">
        <v>722</v>
      </c>
      <c r="G610" s="216"/>
      <c r="H610" s="219">
        <v>81.479</v>
      </c>
      <c r="I610" s="220"/>
      <c r="J610" s="216"/>
      <c r="K610" s="216"/>
      <c r="L610" s="221"/>
      <c r="M610" s="222"/>
      <c r="N610" s="223"/>
      <c r="O610" s="223"/>
      <c r="P610" s="223"/>
      <c r="Q610" s="223"/>
      <c r="R610" s="223"/>
      <c r="S610" s="223"/>
      <c r="T610" s="224"/>
      <c r="AT610" s="225" t="s">
        <v>136</v>
      </c>
      <c r="AU610" s="225" t="s">
        <v>81</v>
      </c>
      <c r="AV610" s="12" t="s">
        <v>81</v>
      </c>
      <c r="AW610" s="12" t="s">
        <v>35</v>
      </c>
      <c r="AX610" s="12" t="s">
        <v>72</v>
      </c>
      <c r="AY610" s="225" t="s">
        <v>126</v>
      </c>
    </row>
    <row r="611" spans="2:51" s="13" customFormat="1" ht="13.5">
      <c r="B611" s="226"/>
      <c r="C611" s="227"/>
      <c r="D611" s="206" t="s">
        <v>136</v>
      </c>
      <c r="E611" s="228" t="s">
        <v>21</v>
      </c>
      <c r="F611" s="229" t="s">
        <v>149</v>
      </c>
      <c r="G611" s="227"/>
      <c r="H611" s="230">
        <v>465.779</v>
      </c>
      <c r="I611" s="231"/>
      <c r="J611" s="227"/>
      <c r="K611" s="227"/>
      <c r="L611" s="232"/>
      <c r="M611" s="233"/>
      <c r="N611" s="234"/>
      <c r="O611" s="234"/>
      <c r="P611" s="234"/>
      <c r="Q611" s="234"/>
      <c r="R611" s="234"/>
      <c r="S611" s="234"/>
      <c r="T611" s="235"/>
      <c r="AT611" s="236" t="s">
        <v>136</v>
      </c>
      <c r="AU611" s="236" t="s">
        <v>81</v>
      </c>
      <c r="AV611" s="13" t="s">
        <v>134</v>
      </c>
      <c r="AW611" s="13" t="s">
        <v>35</v>
      </c>
      <c r="AX611" s="13" t="s">
        <v>77</v>
      </c>
      <c r="AY611" s="236" t="s">
        <v>126</v>
      </c>
    </row>
    <row r="612" spans="2:65" s="1" customFormat="1" ht="34.15" customHeight="1">
      <c r="B612" s="41"/>
      <c r="C612" s="192" t="s">
        <v>723</v>
      </c>
      <c r="D612" s="192" t="s">
        <v>129</v>
      </c>
      <c r="E612" s="193" t="s">
        <v>724</v>
      </c>
      <c r="F612" s="194" t="s">
        <v>725</v>
      </c>
      <c r="G612" s="195" t="s">
        <v>132</v>
      </c>
      <c r="H612" s="196">
        <v>284.643</v>
      </c>
      <c r="I612" s="197"/>
      <c r="J612" s="198">
        <f>ROUND(I612*H612,2)</f>
        <v>0</v>
      </c>
      <c r="K612" s="194" t="s">
        <v>133</v>
      </c>
      <c r="L612" s="61"/>
      <c r="M612" s="199" t="s">
        <v>21</v>
      </c>
      <c r="N612" s="200" t="s">
        <v>43</v>
      </c>
      <c r="O612" s="42"/>
      <c r="P612" s="201">
        <f>O612*H612</f>
        <v>0</v>
      </c>
      <c r="Q612" s="201">
        <v>0.00022</v>
      </c>
      <c r="R612" s="201">
        <f>Q612*H612</f>
        <v>0.06262145999999999</v>
      </c>
      <c r="S612" s="201">
        <v>0</v>
      </c>
      <c r="T612" s="202">
        <f>S612*H612</f>
        <v>0</v>
      </c>
      <c r="AR612" s="24" t="s">
        <v>252</v>
      </c>
      <c r="AT612" s="24" t="s">
        <v>129</v>
      </c>
      <c r="AU612" s="24" t="s">
        <v>81</v>
      </c>
      <c r="AY612" s="24" t="s">
        <v>126</v>
      </c>
      <c r="BE612" s="203">
        <f>IF(N612="základní",J612,0)</f>
        <v>0</v>
      </c>
      <c r="BF612" s="203">
        <f>IF(N612="snížená",J612,0)</f>
        <v>0</v>
      </c>
      <c r="BG612" s="203">
        <f>IF(N612="zákl. přenesená",J612,0)</f>
        <v>0</v>
      </c>
      <c r="BH612" s="203">
        <f>IF(N612="sníž. přenesená",J612,0)</f>
        <v>0</v>
      </c>
      <c r="BI612" s="203">
        <f>IF(N612="nulová",J612,0)</f>
        <v>0</v>
      </c>
      <c r="BJ612" s="24" t="s">
        <v>77</v>
      </c>
      <c r="BK612" s="203">
        <f>ROUND(I612*H612,2)</f>
        <v>0</v>
      </c>
      <c r="BL612" s="24" t="s">
        <v>252</v>
      </c>
      <c r="BM612" s="24" t="s">
        <v>726</v>
      </c>
    </row>
    <row r="613" spans="2:47" s="1" customFormat="1" ht="121.5">
      <c r="B613" s="41"/>
      <c r="C613" s="63"/>
      <c r="D613" s="206" t="s">
        <v>154</v>
      </c>
      <c r="E613" s="63"/>
      <c r="F613" s="237" t="s">
        <v>727</v>
      </c>
      <c r="G613" s="63"/>
      <c r="H613" s="63"/>
      <c r="I613" s="163"/>
      <c r="J613" s="63"/>
      <c r="K613" s="63"/>
      <c r="L613" s="61"/>
      <c r="M613" s="238"/>
      <c r="N613" s="42"/>
      <c r="O613" s="42"/>
      <c r="P613" s="42"/>
      <c r="Q613" s="42"/>
      <c r="R613" s="42"/>
      <c r="S613" s="42"/>
      <c r="T613" s="78"/>
      <c r="AT613" s="24" t="s">
        <v>154</v>
      </c>
      <c r="AU613" s="24" t="s">
        <v>81</v>
      </c>
    </row>
    <row r="614" spans="2:51" s="11" customFormat="1" ht="13.5">
      <c r="B614" s="204"/>
      <c r="C614" s="205"/>
      <c r="D614" s="206" t="s">
        <v>136</v>
      </c>
      <c r="E614" s="207" t="s">
        <v>21</v>
      </c>
      <c r="F614" s="208" t="s">
        <v>137</v>
      </c>
      <c r="G614" s="205"/>
      <c r="H614" s="207" t="s">
        <v>21</v>
      </c>
      <c r="I614" s="209"/>
      <c r="J614" s="205"/>
      <c r="K614" s="205"/>
      <c r="L614" s="210"/>
      <c r="M614" s="211"/>
      <c r="N614" s="212"/>
      <c r="O614" s="212"/>
      <c r="P614" s="212"/>
      <c r="Q614" s="212"/>
      <c r="R614" s="212"/>
      <c r="S614" s="212"/>
      <c r="T614" s="213"/>
      <c r="AT614" s="214" t="s">
        <v>136</v>
      </c>
      <c r="AU614" s="214" t="s">
        <v>81</v>
      </c>
      <c r="AV614" s="11" t="s">
        <v>77</v>
      </c>
      <c r="AW614" s="11" t="s">
        <v>35</v>
      </c>
      <c r="AX614" s="11" t="s">
        <v>72</v>
      </c>
      <c r="AY614" s="214" t="s">
        <v>126</v>
      </c>
    </row>
    <row r="615" spans="2:51" s="11" customFormat="1" ht="13.5">
      <c r="B615" s="204"/>
      <c r="C615" s="205"/>
      <c r="D615" s="206" t="s">
        <v>136</v>
      </c>
      <c r="E615" s="207" t="s">
        <v>21</v>
      </c>
      <c r="F615" s="208" t="s">
        <v>138</v>
      </c>
      <c r="G615" s="205"/>
      <c r="H615" s="207" t="s">
        <v>21</v>
      </c>
      <c r="I615" s="209"/>
      <c r="J615" s="205"/>
      <c r="K615" s="205"/>
      <c r="L615" s="210"/>
      <c r="M615" s="211"/>
      <c r="N615" s="212"/>
      <c r="O615" s="212"/>
      <c r="P615" s="212"/>
      <c r="Q615" s="212"/>
      <c r="R615" s="212"/>
      <c r="S615" s="212"/>
      <c r="T615" s="213"/>
      <c r="AT615" s="214" t="s">
        <v>136</v>
      </c>
      <c r="AU615" s="214" t="s">
        <v>81</v>
      </c>
      <c r="AV615" s="11" t="s">
        <v>77</v>
      </c>
      <c r="AW615" s="11" t="s">
        <v>35</v>
      </c>
      <c r="AX615" s="11" t="s">
        <v>72</v>
      </c>
      <c r="AY615" s="214" t="s">
        <v>126</v>
      </c>
    </row>
    <row r="616" spans="2:51" s="11" customFormat="1" ht="13.5">
      <c r="B616" s="204"/>
      <c r="C616" s="205"/>
      <c r="D616" s="206" t="s">
        <v>136</v>
      </c>
      <c r="E616" s="207" t="s">
        <v>21</v>
      </c>
      <c r="F616" s="208" t="s">
        <v>322</v>
      </c>
      <c r="G616" s="205"/>
      <c r="H616" s="207" t="s">
        <v>21</v>
      </c>
      <c r="I616" s="209"/>
      <c r="J616" s="205"/>
      <c r="K616" s="205"/>
      <c r="L616" s="210"/>
      <c r="M616" s="211"/>
      <c r="N616" s="212"/>
      <c r="O616" s="212"/>
      <c r="P616" s="212"/>
      <c r="Q616" s="212"/>
      <c r="R616" s="212"/>
      <c r="S616" s="212"/>
      <c r="T616" s="213"/>
      <c r="AT616" s="214" t="s">
        <v>136</v>
      </c>
      <c r="AU616" s="214" t="s">
        <v>81</v>
      </c>
      <c r="AV616" s="11" t="s">
        <v>77</v>
      </c>
      <c r="AW616" s="11" t="s">
        <v>35</v>
      </c>
      <c r="AX616" s="11" t="s">
        <v>72</v>
      </c>
      <c r="AY616" s="214" t="s">
        <v>126</v>
      </c>
    </row>
    <row r="617" spans="2:51" s="12" customFormat="1" ht="13.5">
      <c r="B617" s="215"/>
      <c r="C617" s="216"/>
      <c r="D617" s="206" t="s">
        <v>136</v>
      </c>
      <c r="E617" s="217" t="s">
        <v>21</v>
      </c>
      <c r="F617" s="218" t="s">
        <v>712</v>
      </c>
      <c r="G617" s="216"/>
      <c r="H617" s="219">
        <v>193.6</v>
      </c>
      <c r="I617" s="220"/>
      <c r="J617" s="216"/>
      <c r="K617" s="216"/>
      <c r="L617" s="221"/>
      <c r="M617" s="222"/>
      <c r="N617" s="223"/>
      <c r="O617" s="223"/>
      <c r="P617" s="223"/>
      <c r="Q617" s="223"/>
      <c r="R617" s="223"/>
      <c r="S617" s="223"/>
      <c r="T617" s="224"/>
      <c r="AT617" s="225" t="s">
        <v>136</v>
      </c>
      <c r="AU617" s="225" t="s">
        <v>81</v>
      </c>
      <c r="AV617" s="12" t="s">
        <v>81</v>
      </c>
      <c r="AW617" s="12" t="s">
        <v>35</v>
      </c>
      <c r="AX617" s="12" t="s">
        <v>72</v>
      </c>
      <c r="AY617" s="225" t="s">
        <v>126</v>
      </c>
    </row>
    <row r="618" spans="2:51" s="11" customFormat="1" ht="13.5">
      <c r="B618" s="204"/>
      <c r="C618" s="205"/>
      <c r="D618" s="206" t="s">
        <v>136</v>
      </c>
      <c r="E618" s="207" t="s">
        <v>21</v>
      </c>
      <c r="F618" s="208" t="s">
        <v>324</v>
      </c>
      <c r="G618" s="205"/>
      <c r="H618" s="207" t="s">
        <v>21</v>
      </c>
      <c r="I618" s="209"/>
      <c r="J618" s="205"/>
      <c r="K618" s="205"/>
      <c r="L618" s="210"/>
      <c r="M618" s="211"/>
      <c r="N618" s="212"/>
      <c r="O618" s="212"/>
      <c r="P618" s="212"/>
      <c r="Q618" s="212"/>
      <c r="R618" s="212"/>
      <c r="S618" s="212"/>
      <c r="T618" s="213"/>
      <c r="AT618" s="214" t="s">
        <v>136</v>
      </c>
      <c r="AU618" s="214" t="s">
        <v>81</v>
      </c>
      <c r="AV618" s="11" t="s">
        <v>77</v>
      </c>
      <c r="AW618" s="11" t="s">
        <v>35</v>
      </c>
      <c r="AX618" s="11" t="s">
        <v>72</v>
      </c>
      <c r="AY618" s="214" t="s">
        <v>126</v>
      </c>
    </row>
    <row r="619" spans="2:51" s="12" customFormat="1" ht="13.5">
      <c r="B619" s="215"/>
      <c r="C619" s="216"/>
      <c r="D619" s="206" t="s">
        <v>136</v>
      </c>
      <c r="E619" s="217" t="s">
        <v>21</v>
      </c>
      <c r="F619" s="218" t="s">
        <v>713</v>
      </c>
      <c r="G619" s="216"/>
      <c r="H619" s="219">
        <v>41.25</v>
      </c>
      <c r="I619" s="220"/>
      <c r="J619" s="216"/>
      <c r="K619" s="216"/>
      <c r="L619" s="221"/>
      <c r="M619" s="222"/>
      <c r="N619" s="223"/>
      <c r="O619" s="223"/>
      <c r="P619" s="223"/>
      <c r="Q619" s="223"/>
      <c r="R619" s="223"/>
      <c r="S619" s="223"/>
      <c r="T619" s="224"/>
      <c r="AT619" s="225" t="s">
        <v>136</v>
      </c>
      <c r="AU619" s="225" t="s">
        <v>81</v>
      </c>
      <c r="AV619" s="12" t="s">
        <v>81</v>
      </c>
      <c r="AW619" s="12" t="s">
        <v>35</v>
      </c>
      <c r="AX619" s="12" t="s">
        <v>72</v>
      </c>
      <c r="AY619" s="225" t="s">
        <v>126</v>
      </c>
    </row>
    <row r="620" spans="2:51" s="11" customFormat="1" ht="13.5">
      <c r="B620" s="204"/>
      <c r="C620" s="205"/>
      <c r="D620" s="206" t="s">
        <v>136</v>
      </c>
      <c r="E620" s="207" t="s">
        <v>21</v>
      </c>
      <c r="F620" s="208" t="s">
        <v>144</v>
      </c>
      <c r="G620" s="205"/>
      <c r="H620" s="207" t="s">
        <v>21</v>
      </c>
      <c r="I620" s="209"/>
      <c r="J620" s="205"/>
      <c r="K620" s="205"/>
      <c r="L620" s="210"/>
      <c r="M620" s="211"/>
      <c r="N620" s="212"/>
      <c r="O620" s="212"/>
      <c r="P620" s="212"/>
      <c r="Q620" s="212"/>
      <c r="R620" s="212"/>
      <c r="S620" s="212"/>
      <c r="T620" s="213"/>
      <c r="AT620" s="214" t="s">
        <v>136</v>
      </c>
      <c r="AU620" s="214" t="s">
        <v>81</v>
      </c>
      <c r="AV620" s="11" t="s">
        <v>77</v>
      </c>
      <c r="AW620" s="11" t="s">
        <v>35</v>
      </c>
      <c r="AX620" s="11" t="s">
        <v>72</v>
      </c>
      <c r="AY620" s="214" t="s">
        <v>126</v>
      </c>
    </row>
    <row r="621" spans="2:51" s="11" customFormat="1" ht="13.5">
      <c r="B621" s="204"/>
      <c r="C621" s="205"/>
      <c r="D621" s="206" t="s">
        <v>136</v>
      </c>
      <c r="E621" s="207" t="s">
        <v>21</v>
      </c>
      <c r="F621" s="208" t="s">
        <v>324</v>
      </c>
      <c r="G621" s="205"/>
      <c r="H621" s="207" t="s">
        <v>21</v>
      </c>
      <c r="I621" s="209"/>
      <c r="J621" s="205"/>
      <c r="K621" s="205"/>
      <c r="L621" s="210"/>
      <c r="M621" s="211"/>
      <c r="N621" s="212"/>
      <c r="O621" s="212"/>
      <c r="P621" s="212"/>
      <c r="Q621" s="212"/>
      <c r="R621" s="212"/>
      <c r="S621" s="212"/>
      <c r="T621" s="213"/>
      <c r="AT621" s="214" t="s">
        <v>136</v>
      </c>
      <c r="AU621" s="214" t="s">
        <v>81</v>
      </c>
      <c r="AV621" s="11" t="s">
        <v>77</v>
      </c>
      <c r="AW621" s="11" t="s">
        <v>35</v>
      </c>
      <c r="AX621" s="11" t="s">
        <v>72</v>
      </c>
      <c r="AY621" s="214" t="s">
        <v>126</v>
      </c>
    </row>
    <row r="622" spans="2:51" s="11" customFormat="1" ht="13.5">
      <c r="B622" s="204"/>
      <c r="C622" s="205"/>
      <c r="D622" s="206" t="s">
        <v>136</v>
      </c>
      <c r="E622" s="207" t="s">
        <v>21</v>
      </c>
      <c r="F622" s="208" t="s">
        <v>337</v>
      </c>
      <c r="G622" s="205"/>
      <c r="H622" s="207" t="s">
        <v>21</v>
      </c>
      <c r="I622" s="209"/>
      <c r="J622" s="205"/>
      <c r="K622" s="205"/>
      <c r="L622" s="210"/>
      <c r="M622" s="211"/>
      <c r="N622" s="212"/>
      <c r="O622" s="212"/>
      <c r="P622" s="212"/>
      <c r="Q622" s="212"/>
      <c r="R622" s="212"/>
      <c r="S622" s="212"/>
      <c r="T622" s="213"/>
      <c r="AT622" s="214" t="s">
        <v>136</v>
      </c>
      <c r="AU622" s="214" t="s">
        <v>81</v>
      </c>
      <c r="AV622" s="11" t="s">
        <v>77</v>
      </c>
      <c r="AW622" s="11" t="s">
        <v>35</v>
      </c>
      <c r="AX622" s="11" t="s">
        <v>72</v>
      </c>
      <c r="AY622" s="214" t="s">
        <v>126</v>
      </c>
    </row>
    <row r="623" spans="2:51" s="12" customFormat="1" ht="13.5">
      <c r="B623" s="215"/>
      <c r="C623" s="216"/>
      <c r="D623" s="206" t="s">
        <v>136</v>
      </c>
      <c r="E623" s="217" t="s">
        <v>21</v>
      </c>
      <c r="F623" s="218" t="s">
        <v>714</v>
      </c>
      <c r="G623" s="216"/>
      <c r="H623" s="219">
        <v>49.793</v>
      </c>
      <c r="I623" s="220"/>
      <c r="J623" s="216"/>
      <c r="K623" s="216"/>
      <c r="L623" s="221"/>
      <c r="M623" s="222"/>
      <c r="N623" s="223"/>
      <c r="O623" s="223"/>
      <c r="P623" s="223"/>
      <c r="Q623" s="223"/>
      <c r="R623" s="223"/>
      <c r="S623" s="223"/>
      <c r="T623" s="224"/>
      <c r="AT623" s="225" t="s">
        <v>136</v>
      </c>
      <c r="AU623" s="225" t="s">
        <v>81</v>
      </c>
      <c r="AV623" s="12" t="s">
        <v>81</v>
      </c>
      <c r="AW623" s="12" t="s">
        <v>35</v>
      </c>
      <c r="AX623" s="12" t="s">
        <v>72</v>
      </c>
      <c r="AY623" s="225" t="s">
        <v>126</v>
      </c>
    </row>
    <row r="624" spans="2:51" s="13" customFormat="1" ht="13.5">
      <c r="B624" s="226"/>
      <c r="C624" s="227"/>
      <c r="D624" s="206" t="s">
        <v>136</v>
      </c>
      <c r="E624" s="228" t="s">
        <v>21</v>
      </c>
      <c r="F624" s="229" t="s">
        <v>149</v>
      </c>
      <c r="G624" s="227"/>
      <c r="H624" s="230">
        <v>284.643</v>
      </c>
      <c r="I624" s="231"/>
      <c r="J624" s="227"/>
      <c r="K624" s="227"/>
      <c r="L624" s="232"/>
      <c r="M624" s="233"/>
      <c r="N624" s="234"/>
      <c r="O624" s="234"/>
      <c r="P624" s="234"/>
      <c r="Q624" s="234"/>
      <c r="R624" s="234"/>
      <c r="S624" s="234"/>
      <c r="T624" s="235"/>
      <c r="AT624" s="236" t="s">
        <v>136</v>
      </c>
      <c r="AU624" s="236" t="s">
        <v>81</v>
      </c>
      <c r="AV624" s="13" t="s">
        <v>134</v>
      </c>
      <c r="AW624" s="13" t="s">
        <v>35</v>
      </c>
      <c r="AX624" s="13" t="s">
        <v>77</v>
      </c>
      <c r="AY624" s="236" t="s">
        <v>126</v>
      </c>
    </row>
    <row r="625" spans="2:65" s="1" customFormat="1" ht="22.9" customHeight="1">
      <c r="B625" s="41"/>
      <c r="C625" s="192" t="s">
        <v>728</v>
      </c>
      <c r="D625" s="192" t="s">
        <v>129</v>
      </c>
      <c r="E625" s="193" t="s">
        <v>729</v>
      </c>
      <c r="F625" s="194" t="s">
        <v>730</v>
      </c>
      <c r="G625" s="195" t="s">
        <v>132</v>
      </c>
      <c r="H625" s="196">
        <v>62.8</v>
      </c>
      <c r="I625" s="197"/>
      <c r="J625" s="198">
        <f>ROUND(I625*H625,2)</f>
        <v>0</v>
      </c>
      <c r="K625" s="194" t="s">
        <v>133</v>
      </c>
      <c r="L625" s="61"/>
      <c r="M625" s="199" t="s">
        <v>21</v>
      </c>
      <c r="N625" s="200" t="s">
        <v>43</v>
      </c>
      <c r="O625" s="42"/>
      <c r="P625" s="201">
        <f>O625*H625</f>
        <v>0</v>
      </c>
      <c r="Q625" s="201">
        <v>8E-05</v>
      </c>
      <c r="R625" s="201">
        <f>Q625*H625</f>
        <v>0.005024</v>
      </c>
      <c r="S625" s="201">
        <v>0</v>
      </c>
      <c r="T625" s="202">
        <f>S625*H625</f>
        <v>0</v>
      </c>
      <c r="AR625" s="24" t="s">
        <v>252</v>
      </c>
      <c r="AT625" s="24" t="s">
        <v>129</v>
      </c>
      <c r="AU625" s="24" t="s">
        <v>81</v>
      </c>
      <c r="AY625" s="24" t="s">
        <v>126</v>
      </c>
      <c r="BE625" s="203">
        <f>IF(N625="základní",J625,0)</f>
        <v>0</v>
      </c>
      <c r="BF625" s="203">
        <f>IF(N625="snížená",J625,0)</f>
        <v>0</v>
      </c>
      <c r="BG625" s="203">
        <f>IF(N625="zákl. přenesená",J625,0)</f>
        <v>0</v>
      </c>
      <c r="BH625" s="203">
        <f>IF(N625="sníž. přenesená",J625,0)</f>
        <v>0</v>
      </c>
      <c r="BI625" s="203">
        <f>IF(N625="nulová",J625,0)</f>
        <v>0</v>
      </c>
      <c r="BJ625" s="24" t="s">
        <v>77</v>
      </c>
      <c r="BK625" s="203">
        <f>ROUND(I625*H625,2)</f>
        <v>0</v>
      </c>
      <c r="BL625" s="24" t="s">
        <v>252</v>
      </c>
      <c r="BM625" s="24" t="s">
        <v>731</v>
      </c>
    </row>
    <row r="626" spans="2:51" s="11" customFormat="1" ht="13.5">
      <c r="B626" s="204"/>
      <c r="C626" s="205"/>
      <c r="D626" s="206" t="s">
        <v>136</v>
      </c>
      <c r="E626" s="207" t="s">
        <v>21</v>
      </c>
      <c r="F626" s="208" t="s">
        <v>144</v>
      </c>
      <c r="G626" s="205"/>
      <c r="H626" s="207" t="s">
        <v>21</v>
      </c>
      <c r="I626" s="209"/>
      <c r="J626" s="205"/>
      <c r="K626" s="205"/>
      <c r="L626" s="210"/>
      <c r="M626" s="211"/>
      <c r="N626" s="212"/>
      <c r="O626" s="212"/>
      <c r="P626" s="212"/>
      <c r="Q626" s="212"/>
      <c r="R626" s="212"/>
      <c r="S626" s="212"/>
      <c r="T626" s="213"/>
      <c r="AT626" s="214" t="s">
        <v>136</v>
      </c>
      <c r="AU626" s="214" t="s">
        <v>81</v>
      </c>
      <c r="AV626" s="11" t="s">
        <v>77</v>
      </c>
      <c r="AW626" s="11" t="s">
        <v>35</v>
      </c>
      <c r="AX626" s="11" t="s">
        <v>72</v>
      </c>
      <c r="AY626" s="214" t="s">
        <v>126</v>
      </c>
    </row>
    <row r="627" spans="2:51" s="12" customFormat="1" ht="13.5">
      <c r="B627" s="215"/>
      <c r="C627" s="216"/>
      <c r="D627" s="206" t="s">
        <v>136</v>
      </c>
      <c r="E627" s="217" t="s">
        <v>21</v>
      </c>
      <c r="F627" s="218" t="s">
        <v>732</v>
      </c>
      <c r="G627" s="216"/>
      <c r="H627" s="219">
        <v>62.8</v>
      </c>
      <c r="I627" s="220"/>
      <c r="J627" s="216"/>
      <c r="K627" s="216"/>
      <c r="L627" s="221"/>
      <c r="M627" s="222"/>
      <c r="N627" s="223"/>
      <c r="O627" s="223"/>
      <c r="P627" s="223"/>
      <c r="Q627" s="223"/>
      <c r="R627" s="223"/>
      <c r="S627" s="223"/>
      <c r="T627" s="224"/>
      <c r="AT627" s="225" t="s">
        <v>136</v>
      </c>
      <c r="AU627" s="225" t="s">
        <v>81</v>
      </c>
      <c r="AV627" s="12" t="s">
        <v>81</v>
      </c>
      <c r="AW627" s="12" t="s">
        <v>35</v>
      </c>
      <c r="AX627" s="12" t="s">
        <v>77</v>
      </c>
      <c r="AY627" s="225" t="s">
        <v>126</v>
      </c>
    </row>
    <row r="628" spans="2:65" s="1" customFormat="1" ht="22.9" customHeight="1">
      <c r="B628" s="41"/>
      <c r="C628" s="192" t="s">
        <v>733</v>
      </c>
      <c r="D628" s="192" t="s">
        <v>129</v>
      </c>
      <c r="E628" s="193" t="s">
        <v>734</v>
      </c>
      <c r="F628" s="194" t="s">
        <v>735</v>
      </c>
      <c r="G628" s="195" t="s">
        <v>132</v>
      </c>
      <c r="H628" s="196">
        <v>62.8</v>
      </c>
      <c r="I628" s="197"/>
      <c r="J628" s="198">
        <f>ROUND(I628*H628,2)</f>
        <v>0</v>
      </c>
      <c r="K628" s="194" t="s">
        <v>133</v>
      </c>
      <c r="L628" s="61"/>
      <c r="M628" s="199" t="s">
        <v>21</v>
      </c>
      <c r="N628" s="200" t="s">
        <v>43</v>
      </c>
      <c r="O628" s="42"/>
      <c r="P628" s="201">
        <f>O628*H628</f>
        <v>0</v>
      </c>
      <c r="Q628" s="201">
        <v>0</v>
      </c>
      <c r="R628" s="201">
        <f>Q628*H628</f>
        <v>0</v>
      </c>
      <c r="S628" s="201">
        <v>0</v>
      </c>
      <c r="T628" s="202">
        <f>S628*H628</f>
        <v>0</v>
      </c>
      <c r="AR628" s="24" t="s">
        <v>252</v>
      </c>
      <c r="AT628" s="24" t="s">
        <v>129</v>
      </c>
      <c r="AU628" s="24" t="s">
        <v>81</v>
      </c>
      <c r="AY628" s="24" t="s">
        <v>126</v>
      </c>
      <c r="BE628" s="203">
        <f>IF(N628="základní",J628,0)</f>
        <v>0</v>
      </c>
      <c r="BF628" s="203">
        <f>IF(N628="snížená",J628,0)</f>
        <v>0</v>
      </c>
      <c r="BG628" s="203">
        <f>IF(N628="zákl. přenesená",J628,0)</f>
        <v>0</v>
      </c>
      <c r="BH628" s="203">
        <f>IF(N628="sníž. přenesená",J628,0)</f>
        <v>0</v>
      </c>
      <c r="BI628" s="203">
        <f>IF(N628="nulová",J628,0)</f>
        <v>0</v>
      </c>
      <c r="BJ628" s="24" t="s">
        <v>77</v>
      </c>
      <c r="BK628" s="203">
        <f>ROUND(I628*H628,2)</f>
        <v>0</v>
      </c>
      <c r="BL628" s="24" t="s">
        <v>252</v>
      </c>
      <c r="BM628" s="24" t="s">
        <v>736</v>
      </c>
    </row>
    <row r="629" spans="2:65" s="1" customFormat="1" ht="22.9" customHeight="1">
      <c r="B629" s="41"/>
      <c r="C629" s="192" t="s">
        <v>737</v>
      </c>
      <c r="D629" s="192" t="s">
        <v>129</v>
      </c>
      <c r="E629" s="193" t="s">
        <v>738</v>
      </c>
      <c r="F629" s="194" t="s">
        <v>739</v>
      </c>
      <c r="G629" s="195" t="s">
        <v>132</v>
      </c>
      <c r="H629" s="196">
        <v>62.8</v>
      </c>
      <c r="I629" s="197"/>
      <c r="J629" s="198">
        <f>ROUND(I629*H629,2)</f>
        <v>0</v>
      </c>
      <c r="K629" s="194" t="s">
        <v>133</v>
      </c>
      <c r="L629" s="61"/>
      <c r="M629" s="199" t="s">
        <v>21</v>
      </c>
      <c r="N629" s="200" t="s">
        <v>43</v>
      </c>
      <c r="O629" s="42"/>
      <c r="P629" s="201">
        <f>O629*H629</f>
        <v>0</v>
      </c>
      <c r="Q629" s="201">
        <v>0.00014</v>
      </c>
      <c r="R629" s="201">
        <f>Q629*H629</f>
        <v>0.008792</v>
      </c>
      <c r="S629" s="201">
        <v>0</v>
      </c>
      <c r="T629" s="202">
        <f>S629*H629</f>
        <v>0</v>
      </c>
      <c r="AR629" s="24" t="s">
        <v>252</v>
      </c>
      <c r="AT629" s="24" t="s">
        <v>129</v>
      </c>
      <c r="AU629" s="24" t="s">
        <v>81</v>
      </c>
      <c r="AY629" s="24" t="s">
        <v>126</v>
      </c>
      <c r="BE629" s="203">
        <f>IF(N629="základní",J629,0)</f>
        <v>0</v>
      </c>
      <c r="BF629" s="203">
        <f>IF(N629="snížená",J629,0)</f>
        <v>0</v>
      </c>
      <c r="BG629" s="203">
        <f>IF(N629="zákl. přenesená",J629,0)</f>
        <v>0</v>
      </c>
      <c r="BH629" s="203">
        <f>IF(N629="sníž. přenesená",J629,0)</f>
        <v>0</v>
      </c>
      <c r="BI629" s="203">
        <f>IF(N629="nulová",J629,0)</f>
        <v>0</v>
      </c>
      <c r="BJ629" s="24" t="s">
        <v>77</v>
      </c>
      <c r="BK629" s="203">
        <f>ROUND(I629*H629,2)</f>
        <v>0</v>
      </c>
      <c r="BL629" s="24" t="s">
        <v>252</v>
      </c>
      <c r="BM629" s="24" t="s">
        <v>740</v>
      </c>
    </row>
    <row r="630" spans="2:65" s="1" customFormat="1" ht="22.9" customHeight="1">
      <c r="B630" s="41"/>
      <c r="C630" s="192" t="s">
        <v>741</v>
      </c>
      <c r="D630" s="192" t="s">
        <v>129</v>
      </c>
      <c r="E630" s="193" t="s">
        <v>742</v>
      </c>
      <c r="F630" s="194" t="s">
        <v>743</v>
      </c>
      <c r="G630" s="195" t="s">
        <v>132</v>
      </c>
      <c r="H630" s="196">
        <v>62.8</v>
      </c>
      <c r="I630" s="197"/>
      <c r="J630" s="198">
        <f>ROUND(I630*H630,2)</f>
        <v>0</v>
      </c>
      <c r="K630" s="194" t="s">
        <v>133</v>
      </c>
      <c r="L630" s="61"/>
      <c r="M630" s="199" t="s">
        <v>21</v>
      </c>
      <c r="N630" s="200" t="s">
        <v>43</v>
      </c>
      <c r="O630" s="42"/>
      <c r="P630" s="201">
        <f>O630*H630</f>
        <v>0</v>
      </c>
      <c r="Q630" s="201">
        <v>0.00017</v>
      </c>
      <c r="R630" s="201">
        <f>Q630*H630</f>
        <v>0.010676</v>
      </c>
      <c r="S630" s="201">
        <v>0</v>
      </c>
      <c r="T630" s="202">
        <f>S630*H630</f>
        <v>0</v>
      </c>
      <c r="AR630" s="24" t="s">
        <v>252</v>
      </c>
      <c r="AT630" s="24" t="s">
        <v>129</v>
      </c>
      <c r="AU630" s="24" t="s">
        <v>81</v>
      </c>
      <c r="AY630" s="24" t="s">
        <v>126</v>
      </c>
      <c r="BE630" s="203">
        <f>IF(N630="základní",J630,0)</f>
        <v>0</v>
      </c>
      <c r="BF630" s="203">
        <f>IF(N630="snížená",J630,0)</f>
        <v>0</v>
      </c>
      <c r="BG630" s="203">
        <f>IF(N630="zákl. přenesená",J630,0)</f>
        <v>0</v>
      </c>
      <c r="BH630" s="203">
        <f>IF(N630="sníž. přenesená",J630,0)</f>
        <v>0</v>
      </c>
      <c r="BI630" s="203">
        <f>IF(N630="nulová",J630,0)</f>
        <v>0</v>
      </c>
      <c r="BJ630" s="24" t="s">
        <v>77</v>
      </c>
      <c r="BK630" s="203">
        <f>ROUND(I630*H630,2)</f>
        <v>0</v>
      </c>
      <c r="BL630" s="24" t="s">
        <v>252</v>
      </c>
      <c r="BM630" s="24" t="s">
        <v>744</v>
      </c>
    </row>
    <row r="631" spans="2:65" s="1" customFormat="1" ht="14.45" customHeight="1">
      <c r="B631" s="41"/>
      <c r="C631" s="192" t="s">
        <v>745</v>
      </c>
      <c r="D631" s="192" t="s">
        <v>129</v>
      </c>
      <c r="E631" s="193" t="s">
        <v>746</v>
      </c>
      <c r="F631" s="194" t="s">
        <v>747</v>
      </c>
      <c r="G631" s="195" t="s">
        <v>132</v>
      </c>
      <c r="H631" s="196">
        <v>1484</v>
      </c>
      <c r="I631" s="197"/>
      <c r="J631" s="198">
        <f>ROUND(I631*H631,2)</f>
        <v>0</v>
      </c>
      <c r="K631" s="194" t="s">
        <v>133</v>
      </c>
      <c r="L631" s="61"/>
      <c r="M631" s="199" t="s">
        <v>21</v>
      </c>
      <c r="N631" s="200" t="s">
        <v>43</v>
      </c>
      <c r="O631" s="42"/>
      <c r="P631" s="201">
        <f>O631*H631</f>
        <v>0</v>
      </c>
      <c r="Q631" s="201">
        <v>0</v>
      </c>
      <c r="R631" s="201">
        <f>Q631*H631</f>
        <v>0</v>
      </c>
      <c r="S631" s="201">
        <v>0</v>
      </c>
      <c r="T631" s="202">
        <f>S631*H631</f>
        <v>0</v>
      </c>
      <c r="AR631" s="24" t="s">
        <v>252</v>
      </c>
      <c r="AT631" s="24" t="s">
        <v>129</v>
      </c>
      <c r="AU631" s="24" t="s">
        <v>81</v>
      </c>
      <c r="AY631" s="24" t="s">
        <v>126</v>
      </c>
      <c r="BE631" s="203">
        <f>IF(N631="základní",J631,0)</f>
        <v>0</v>
      </c>
      <c r="BF631" s="203">
        <f>IF(N631="snížená",J631,0)</f>
        <v>0</v>
      </c>
      <c r="BG631" s="203">
        <f>IF(N631="zákl. přenesená",J631,0)</f>
        <v>0</v>
      </c>
      <c r="BH631" s="203">
        <f>IF(N631="sníž. přenesená",J631,0)</f>
        <v>0</v>
      </c>
      <c r="BI631" s="203">
        <f>IF(N631="nulová",J631,0)</f>
        <v>0</v>
      </c>
      <c r="BJ631" s="24" t="s">
        <v>77</v>
      </c>
      <c r="BK631" s="203">
        <f>ROUND(I631*H631,2)</f>
        <v>0</v>
      </c>
      <c r="BL631" s="24" t="s">
        <v>252</v>
      </c>
      <c r="BM631" s="24" t="s">
        <v>748</v>
      </c>
    </row>
    <row r="632" spans="2:51" s="11" customFormat="1" ht="13.5">
      <c r="B632" s="204"/>
      <c r="C632" s="205"/>
      <c r="D632" s="206" t="s">
        <v>136</v>
      </c>
      <c r="E632" s="207" t="s">
        <v>21</v>
      </c>
      <c r="F632" s="208" t="s">
        <v>137</v>
      </c>
      <c r="G632" s="205"/>
      <c r="H632" s="207" t="s">
        <v>21</v>
      </c>
      <c r="I632" s="209"/>
      <c r="J632" s="205"/>
      <c r="K632" s="205"/>
      <c r="L632" s="210"/>
      <c r="M632" s="211"/>
      <c r="N632" s="212"/>
      <c r="O632" s="212"/>
      <c r="P632" s="212"/>
      <c r="Q632" s="212"/>
      <c r="R632" s="212"/>
      <c r="S632" s="212"/>
      <c r="T632" s="213"/>
      <c r="AT632" s="214" t="s">
        <v>136</v>
      </c>
      <c r="AU632" s="214" t="s">
        <v>81</v>
      </c>
      <c r="AV632" s="11" t="s">
        <v>77</v>
      </c>
      <c r="AW632" s="11" t="s">
        <v>35</v>
      </c>
      <c r="AX632" s="11" t="s">
        <v>72</v>
      </c>
      <c r="AY632" s="214" t="s">
        <v>126</v>
      </c>
    </row>
    <row r="633" spans="2:51" s="11" customFormat="1" ht="13.5">
      <c r="B633" s="204"/>
      <c r="C633" s="205"/>
      <c r="D633" s="206" t="s">
        <v>136</v>
      </c>
      <c r="E633" s="207" t="s">
        <v>21</v>
      </c>
      <c r="F633" s="208" t="s">
        <v>138</v>
      </c>
      <c r="G633" s="205"/>
      <c r="H633" s="207" t="s">
        <v>21</v>
      </c>
      <c r="I633" s="209"/>
      <c r="J633" s="205"/>
      <c r="K633" s="205"/>
      <c r="L633" s="210"/>
      <c r="M633" s="211"/>
      <c r="N633" s="212"/>
      <c r="O633" s="212"/>
      <c r="P633" s="212"/>
      <c r="Q633" s="212"/>
      <c r="R633" s="212"/>
      <c r="S633" s="212"/>
      <c r="T633" s="213"/>
      <c r="AT633" s="214" t="s">
        <v>136</v>
      </c>
      <c r="AU633" s="214" t="s">
        <v>81</v>
      </c>
      <c r="AV633" s="11" t="s">
        <v>77</v>
      </c>
      <c r="AW633" s="11" t="s">
        <v>35</v>
      </c>
      <c r="AX633" s="11" t="s">
        <v>72</v>
      </c>
      <c r="AY633" s="214" t="s">
        <v>126</v>
      </c>
    </row>
    <row r="634" spans="2:51" s="12" customFormat="1" ht="13.5">
      <c r="B634" s="215"/>
      <c r="C634" s="216"/>
      <c r="D634" s="206" t="s">
        <v>136</v>
      </c>
      <c r="E634" s="217" t="s">
        <v>21</v>
      </c>
      <c r="F634" s="218" t="s">
        <v>139</v>
      </c>
      <c r="G634" s="216"/>
      <c r="H634" s="219">
        <v>1484</v>
      </c>
      <c r="I634" s="220"/>
      <c r="J634" s="216"/>
      <c r="K634" s="216"/>
      <c r="L634" s="221"/>
      <c r="M634" s="222"/>
      <c r="N634" s="223"/>
      <c r="O634" s="223"/>
      <c r="P634" s="223"/>
      <c r="Q634" s="223"/>
      <c r="R634" s="223"/>
      <c r="S634" s="223"/>
      <c r="T634" s="224"/>
      <c r="AT634" s="225" t="s">
        <v>136</v>
      </c>
      <c r="AU634" s="225" t="s">
        <v>81</v>
      </c>
      <c r="AV634" s="12" t="s">
        <v>81</v>
      </c>
      <c r="AW634" s="12" t="s">
        <v>35</v>
      </c>
      <c r="AX634" s="12" t="s">
        <v>77</v>
      </c>
      <c r="AY634" s="225" t="s">
        <v>126</v>
      </c>
    </row>
    <row r="635" spans="2:65" s="1" customFormat="1" ht="14.45" customHeight="1">
      <c r="B635" s="41"/>
      <c r="C635" s="192" t="s">
        <v>749</v>
      </c>
      <c r="D635" s="192" t="s">
        <v>129</v>
      </c>
      <c r="E635" s="193" t="s">
        <v>750</v>
      </c>
      <c r="F635" s="194" t="s">
        <v>751</v>
      </c>
      <c r="G635" s="195" t="s">
        <v>132</v>
      </c>
      <c r="H635" s="196">
        <v>1484</v>
      </c>
      <c r="I635" s="197"/>
      <c r="J635" s="198">
        <f>ROUND(I635*H635,2)</f>
        <v>0</v>
      </c>
      <c r="K635" s="194" t="s">
        <v>133</v>
      </c>
      <c r="L635" s="61"/>
      <c r="M635" s="199" t="s">
        <v>21</v>
      </c>
      <c r="N635" s="200" t="s">
        <v>43</v>
      </c>
      <c r="O635" s="42"/>
      <c r="P635" s="201">
        <f>O635*H635</f>
        <v>0</v>
      </c>
      <c r="Q635" s="201">
        <v>0</v>
      </c>
      <c r="R635" s="201">
        <f>Q635*H635</f>
        <v>0</v>
      </c>
      <c r="S635" s="201">
        <v>0</v>
      </c>
      <c r="T635" s="202">
        <f>S635*H635</f>
        <v>0</v>
      </c>
      <c r="AR635" s="24" t="s">
        <v>252</v>
      </c>
      <c r="AT635" s="24" t="s">
        <v>129</v>
      </c>
      <c r="AU635" s="24" t="s">
        <v>81</v>
      </c>
      <c r="AY635" s="24" t="s">
        <v>126</v>
      </c>
      <c r="BE635" s="203">
        <f>IF(N635="základní",J635,0)</f>
        <v>0</v>
      </c>
      <c r="BF635" s="203">
        <f>IF(N635="snížená",J635,0)</f>
        <v>0</v>
      </c>
      <c r="BG635" s="203">
        <f>IF(N635="zákl. přenesená",J635,0)</f>
        <v>0</v>
      </c>
      <c r="BH635" s="203">
        <f>IF(N635="sníž. přenesená",J635,0)</f>
        <v>0</v>
      </c>
      <c r="BI635" s="203">
        <f>IF(N635="nulová",J635,0)</f>
        <v>0</v>
      </c>
      <c r="BJ635" s="24" t="s">
        <v>77</v>
      </c>
      <c r="BK635" s="203">
        <f>ROUND(I635*H635,2)</f>
        <v>0</v>
      </c>
      <c r="BL635" s="24" t="s">
        <v>252</v>
      </c>
      <c r="BM635" s="24" t="s">
        <v>752</v>
      </c>
    </row>
    <row r="636" spans="2:51" s="11" customFormat="1" ht="13.5">
      <c r="B636" s="204"/>
      <c r="C636" s="205"/>
      <c r="D636" s="206" t="s">
        <v>136</v>
      </c>
      <c r="E636" s="207" t="s">
        <v>21</v>
      </c>
      <c r="F636" s="208" t="s">
        <v>137</v>
      </c>
      <c r="G636" s="205"/>
      <c r="H636" s="207" t="s">
        <v>21</v>
      </c>
      <c r="I636" s="209"/>
      <c r="J636" s="205"/>
      <c r="K636" s="205"/>
      <c r="L636" s="210"/>
      <c r="M636" s="211"/>
      <c r="N636" s="212"/>
      <c r="O636" s="212"/>
      <c r="P636" s="212"/>
      <c r="Q636" s="212"/>
      <c r="R636" s="212"/>
      <c r="S636" s="212"/>
      <c r="T636" s="213"/>
      <c r="AT636" s="214" t="s">
        <v>136</v>
      </c>
      <c r="AU636" s="214" t="s">
        <v>81</v>
      </c>
      <c r="AV636" s="11" t="s">
        <v>77</v>
      </c>
      <c r="AW636" s="11" t="s">
        <v>35</v>
      </c>
      <c r="AX636" s="11" t="s">
        <v>72</v>
      </c>
      <c r="AY636" s="214" t="s">
        <v>126</v>
      </c>
    </row>
    <row r="637" spans="2:51" s="11" customFormat="1" ht="13.5">
      <c r="B637" s="204"/>
      <c r="C637" s="205"/>
      <c r="D637" s="206" t="s">
        <v>136</v>
      </c>
      <c r="E637" s="207" t="s">
        <v>21</v>
      </c>
      <c r="F637" s="208" t="s">
        <v>138</v>
      </c>
      <c r="G637" s="205"/>
      <c r="H637" s="207" t="s">
        <v>21</v>
      </c>
      <c r="I637" s="209"/>
      <c r="J637" s="205"/>
      <c r="K637" s="205"/>
      <c r="L637" s="210"/>
      <c r="M637" s="211"/>
      <c r="N637" s="212"/>
      <c r="O637" s="212"/>
      <c r="P637" s="212"/>
      <c r="Q637" s="212"/>
      <c r="R637" s="212"/>
      <c r="S637" s="212"/>
      <c r="T637" s="213"/>
      <c r="AT637" s="214" t="s">
        <v>136</v>
      </c>
      <c r="AU637" s="214" t="s">
        <v>81</v>
      </c>
      <c r="AV637" s="11" t="s">
        <v>77</v>
      </c>
      <c r="AW637" s="11" t="s">
        <v>35</v>
      </c>
      <c r="AX637" s="11" t="s">
        <v>72</v>
      </c>
      <c r="AY637" s="214" t="s">
        <v>126</v>
      </c>
    </row>
    <row r="638" spans="2:51" s="12" customFormat="1" ht="13.5">
      <c r="B638" s="215"/>
      <c r="C638" s="216"/>
      <c r="D638" s="206" t="s">
        <v>136</v>
      </c>
      <c r="E638" s="217" t="s">
        <v>21</v>
      </c>
      <c r="F638" s="218" t="s">
        <v>139</v>
      </c>
      <c r="G638" s="216"/>
      <c r="H638" s="219">
        <v>1484</v>
      </c>
      <c r="I638" s="220"/>
      <c r="J638" s="216"/>
      <c r="K638" s="216"/>
      <c r="L638" s="221"/>
      <c r="M638" s="222"/>
      <c r="N638" s="223"/>
      <c r="O638" s="223"/>
      <c r="P638" s="223"/>
      <c r="Q638" s="223"/>
      <c r="R638" s="223"/>
      <c r="S638" s="223"/>
      <c r="T638" s="224"/>
      <c r="AT638" s="225" t="s">
        <v>136</v>
      </c>
      <c r="AU638" s="225" t="s">
        <v>81</v>
      </c>
      <c r="AV638" s="12" t="s">
        <v>81</v>
      </c>
      <c r="AW638" s="12" t="s">
        <v>35</v>
      </c>
      <c r="AX638" s="12" t="s">
        <v>77</v>
      </c>
      <c r="AY638" s="225" t="s">
        <v>126</v>
      </c>
    </row>
    <row r="639" spans="2:65" s="1" customFormat="1" ht="45.6" customHeight="1">
      <c r="B639" s="41"/>
      <c r="C639" s="192" t="s">
        <v>753</v>
      </c>
      <c r="D639" s="192" t="s">
        <v>129</v>
      </c>
      <c r="E639" s="193" t="s">
        <v>754</v>
      </c>
      <c r="F639" s="194" t="s">
        <v>755</v>
      </c>
      <c r="G639" s="195" t="s">
        <v>132</v>
      </c>
      <c r="H639" s="196">
        <v>1484</v>
      </c>
      <c r="I639" s="197"/>
      <c r="J639" s="198">
        <f>ROUND(I639*H639,2)</f>
        <v>0</v>
      </c>
      <c r="K639" s="194" t="s">
        <v>133</v>
      </c>
      <c r="L639" s="61"/>
      <c r="M639" s="199" t="s">
        <v>21</v>
      </c>
      <c r="N639" s="200" t="s">
        <v>43</v>
      </c>
      <c r="O639" s="42"/>
      <c r="P639" s="201">
        <f>O639*H639</f>
        <v>0</v>
      </c>
      <c r="Q639" s="201">
        <v>0.00043</v>
      </c>
      <c r="R639" s="201">
        <f>Q639*H639</f>
        <v>0.63812</v>
      </c>
      <c r="S639" s="201">
        <v>0</v>
      </c>
      <c r="T639" s="202">
        <f>S639*H639</f>
        <v>0</v>
      </c>
      <c r="AR639" s="24" t="s">
        <v>252</v>
      </c>
      <c r="AT639" s="24" t="s">
        <v>129</v>
      </c>
      <c r="AU639" s="24" t="s">
        <v>81</v>
      </c>
      <c r="AY639" s="24" t="s">
        <v>126</v>
      </c>
      <c r="BE639" s="203">
        <f>IF(N639="základní",J639,0)</f>
        <v>0</v>
      </c>
      <c r="BF639" s="203">
        <f>IF(N639="snížená",J639,0)</f>
        <v>0</v>
      </c>
      <c r="BG639" s="203">
        <f>IF(N639="zákl. přenesená",J639,0)</f>
        <v>0</v>
      </c>
      <c r="BH639" s="203">
        <f>IF(N639="sníž. přenesená",J639,0)</f>
        <v>0</v>
      </c>
      <c r="BI639" s="203">
        <f>IF(N639="nulová",J639,0)</f>
        <v>0</v>
      </c>
      <c r="BJ639" s="24" t="s">
        <v>77</v>
      </c>
      <c r="BK639" s="203">
        <f>ROUND(I639*H639,2)</f>
        <v>0</v>
      </c>
      <c r="BL639" s="24" t="s">
        <v>252</v>
      </c>
      <c r="BM639" s="24" t="s">
        <v>756</v>
      </c>
    </row>
    <row r="640" spans="2:47" s="1" customFormat="1" ht="54">
      <c r="B640" s="41"/>
      <c r="C640" s="63"/>
      <c r="D640" s="206" t="s">
        <v>154</v>
      </c>
      <c r="E640" s="63"/>
      <c r="F640" s="237" t="s">
        <v>757</v>
      </c>
      <c r="G640" s="63"/>
      <c r="H640" s="63"/>
      <c r="I640" s="163"/>
      <c r="J640" s="63"/>
      <c r="K640" s="63"/>
      <c r="L640" s="61"/>
      <c r="M640" s="238"/>
      <c r="N640" s="42"/>
      <c r="O640" s="42"/>
      <c r="P640" s="42"/>
      <c r="Q640" s="42"/>
      <c r="R640" s="42"/>
      <c r="S640" s="42"/>
      <c r="T640" s="78"/>
      <c r="AT640" s="24" t="s">
        <v>154</v>
      </c>
      <c r="AU640" s="24" t="s">
        <v>81</v>
      </c>
    </row>
    <row r="641" spans="2:51" s="11" customFormat="1" ht="13.5">
      <c r="B641" s="204"/>
      <c r="C641" s="205"/>
      <c r="D641" s="206" t="s">
        <v>136</v>
      </c>
      <c r="E641" s="207" t="s">
        <v>21</v>
      </c>
      <c r="F641" s="208" t="s">
        <v>137</v>
      </c>
      <c r="G641" s="205"/>
      <c r="H641" s="207" t="s">
        <v>21</v>
      </c>
      <c r="I641" s="209"/>
      <c r="J641" s="205"/>
      <c r="K641" s="205"/>
      <c r="L641" s="210"/>
      <c r="M641" s="211"/>
      <c r="N641" s="212"/>
      <c r="O641" s="212"/>
      <c r="P641" s="212"/>
      <c r="Q641" s="212"/>
      <c r="R641" s="212"/>
      <c r="S641" s="212"/>
      <c r="T641" s="213"/>
      <c r="AT641" s="214" t="s">
        <v>136</v>
      </c>
      <c r="AU641" s="214" t="s">
        <v>81</v>
      </c>
      <c r="AV641" s="11" t="s">
        <v>77</v>
      </c>
      <c r="AW641" s="11" t="s">
        <v>35</v>
      </c>
      <c r="AX641" s="11" t="s">
        <v>72</v>
      </c>
      <c r="AY641" s="214" t="s">
        <v>126</v>
      </c>
    </row>
    <row r="642" spans="2:51" s="11" customFormat="1" ht="13.5">
      <c r="B642" s="204"/>
      <c r="C642" s="205"/>
      <c r="D642" s="206" t="s">
        <v>136</v>
      </c>
      <c r="E642" s="207" t="s">
        <v>21</v>
      </c>
      <c r="F642" s="208" t="s">
        <v>138</v>
      </c>
      <c r="G642" s="205"/>
      <c r="H642" s="207" t="s">
        <v>21</v>
      </c>
      <c r="I642" s="209"/>
      <c r="J642" s="205"/>
      <c r="K642" s="205"/>
      <c r="L642" s="210"/>
      <c r="M642" s="211"/>
      <c r="N642" s="212"/>
      <c r="O642" s="212"/>
      <c r="P642" s="212"/>
      <c r="Q642" s="212"/>
      <c r="R642" s="212"/>
      <c r="S642" s="212"/>
      <c r="T642" s="213"/>
      <c r="AT642" s="214" t="s">
        <v>136</v>
      </c>
      <c r="AU642" s="214" t="s">
        <v>81</v>
      </c>
      <c r="AV642" s="11" t="s">
        <v>77</v>
      </c>
      <c r="AW642" s="11" t="s">
        <v>35</v>
      </c>
      <c r="AX642" s="11" t="s">
        <v>72</v>
      </c>
      <c r="AY642" s="214" t="s">
        <v>126</v>
      </c>
    </row>
    <row r="643" spans="2:51" s="12" customFormat="1" ht="13.5">
      <c r="B643" s="215"/>
      <c r="C643" s="216"/>
      <c r="D643" s="206" t="s">
        <v>136</v>
      </c>
      <c r="E643" s="217" t="s">
        <v>21</v>
      </c>
      <c r="F643" s="218" t="s">
        <v>139</v>
      </c>
      <c r="G643" s="216"/>
      <c r="H643" s="219">
        <v>1484</v>
      </c>
      <c r="I643" s="220"/>
      <c r="J643" s="216"/>
      <c r="K643" s="216"/>
      <c r="L643" s="221"/>
      <c r="M643" s="222"/>
      <c r="N643" s="223"/>
      <c r="O643" s="223"/>
      <c r="P643" s="223"/>
      <c r="Q643" s="223"/>
      <c r="R643" s="223"/>
      <c r="S643" s="223"/>
      <c r="T643" s="224"/>
      <c r="AT643" s="225" t="s">
        <v>136</v>
      </c>
      <c r="AU643" s="225" t="s">
        <v>81</v>
      </c>
      <c r="AV643" s="12" t="s">
        <v>81</v>
      </c>
      <c r="AW643" s="12" t="s">
        <v>35</v>
      </c>
      <c r="AX643" s="12" t="s">
        <v>77</v>
      </c>
      <c r="AY643" s="225" t="s">
        <v>126</v>
      </c>
    </row>
    <row r="644" spans="2:65" s="1" customFormat="1" ht="22.9" customHeight="1">
      <c r="B644" s="41"/>
      <c r="C644" s="192" t="s">
        <v>758</v>
      </c>
      <c r="D644" s="192" t="s">
        <v>129</v>
      </c>
      <c r="E644" s="193" t="s">
        <v>759</v>
      </c>
      <c r="F644" s="194" t="s">
        <v>760</v>
      </c>
      <c r="G644" s="195" t="s">
        <v>132</v>
      </c>
      <c r="H644" s="196">
        <v>1484</v>
      </c>
      <c r="I644" s="197"/>
      <c r="J644" s="198">
        <f>ROUND(I644*H644,2)</f>
        <v>0</v>
      </c>
      <c r="K644" s="194" t="s">
        <v>133</v>
      </c>
      <c r="L644" s="61"/>
      <c r="M644" s="199" t="s">
        <v>21</v>
      </c>
      <c r="N644" s="200" t="s">
        <v>43</v>
      </c>
      <c r="O644" s="42"/>
      <c r="P644" s="201">
        <f>O644*H644</f>
        <v>0</v>
      </c>
      <c r="Q644" s="201">
        <v>0</v>
      </c>
      <c r="R644" s="201">
        <f>Q644*H644</f>
        <v>0</v>
      </c>
      <c r="S644" s="201">
        <v>0</v>
      </c>
      <c r="T644" s="202">
        <f>S644*H644</f>
        <v>0</v>
      </c>
      <c r="AR644" s="24" t="s">
        <v>252</v>
      </c>
      <c r="AT644" s="24" t="s">
        <v>129</v>
      </c>
      <c r="AU644" s="24" t="s">
        <v>81</v>
      </c>
      <c r="AY644" s="24" t="s">
        <v>126</v>
      </c>
      <c r="BE644" s="203">
        <f>IF(N644="základní",J644,0)</f>
        <v>0</v>
      </c>
      <c r="BF644" s="203">
        <f>IF(N644="snížená",J644,0)</f>
        <v>0</v>
      </c>
      <c r="BG644" s="203">
        <f>IF(N644="zákl. přenesená",J644,0)</f>
        <v>0</v>
      </c>
      <c r="BH644" s="203">
        <f>IF(N644="sníž. přenesená",J644,0)</f>
        <v>0</v>
      </c>
      <c r="BI644" s="203">
        <f>IF(N644="nulová",J644,0)</f>
        <v>0</v>
      </c>
      <c r="BJ644" s="24" t="s">
        <v>77</v>
      </c>
      <c r="BK644" s="203">
        <f>ROUND(I644*H644,2)</f>
        <v>0</v>
      </c>
      <c r="BL644" s="24" t="s">
        <v>252</v>
      </c>
      <c r="BM644" s="24" t="s">
        <v>761</v>
      </c>
    </row>
    <row r="645" spans="2:51" s="11" customFormat="1" ht="13.5">
      <c r="B645" s="204"/>
      <c r="C645" s="205"/>
      <c r="D645" s="206" t="s">
        <v>136</v>
      </c>
      <c r="E645" s="207" t="s">
        <v>21</v>
      </c>
      <c r="F645" s="208" t="s">
        <v>137</v>
      </c>
      <c r="G645" s="205"/>
      <c r="H645" s="207" t="s">
        <v>21</v>
      </c>
      <c r="I645" s="209"/>
      <c r="J645" s="205"/>
      <c r="K645" s="205"/>
      <c r="L645" s="210"/>
      <c r="M645" s="211"/>
      <c r="N645" s="212"/>
      <c r="O645" s="212"/>
      <c r="P645" s="212"/>
      <c r="Q645" s="212"/>
      <c r="R645" s="212"/>
      <c r="S645" s="212"/>
      <c r="T645" s="213"/>
      <c r="AT645" s="214" t="s">
        <v>136</v>
      </c>
      <c r="AU645" s="214" t="s">
        <v>81</v>
      </c>
      <c r="AV645" s="11" t="s">
        <v>77</v>
      </c>
      <c r="AW645" s="11" t="s">
        <v>35</v>
      </c>
      <c r="AX645" s="11" t="s">
        <v>72</v>
      </c>
      <c r="AY645" s="214" t="s">
        <v>126</v>
      </c>
    </row>
    <row r="646" spans="2:51" s="11" customFormat="1" ht="13.5">
      <c r="B646" s="204"/>
      <c r="C646" s="205"/>
      <c r="D646" s="206" t="s">
        <v>136</v>
      </c>
      <c r="E646" s="207" t="s">
        <v>21</v>
      </c>
      <c r="F646" s="208" t="s">
        <v>138</v>
      </c>
      <c r="G646" s="205"/>
      <c r="H646" s="207" t="s">
        <v>21</v>
      </c>
      <c r="I646" s="209"/>
      <c r="J646" s="205"/>
      <c r="K646" s="205"/>
      <c r="L646" s="210"/>
      <c r="M646" s="211"/>
      <c r="N646" s="212"/>
      <c r="O646" s="212"/>
      <c r="P646" s="212"/>
      <c r="Q646" s="212"/>
      <c r="R646" s="212"/>
      <c r="S646" s="212"/>
      <c r="T646" s="213"/>
      <c r="AT646" s="214" t="s">
        <v>136</v>
      </c>
      <c r="AU646" s="214" t="s">
        <v>81</v>
      </c>
      <c r="AV646" s="11" t="s">
        <v>77</v>
      </c>
      <c r="AW646" s="11" t="s">
        <v>35</v>
      </c>
      <c r="AX646" s="11" t="s">
        <v>72</v>
      </c>
      <c r="AY646" s="214" t="s">
        <v>126</v>
      </c>
    </row>
    <row r="647" spans="2:51" s="12" customFormat="1" ht="13.5">
      <c r="B647" s="215"/>
      <c r="C647" s="216"/>
      <c r="D647" s="206" t="s">
        <v>136</v>
      </c>
      <c r="E647" s="217" t="s">
        <v>21</v>
      </c>
      <c r="F647" s="218" t="s">
        <v>139</v>
      </c>
      <c r="G647" s="216"/>
      <c r="H647" s="219">
        <v>1484</v>
      </c>
      <c r="I647" s="220"/>
      <c r="J647" s="216"/>
      <c r="K647" s="216"/>
      <c r="L647" s="221"/>
      <c r="M647" s="222"/>
      <c r="N647" s="223"/>
      <c r="O647" s="223"/>
      <c r="P647" s="223"/>
      <c r="Q647" s="223"/>
      <c r="R647" s="223"/>
      <c r="S647" s="223"/>
      <c r="T647" s="224"/>
      <c r="AT647" s="225" t="s">
        <v>136</v>
      </c>
      <c r="AU647" s="225" t="s">
        <v>81</v>
      </c>
      <c r="AV647" s="12" t="s">
        <v>81</v>
      </c>
      <c r="AW647" s="12" t="s">
        <v>35</v>
      </c>
      <c r="AX647" s="12" t="s">
        <v>77</v>
      </c>
      <c r="AY647" s="225" t="s">
        <v>126</v>
      </c>
    </row>
    <row r="648" spans="2:65" s="1" customFormat="1" ht="34.15" customHeight="1">
      <c r="B648" s="41"/>
      <c r="C648" s="192" t="s">
        <v>762</v>
      </c>
      <c r="D648" s="192" t="s">
        <v>129</v>
      </c>
      <c r="E648" s="193" t="s">
        <v>763</v>
      </c>
      <c r="F648" s="194" t="s">
        <v>764</v>
      </c>
      <c r="G648" s="195" t="s">
        <v>445</v>
      </c>
      <c r="H648" s="196">
        <v>200</v>
      </c>
      <c r="I648" s="197"/>
      <c r="J648" s="198">
        <f>ROUND(I648*H648,2)</f>
        <v>0</v>
      </c>
      <c r="K648" s="194" t="s">
        <v>133</v>
      </c>
      <c r="L648" s="61"/>
      <c r="M648" s="199" t="s">
        <v>21</v>
      </c>
      <c r="N648" s="200" t="s">
        <v>43</v>
      </c>
      <c r="O648" s="42"/>
      <c r="P648" s="201">
        <f>O648*H648</f>
        <v>0</v>
      </c>
      <c r="Q648" s="201">
        <v>0.00113</v>
      </c>
      <c r="R648" s="201">
        <f>Q648*H648</f>
        <v>0.22599999999999998</v>
      </c>
      <c r="S648" s="201">
        <v>0</v>
      </c>
      <c r="T648" s="202">
        <f>S648*H648</f>
        <v>0</v>
      </c>
      <c r="AR648" s="24" t="s">
        <v>252</v>
      </c>
      <c r="AT648" s="24" t="s">
        <v>129</v>
      </c>
      <c r="AU648" s="24" t="s">
        <v>81</v>
      </c>
      <c r="AY648" s="24" t="s">
        <v>126</v>
      </c>
      <c r="BE648" s="203">
        <f>IF(N648="základní",J648,0)</f>
        <v>0</v>
      </c>
      <c r="BF648" s="203">
        <f>IF(N648="snížená",J648,0)</f>
        <v>0</v>
      </c>
      <c r="BG648" s="203">
        <f>IF(N648="zákl. přenesená",J648,0)</f>
        <v>0</v>
      </c>
      <c r="BH648" s="203">
        <f>IF(N648="sníž. přenesená",J648,0)</f>
        <v>0</v>
      </c>
      <c r="BI648" s="203">
        <f>IF(N648="nulová",J648,0)</f>
        <v>0</v>
      </c>
      <c r="BJ648" s="24" t="s">
        <v>77</v>
      </c>
      <c r="BK648" s="203">
        <f>ROUND(I648*H648,2)</f>
        <v>0</v>
      </c>
      <c r="BL648" s="24" t="s">
        <v>252</v>
      </c>
      <c r="BM648" s="24" t="s">
        <v>765</v>
      </c>
    </row>
    <row r="649" spans="2:47" s="1" customFormat="1" ht="54">
      <c r="B649" s="41"/>
      <c r="C649" s="63"/>
      <c r="D649" s="206" t="s">
        <v>154</v>
      </c>
      <c r="E649" s="63"/>
      <c r="F649" s="237" t="s">
        <v>766</v>
      </c>
      <c r="G649" s="63"/>
      <c r="H649" s="63"/>
      <c r="I649" s="163"/>
      <c r="J649" s="63"/>
      <c r="K649" s="63"/>
      <c r="L649" s="61"/>
      <c r="M649" s="238"/>
      <c r="N649" s="42"/>
      <c r="O649" s="42"/>
      <c r="P649" s="42"/>
      <c r="Q649" s="42"/>
      <c r="R649" s="42"/>
      <c r="S649" s="42"/>
      <c r="T649" s="78"/>
      <c r="AT649" s="24" t="s">
        <v>154</v>
      </c>
      <c r="AU649" s="24" t="s">
        <v>81</v>
      </c>
    </row>
    <row r="650" spans="2:65" s="1" customFormat="1" ht="22.9" customHeight="1">
      <c r="B650" s="41"/>
      <c r="C650" s="192" t="s">
        <v>767</v>
      </c>
      <c r="D650" s="192" t="s">
        <v>129</v>
      </c>
      <c r="E650" s="193" t="s">
        <v>768</v>
      </c>
      <c r="F650" s="194" t="s">
        <v>769</v>
      </c>
      <c r="G650" s="195" t="s">
        <v>132</v>
      </c>
      <c r="H650" s="196">
        <v>1484</v>
      </c>
      <c r="I650" s="197"/>
      <c r="J650" s="198">
        <f>ROUND(I650*H650,2)</f>
        <v>0</v>
      </c>
      <c r="K650" s="194" t="s">
        <v>133</v>
      </c>
      <c r="L650" s="61"/>
      <c r="M650" s="199" t="s">
        <v>21</v>
      </c>
      <c r="N650" s="200" t="s">
        <v>43</v>
      </c>
      <c r="O650" s="42"/>
      <c r="P650" s="201">
        <f>O650*H650</f>
        <v>0</v>
      </c>
      <c r="Q650" s="201">
        <v>0.00013</v>
      </c>
      <c r="R650" s="201">
        <f>Q650*H650</f>
        <v>0.19291999999999998</v>
      </c>
      <c r="S650" s="201">
        <v>0</v>
      </c>
      <c r="T650" s="202">
        <f>S650*H650</f>
        <v>0</v>
      </c>
      <c r="AR650" s="24" t="s">
        <v>252</v>
      </c>
      <c r="AT650" s="24" t="s">
        <v>129</v>
      </c>
      <c r="AU650" s="24" t="s">
        <v>81</v>
      </c>
      <c r="AY650" s="24" t="s">
        <v>126</v>
      </c>
      <c r="BE650" s="203">
        <f>IF(N650="základní",J650,0)</f>
        <v>0</v>
      </c>
      <c r="BF650" s="203">
        <f>IF(N650="snížená",J650,0)</f>
        <v>0</v>
      </c>
      <c r="BG650" s="203">
        <f>IF(N650="zákl. přenesená",J650,0)</f>
        <v>0</v>
      </c>
      <c r="BH650" s="203">
        <f>IF(N650="sníž. přenesená",J650,0)</f>
        <v>0</v>
      </c>
      <c r="BI650" s="203">
        <f>IF(N650="nulová",J650,0)</f>
        <v>0</v>
      </c>
      <c r="BJ650" s="24" t="s">
        <v>77</v>
      </c>
      <c r="BK650" s="203">
        <f>ROUND(I650*H650,2)</f>
        <v>0</v>
      </c>
      <c r="BL650" s="24" t="s">
        <v>252</v>
      </c>
      <c r="BM650" s="24" t="s">
        <v>770</v>
      </c>
    </row>
    <row r="651" spans="2:51" s="11" customFormat="1" ht="13.5">
      <c r="B651" s="204"/>
      <c r="C651" s="205"/>
      <c r="D651" s="206" t="s">
        <v>136</v>
      </c>
      <c r="E651" s="207" t="s">
        <v>21</v>
      </c>
      <c r="F651" s="208" t="s">
        <v>137</v>
      </c>
      <c r="G651" s="205"/>
      <c r="H651" s="207" t="s">
        <v>21</v>
      </c>
      <c r="I651" s="209"/>
      <c r="J651" s="205"/>
      <c r="K651" s="205"/>
      <c r="L651" s="210"/>
      <c r="M651" s="211"/>
      <c r="N651" s="212"/>
      <c r="O651" s="212"/>
      <c r="P651" s="212"/>
      <c r="Q651" s="212"/>
      <c r="R651" s="212"/>
      <c r="S651" s="212"/>
      <c r="T651" s="213"/>
      <c r="AT651" s="214" t="s">
        <v>136</v>
      </c>
      <c r="AU651" s="214" t="s">
        <v>81</v>
      </c>
      <c r="AV651" s="11" t="s">
        <v>77</v>
      </c>
      <c r="AW651" s="11" t="s">
        <v>35</v>
      </c>
      <c r="AX651" s="11" t="s">
        <v>72</v>
      </c>
      <c r="AY651" s="214" t="s">
        <v>126</v>
      </c>
    </row>
    <row r="652" spans="2:51" s="11" customFormat="1" ht="13.5">
      <c r="B652" s="204"/>
      <c r="C652" s="205"/>
      <c r="D652" s="206" t="s">
        <v>136</v>
      </c>
      <c r="E652" s="207" t="s">
        <v>21</v>
      </c>
      <c r="F652" s="208" t="s">
        <v>138</v>
      </c>
      <c r="G652" s="205"/>
      <c r="H652" s="207" t="s">
        <v>21</v>
      </c>
      <c r="I652" s="209"/>
      <c r="J652" s="205"/>
      <c r="K652" s="205"/>
      <c r="L652" s="210"/>
      <c r="M652" s="211"/>
      <c r="N652" s="212"/>
      <c r="O652" s="212"/>
      <c r="P652" s="212"/>
      <c r="Q652" s="212"/>
      <c r="R652" s="212"/>
      <c r="S652" s="212"/>
      <c r="T652" s="213"/>
      <c r="AT652" s="214" t="s">
        <v>136</v>
      </c>
      <c r="AU652" s="214" t="s">
        <v>81</v>
      </c>
      <c r="AV652" s="11" t="s">
        <v>77</v>
      </c>
      <c r="AW652" s="11" t="s">
        <v>35</v>
      </c>
      <c r="AX652" s="11" t="s">
        <v>72</v>
      </c>
      <c r="AY652" s="214" t="s">
        <v>126</v>
      </c>
    </row>
    <row r="653" spans="2:51" s="12" customFormat="1" ht="13.5">
      <c r="B653" s="215"/>
      <c r="C653" s="216"/>
      <c r="D653" s="206" t="s">
        <v>136</v>
      </c>
      <c r="E653" s="217" t="s">
        <v>21</v>
      </c>
      <c r="F653" s="218" t="s">
        <v>139</v>
      </c>
      <c r="G653" s="216"/>
      <c r="H653" s="219">
        <v>1484</v>
      </c>
      <c r="I653" s="220"/>
      <c r="J653" s="216"/>
      <c r="K653" s="216"/>
      <c r="L653" s="221"/>
      <c r="M653" s="222"/>
      <c r="N653" s="223"/>
      <c r="O653" s="223"/>
      <c r="P653" s="223"/>
      <c r="Q653" s="223"/>
      <c r="R653" s="223"/>
      <c r="S653" s="223"/>
      <c r="T653" s="224"/>
      <c r="AT653" s="225" t="s">
        <v>136</v>
      </c>
      <c r="AU653" s="225" t="s">
        <v>81</v>
      </c>
      <c r="AV653" s="12" t="s">
        <v>81</v>
      </c>
      <c r="AW653" s="12" t="s">
        <v>35</v>
      </c>
      <c r="AX653" s="12" t="s">
        <v>77</v>
      </c>
      <c r="AY653" s="225" t="s">
        <v>126</v>
      </c>
    </row>
    <row r="654" spans="2:65" s="1" customFormat="1" ht="34.15" customHeight="1">
      <c r="B654" s="41"/>
      <c r="C654" s="192" t="s">
        <v>771</v>
      </c>
      <c r="D654" s="192" t="s">
        <v>129</v>
      </c>
      <c r="E654" s="193" t="s">
        <v>772</v>
      </c>
      <c r="F654" s="194" t="s">
        <v>773</v>
      </c>
      <c r="G654" s="195" t="s">
        <v>132</v>
      </c>
      <c r="H654" s="196">
        <v>1484</v>
      </c>
      <c r="I654" s="197"/>
      <c r="J654" s="198">
        <f>ROUND(I654*H654,2)</f>
        <v>0</v>
      </c>
      <c r="K654" s="194" t="s">
        <v>133</v>
      </c>
      <c r="L654" s="61"/>
      <c r="M654" s="199" t="s">
        <v>21</v>
      </c>
      <c r="N654" s="200" t="s">
        <v>43</v>
      </c>
      <c r="O654" s="42"/>
      <c r="P654" s="201">
        <f>O654*H654</f>
        <v>0</v>
      </c>
      <c r="Q654" s="201">
        <v>0.00092</v>
      </c>
      <c r="R654" s="201">
        <f>Q654*H654</f>
        <v>1.36528</v>
      </c>
      <c r="S654" s="201">
        <v>0</v>
      </c>
      <c r="T654" s="202">
        <f>S654*H654</f>
        <v>0</v>
      </c>
      <c r="AR654" s="24" t="s">
        <v>252</v>
      </c>
      <c r="AT654" s="24" t="s">
        <v>129</v>
      </c>
      <c r="AU654" s="24" t="s">
        <v>81</v>
      </c>
      <c r="AY654" s="24" t="s">
        <v>126</v>
      </c>
      <c r="BE654" s="203">
        <f>IF(N654="základní",J654,0)</f>
        <v>0</v>
      </c>
      <c r="BF654" s="203">
        <f>IF(N654="snížená",J654,0)</f>
        <v>0</v>
      </c>
      <c r="BG654" s="203">
        <f>IF(N654="zákl. přenesená",J654,0)</f>
        <v>0</v>
      </c>
      <c r="BH654" s="203">
        <f>IF(N654="sníž. přenesená",J654,0)</f>
        <v>0</v>
      </c>
      <c r="BI654" s="203">
        <f>IF(N654="nulová",J654,0)</f>
        <v>0</v>
      </c>
      <c r="BJ654" s="24" t="s">
        <v>77</v>
      </c>
      <c r="BK654" s="203">
        <f>ROUND(I654*H654,2)</f>
        <v>0</v>
      </c>
      <c r="BL654" s="24" t="s">
        <v>252</v>
      </c>
      <c r="BM654" s="24" t="s">
        <v>774</v>
      </c>
    </row>
    <row r="655" spans="2:51" s="11" customFormat="1" ht="13.5">
      <c r="B655" s="204"/>
      <c r="C655" s="205"/>
      <c r="D655" s="206" t="s">
        <v>136</v>
      </c>
      <c r="E655" s="207" t="s">
        <v>21</v>
      </c>
      <c r="F655" s="208" t="s">
        <v>137</v>
      </c>
      <c r="G655" s="205"/>
      <c r="H655" s="207" t="s">
        <v>21</v>
      </c>
      <c r="I655" s="209"/>
      <c r="J655" s="205"/>
      <c r="K655" s="205"/>
      <c r="L655" s="210"/>
      <c r="M655" s="211"/>
      <c r="N655" s="212"/>
      <c r="O655" s="212"/>
      <c r="P655" s="212"/>
      <c r="Q655" s="212"/>
      <c r="R655" s="212"/>
      <c r="S655" s="212"/>
      <c r="T655" s="213"/>
      <c r="AT655" s="214" t="s">
        <v>136</v>
      </c>
      <c r="AU655" s="214" t="s">
        <v>81</v>
      </c>
      <c r="AV655" s="11" t="s">
        <v>77</v>
      </c>
      <c r="AW655" s="11" t="s">
        <v>35</v>
      </c>
      <c r="AX655" s="11" t="s">
        <v>72</v>
      </c>
      <c r="AY655" s="214" t="s">
        <v>126</v>
      </c>
    </row>
    <row r="656" spans="2:51" s="11" customFormat="1" ht="13.5">
      <c r="B656" s="204"/>
      <c r="C656" s="205"/>
      <c r="D656" s="206" t="s">
        <v>136</v>
      </c>
      <c r="E656" s="207" t="s">
        <v>21</v>
      </c>
      <c r="F656" s="208" t="s">
        <v>138</v>
      </c>
      <c r="G656" s="205"/>
      <c r="H656" s="207" t="s">
        <v>21</v>
      </c>
      <c r="I656" s="209"/>
      <c r="J656" s="205"/>
      <c r="K656" s="205"/>
      <c r="L656" s="210"/>
      <c r="M656" s="211"/>
      <c r="N656" s="212"/>
      <c r="O656" s="212"/>
      <c r="P656" s="212"/>
      <c r="Q656" s="212"/>
      <c r="R656" s="212"/>
      <c r="S656" s="212"/>
      <c r="T656" s="213"/>
      <c r="AT656" s="214" t="s">
        <v>136</v>
      </c>
      <c r="AU656" s="214" t="s">
        <v>81</v>
      </c>
      <c r="AV656" s="11" t="s">
        <v>77</v>
      </c>
      <c r="AW656" s="11" t="s">
        <v>35</v>
      </c>
      <c r="AX656" s="11" t="s">
        <v>72</v>
      </c>
      <c r="AY656" s="214" t="s">
        <v>126</v>
      </c>
    </row>
    <row r="657" spans="2:51" s="12" customFormat="1" ht="13.5">
      <c r="B657" s="215"/>
      <c r="C657" s="216"/>
      <c r="D657" s="206" t="s">
        <v>136</v>
      </c>
      <c r="E657" s="217" t="s">
        <v>21</v>
      </c>
      <c r="F657" s="218" t="s">
        <v>139</v>
      </c>
      <c r="G657" s="216"/>
      <c r="H657" s="219">
        <v>1484</v>
      </c>
      <c r="I657" s="220"/>
      <c r="J657" s="216"/>
      <c r="K657" s="216"/>
      <c r="L657" s="221"/>
      <c r="M657" s="222"/>
      <c r="N657" s="223"/>
      <c r="O657" s="223"/>
      <c r="P657" s="223"/>
      <c r="Q657" s="223"/>
      <c r="R657" s="223"/>
      <c r="S657" s="223"/>
      <c r="T657" s="224"/>
      <c r="AT657" s="225" t="s">
        <v>136</v>
      </c>
      <c r="AU657" s="225" t="s">
        <v>81</v>
      </c>
      <c r="AV657" s="12" t="s">
        <v>81</v>
      </c>
      <c r="AW657" s="12" t="s">
        <v>35</v>
      </c>
      <c r="AX657" s="12" t="s">
        <v>77</v>
      </c>
      <c r="AY657" s="225" t="s">
        <v>126</v>
      </c>
    </row>
    <row r="658" spans="2:65" s="1" customFormat="1" ht="34.15" customHeight="1">
      <c r="B658" s="41"/>
      <c r="C658" s="192" t="s">
        <v>775</v>
      </c>
      <c r="D658" s="192" t="s">
        <v>129</v>
      </c>
      <c r="E658" s="193" t="s">
        <v>776</v>
      </c>
      <c r="F658" s="194" t="s">
        <v>777</v>
      </c>
      <c r="G658" s="195" t="s">
        <v>132</v>
      </c>
      <c r="H658" s="196">
        <v>1484</v>
      </c>
      <c r="I658" s="197"/>
      <c r="J658" s="198">
        <f>ROUND(I658*H658,2)</f>
        <v>0</v>
      </c>
      <c r="K658" s="194" t="s">
        <v>133</v>
      </c>
      <c r="L658" s="61"/>
      <c r="M658" s="199" t="s">
        <v>21</v>
      </c>
      <c r="N658" s="200" t="s">
        <v>43</v>
      </c>
      <c r="O658" s="42"/>
      <c r="P658" s="201">
        <f>O658*H658</f>
        <v>0</v>
      </c>
      <c r="Q658" s="201">
        <v>6E-05</v>
      </c>
      <c r="R658" s="201">
        <f>Q658*H658</f>
        <v>0.08904000000000001</v>
      </c>
      <c r="S658" s="201">
        <v>0</v>
      </c>
      <c r="T658" s="202">
        <f>S658*H658</f>
        <v>0</v>
      </c>
      <c r="AR658" s="24" t="s">
        <v>252</v>
      </c>
      <c r="AT658" s="24" t="s">
        <v>129</v>
      </c>
      <c r="AU658" s="24" t="s">
        <v>81</v>
      </c>
      <c r="AY658" s="24" t="s">
        <v>126</v>
      </c>
      <c r="BE658" s="203">
        <f>IF(N658="základní",J658,0)</f>
        <v>0</v>
      </c>
      <c r="BF658" s="203">
        <f>IF(N658="snížená",J658,0)</f>
        <v>0</v>
      </c>
      <c r="BG658" s="203">
        <f>IF(N658="zákl. přenesená",J658,0)</f>
        <v>0</v>
      </c>
      <c r="BH658" s="203">
        <f>IF(N658="sníž. přenesená",J658,0)</f>
        <v>0</v>
      </c>
      <c r="BI658" s="203">
        <f>IF(N658="nulová",J658,0)</f>
        <v>0</v>
      </c>
      <c r="BJ658" s="24" t="s">
        <v>77</v>
      </c>
      <c r="BK658" s="203">
        <f>ROUND(I658*H658,2)</f>
        <v>0</v>
      </c>
      <c r="BL658" s="24" t="s">
        <v>252</v>
      </c>
      <c r="BM658" s="24" t="s">
        <v>778</v>
      </c>
    </row>
    <row r="659" spans="2:51" s="11" customFormat="1" ht="13.5">
      <c r="B659" s="204"/>
      <c r="C659" s="205"/>
      <c r="D659" s="206" t="s">
        <v>136</v>
      </c>
      <c r="E659" s="207" t="s">
        <v>21</v>
      </c>
      <c r="F659" s="208" t="s">
        <v>137</v>
      </c>
      <c r="G659" s="205"/>
      <c r="H659" s="207" t="s">
        <v>21</v>
      </c>
      <c r="I659" s="209"/>
      <c r="J659" s="205"/>
      <c r="K659" s="205"/>
      <c r="L659" s="210"/>
      <c r="M659" s="211"/>
      <c r="N659" s="212"/>
      <c r="O659" s="212"/>
      <c r="P659" s="212"/>
      <c r="Q659" s="212"/>
      <c r="R659" s="212"/>
      <c r="S659" s="212"/>
      <c r="T659" s="213"/>
      <c r="AT659" s="214" t="s">
        <v>136</v>
      </c>
      <c r="AU659" s="214" t="s">
        <v>81</v>
      </c>
      <c r="AV659" s="11" t="s">
        <v>77</v>
      </c>
      <c r="AW659" s="11" t="s">
        <v>35</v>
      </c>
      <c r="AX659" s="11" t="s">
        <v>72</v>
      </c>
      <c r="AY659" s="214" t="s">
        <v>126</v>
      </c>
    </row>
    <row r="660" spans="2:51" s="11" customFormat="1" ht="13.5">
      <c r="B660" s="204"/>
      <c r="C660" s="205"/>
      <c r="D660" s="206" t="s">
        <v>136</v>
      </c>
      <c r="E660" s="207" t="s">
        <v>21</v>
      </c>
      <c r="F660" s="208" t="s">
        <v>138</v>
      </c>
      <c r="G660" s="205"/>
      <c r="H660" s="207" t="s">
        <v>21</v>
      </c>
      <c r="I660" s="209"/>
      <c r="J660" s="205"/>
      <c r="K660" s="205"/>
      <c r="L660" s="210"/>
      <c r="M660" s="211"/>
      <c r="N660" s="212"/>
      <c r="O660" s="212"/>
      <c r="P660" s="212"/>
      <c r="Q660" s="212"/>
      <c r="R660" s="212"/>
      <c r="S660" s="212"/>
      <c r="T660" s="213"/>
      <c r="AT660" s="214" t="s">
        <v>136</v>
      </c>
      <c r="AU660" s="214" t="s">
        <v>81</v>
      </c>
      <c r="AV660" s="11" t="s">
        <v>77</v>
      </c>
      <c r="AW660" s="11" t="s">
        <v>35</v>
      </c>
      <c r="AX660" s="11" t="s">
        <v>72</v>
      </c>
      <c r="AY660" s="214" t="s">
        <v>126</v>
      </c>
    </row>
    <row r="661" spans="2:51" s="12" customFormat="1" ht="13.5">
      <c r="B661" s="215"/>
      <c r="C661" s="216"/>
      <c r="D661" s="206" t="s">
        <v>136</v>
      </c>
      <c r="E661" s="217" t="s">
        <v>21</v>
      </c>
      <c r="F661" s="218" t="s">
        <v>139</v>
      </c>
      <c r="G661" s="216"/>
      <c r="H661" s="219">
        <v>1484</v>
      </c>
      <c r="I661" s="220"/>
      <c r="J661" s="216"/>
      <c r="K661" s="216"/>
      <c r="L661" s="221"/>
      <c r="M661" s="222"/>
      <c r="N661" s="223"/>
      <c r="O661" s="223"/>
      <c r="P661" s="223"/>
      <c r="Q661" s="223"/>
      <c r="R661" s="223"/>
      <c r="S661" s="223"/>
      <c r="T661" s="224"/>
      <c r="AT661" s="225" t="s">
        <v>136</v>
      </c>
      <c r="AU661" s="225" t="s">
        <v>81</v>
      </c>
      <c r="AV661" s="12" t="s">
        <v>81</v>
      </c>
      <c r="AW661" s="12" t="s">
        <v>35</v>
      </c>
      <c r="AX661" s="12" t="s">
        <v>77</v>
      </c>
      <c r="AY661" s="225" t="s">
        <v>126</v>
      </c>
    </row>
    <row r="662" spans="2:65" s="1" customFormat="1" ht="22.9" customHeight="1">
      <c r="B662" s="41"/>
      <c r="C662" s="192" t="s">
        <v>779</v>
      </c>
      <c r="D662" s="192" t="s">
        <v>129</v>
      </c>
      <c r="E662" s="193" t="s">
        <v>780</v>
      </c>
      <c r="F662" s="194" t="s">
        <v>781</v>
      </c>
      <c r="G662" s="195" t="s">
        <v>132</v>
      </c>
      <c r="H662" s="196">
        <v>296.8</v>
      </c>
      <c r="I662" s="197"/>
      <c r="J662" s="198">
        <f>ROUND(I662*H662,2)</f>
        <v>0</v>
      </c>
      <c r="K662" s="194" t="s">
        <v>133</v>
      </c>
      <c r="L662" s="61"/>
      <c r="M662" s="199" t="s">
        <v>21</v>
      </c>
      <c r="N662" s="200" t="s">
        <v>43</v>
      </c>
      <c r="O662" s="42"/>
      <c r="P662" s="201">
        <f>O662*H662</f>
        <v>0</v>
      </c>
      <c r="Q662" s="201">
        <v>1E-05</v>
      </c>
      <c r="R662" s="201">
        <f>Q662*H662</f>
        <v>0.002968</v>
      </c>
      <c r="S662" s="201">
        <v>0</v>
      </c>
      <c r="T662" s="202">
        <f>S662*H662</f>
        <v>0</v>
      </c>
      <c r="AR662" s="24" t="s">
        <v>252</v>
      </c>
      <c r="AT662" s="24" t="s">
        <v>129</v>
      </c>
      <c r="AU662" s="24" t="s">
        <v>81</v>
      </c>
      <c r="AY662" s="24" t="s">
        <v>126</v>
      </c>
      <c r="BE662" s="203">
        <f>IF(N662="základní",J662,0)</f>
        <v>0</v>
      </c>
      <c r="BF662" s="203">
        <f>IF(N662="snížená",J662,0)</f>
        <v>0</v>
      </c>
      <c r="BG662" s="203">
        <f>IF(N662="zákl. přenesená",J662,0)</f>
        <v>0</v>
      </c>
      <c r="BH662" s="203">
        <f>IF(N662="sníž. přenesená",J662,0)</f>
        <v>0</v>
      </c>
      <c r="BI662" s="203">
        <f>IF(N662="nulová",J662,0)</f>
        <v>0</v>
      </c>
      <c r="BJ662" s="24" t="s">
        <v>77</v>
      </c>
      <c r="BK662" s="203">
        <f>ROUND(I662*H662,2)</f>
        <v>0</v>
      </c>
      <c r="BL662" s="24" t="s">
        <v>252</v>
      </c>
      <c r="BM662" s="24" t="s">
        <v>782</v>
      </c>
    </row>
    <row r="663" spans="2:51" s="11" customFormat="1" ht="13.5">
      <c r="B663" s="204"/>
      <c r="C663" s="205"/>
      <c r="D663" s="206" t="s">
        <v>136</v>
      </c>
      <c r="E663" s="207" t="s">
        <v>21</v>
      </c>
      <c r="F663" s="208" t="s">
        <v>137</v>
      </c>
      <c r="G663" s="205"/>
      <c r="H663" s="207" t="s">
        <v>21</v>
      </c>
      <c r="I663" s="209"/>
      <c r="J663" s="205"/>
      <c r="K663" s="205"/>
      <c r="L663" s="210"/>
      <c r="M663" s="211"/>
      <c r="N663" s="212"/>
      <c r="O663" s="212"/>
      <c r="P663" s="212"/>
      <c r="Q663" s="212"/>
      <c r="R663" s="212"/>
      <c r="S663" s="212"/>
      <c r="T663" s="213"/>
      <c r="AT663" s="214" t="s">
        <v>136</v>
      </c>
      <c r="AU663" s="214" t="s">
        <v>81</v>
      </c>
      <c r="AV663" s="11" t="s">
        <v>77</v>
      </c>
      <c r="AW663" s="11" t="s">
        <v>35</v>
      </c>
      <c r="AX663" s="11" t="s">
        <v>72</v>
      </c>
      <c r="AY663" s="214" t="s">
        <v>126</v>
      </c>
    </row>
    <row r="664" spans="2:51" s="11" customFormat="1" ht="13.5">
      <c r="B664" s="204"/>
      <c r="C664" s="205"/>
      <c r="D664" s="206" t="s">
        <v>136</v>
      </c>
      <c r="E664" s="207" t="s">
        <v>21</v>
      </c>
      <c r="F664" s="208" t="s">
        <v>138</v>
      </c>
      <c r="G664" s="205"/>
      <c r="H664" s="207" t="s">
        <v>21</v>
      </c>
      <c r="I664" s="209"/>
      <c r="J664" s="205"/>
      <c r="K664" s="205"/>
      <c r="L664" s="210"/>
      <c r="M664" s="211"/>
      <c r="N664" s="212"/>
      <c r="O664" s="212"/>
      <c r="P664" s="212"/>
      <c r="Q664" s="212"/>
      <c r="R664" s="212"/>
      <c r="S664" s="212"/>
      <c r="T664" s="213"/>
      <c r="AT664" s="214" t="s">
        <v>136</v>
      </c>
      <c r="AU664" s="214" t="s">
        <v>81</v>
      </c>
      <c r="AV664" s="11" t="s">
        <v>77</v>
      </c>
      <c r="AW664" s="11" t="s">
        <v>35</v>
      </c>
      <c r="AX664" s="11" t="s">
        <v>72</v>
      </c>
      <c r="AY664" s="214" t="s">
        <v>126</v>
      </c>
    </row>
    <row r="665" spans="2:51" s="12" customFormat="1" ht="13.5">
      <c r="B665" s="215"/>
      <c r="C665" s="216"/>
      <c r="D665" s="206" t="s">
        <v>136</v>
      </c>
      <c r="E665" s="217" t="s">
        <v>21</v>
      </c>
      <c r="F665" s="218" t="s">
        <v>783</v>
      </c>
      <c r="G665" s="216"/>
      <c r="H665" s="219">
        <v>296.8</v>
      </c>
      <c r="I665" s="220"/>
      <c r="J665" s="216"/>
      <c r="K665" s="216"/>
      <c r="L665" s="221"/>
      <c r="M665" s="222"/>
      <c r="N665" s="223"/>
      <c r="O665" s="223"/>
      <c r="P665" s="223"/>
      <c r="Q665" s="223"/>
      <c r="R665" s="223"/>
      <c r="S665" s="223"/>
      <c r="T665" s="224"/>
      <c r="AT665" s="225" t="s">
        <v>136</v>
      </c>
      <c r="AU665" s="225" t="s">
        <v>81</v>
      </c>
      <c r="AV665" s="12" t="s">
        <v>81</v>
      </c>
      <c r="AW665" s="12" t="s">
        <v>35</v>
      </c>
      <c r="AX665" s="12" t="s">
        <v>77</v>
      </c>
      <c r="AY665" s="225" t="s">
        <v>126</v>
      </c>
    </row>
    <row r="666" spans="2:65" s="1" customFormat="1" ht="22.9" customHeight="1">
      <c r="B666" s="41"/>
      <c r="C666" s="192" t="s">
        <v>784</v>
      </c>
      <c r="D666" s="192" t="s">
        <v>129</v>
      </c>
      <c r="E666" s="193" t="s">
        <v>785</v>
      </c>
      <c r="F666" s="194" t="s">
        <v>786</v>
      </c>
      <c r="G666" s="195" t="s">
        <v>132</v>
      </c>
      <c r="H666" s="196">
        <v>742</v>
      </c>
      <c r="I666" s="197"/>
      <c r="J666" s="198">
        <f>ROUND(I666*H666,2)</f>
        <v>0</v>
      </c>
      <c r="K666" s="194" t="s">
        <v>133</v>
      </c>
      <c r="L666" s="61"/>
      <c r="M666" s="199" t="s">
        <v>21</v>
      </c>
      <c r="N666" s="200" t="s">
        <v>43</v>
      </c>
      <c r="O666" s="42"/>
      <c r="P666" s="201">
        <f>O666*H666</f>
        <v>0</v>
      </c>
      <c r="Q666" s="201">
        <v>2E-05</v>
      </c>
      <c r="R666" s="201">
        <f>Q666*H666</f>
        <v>0.01484</v>
      </c>
      <c r="S666" s="201">
        <v>0</v>
      </c>
      <c r="T666" s="202">
        <f>S666*H666</f>
        <v>0</v>
      </c>
      <c r="AR666" s="24" t="s">
        <v>252</v>
      </c>
      <c r="AT666" s="24" t="s">
        <v>129</v>
      </c>
      <c r="AU666" s="24" t="s">
        <v>81</v>
      </c>
      <c r="AY666" s="24" t="s">
        <v>126</v>
      </c>
      <c r="BE666" s="203">
        <f>IF(N666="základní",J666,0)</f>
        <v>0</v>
      </c>
      <c r="BF666" s="203">
        <f>IF(N666="snížená",J666,0)</f>
        <v>0</v>
      </c>
      <c r="BG666" s="203">
        <f>IF(N666="zákl. přenesená",J666,0)</f>
        <v>0</v>
      </c>
      <c r="BH666" s="203">
        <f>IF(N666="sníž. přenesená",J666,0)</f>
        <v>0</v>
      </c>
      <c r="BI666" s="203">
        <f>IF(N666="nulová",J666,0)</f>
        <v>0</v>
      </c>
      <c r="BJ666" s="24" t="s">
        <v>77</v>
      </c>
      <c r="BK666" s="203">
        <f>ROUND(I666*H666,2)</f>
        <v>0</v>
      </c>
      <c r="BL666" s="24" t="s">
        <v>252</v>
      </c>
      <c r="BM666" s="24" t="s">
        <v>787</v>
      </c>
    </row>
    <row r="667" spans="2:51" s="11" customFormat="1" ht="13.5">
      <c r="B667" s="204"/>
      <c r="C667" s="205"/>
      <c r="D667" s="206" t="s">
        <v>136</v>
      </c>
      <c r="E667" s="207" t="s">
        <v>21</v>
      </c>
      <c r="F667" s="208" t="s">
        <v>137</v>
      </c>
      <c r="G667" s="205"/>
      <c r="H667" s="207" t="s">
        <v>21</v>
      </c>
      <c r="I667" s="209"/>
      <c r="J667" s="205"/>
      <c r="K667" s="205"/>
      <c r="L667" s="210"/>
      <c r="M667" s="211"/>
      <c r="N667" s="212"/>
      <c r="O667" s="212"/>
      <c r="P667" s="212"/>
      <c r="Q667" s="212"/>
      <c r="R667" s="212"/>
      <c r="S667" s="212"/>
      <c r="T667" s="213"/>
      <c r="AT667" s="214" t="s">
        <v>136</v>
      </c>
      <c r="AU667" s="214" t="s">
        <v>81</v>
      </c>
      <c r="AV667" s="11" t="s">
        <v>77</v>
      </c>
      <c r="AW667" s="11" t="s">
        <v>35</v>
      </c>
      <c r="AX667" s="11" t="s">
        <v>72</v>
      </c>
      <c r="AY667" s="214" t="s">
        <v>126</v>
      </c>
    </row>
    <row r="668" spans="2:51" s="11" customFormat="1" ht="13.5">
      <c r="B668" s="204"/>
      <c r="C668" s="205"/>
      <c r="D668" s="206" t="s">
        <v>136</v>
      </c>
      <c r="E668" s="207" t="s">
        <v>21</v>
      </c>
      <c r="F668" s="208" t="s">
        <v>138</v>
      </c>
      <c r="G668" s="205"/>
      <c r="H668" s="207" t="s">
        <v>21</v>
      </c>
      <c r="I668" s="209"/>
      <c r="J668" s="205"/>
      <c r="K668" s="205"/>
      <c r="L668" s="210"/>
      <c r="M668" s="211"/>
      <c r="N668" s="212"/>
      <c r="O668" s="212"/>
      <c r="P668" s="212"/>
      <c r="Q668" s="212"/>
      <c r="R668" s="212"/>
      <c r="S668" s="212"/>
      <c r="T668" s="213"/>
      <c r="AT668" s="214" t="s">
        <v>136</v>
      </c>
      <c r="AU668" s="214" t="s">
        <v>81</v>
      </c>
      <c r="AV668" s="11" t="s">
        <v>77</v>
      </c>
      <c r="AW668" s="11" t="s">
        <v>35</v>
      </c>
      <c r="AX668" s="11" t="s">
        <v>72</v>
      </c>
      <c r="AY668" s="214" t="s">
        <v>126</v>
      </c>
    </row>
    <row r="669" spans="2:51" s="12" customFormat="1" ht="13.5">
      <c r="B669" s="215"/>
      <c r="C669" s="216"/>
      <c r="D669" s="206" t="s">
        <v>136</v>
      </c>
      <c r="E669" s="217" t="s">
        <v>21</v>
      </c>
      <c r="F669" s="218" t="s">
        <v>788</v>
      </c>
      <c r="G669" s="216"/>
      <c r="H669" s="219">
        <v>742</v>
      </c>
      <c r="I669" s="220"/>
      <c r="J669" s="216"/>
      <c r="K669" s="216"/>
      <c r="L669" s="221"/>
      <c r="M669" s="222"/>
      <c r="N669" s="223"/>
      <c r="O669" s="223"/>
      <c r="P669" s="223"/>
      <c r="Q669" s="223"/>
      <c r="R669" s="223"/>
      <c r="S669" s="223"/>
      <c r="T669" s="224"/>
      <c r="AT669" s="225" t="s">
        <v>136</v>
      </c>
      <c r="AU669" s="225" t="s">
        <v>81</v>
      </c>
      <c r="AV669" s="12" t="s">
        <v>81</v>
      </c>
      <c r="AW669" s="12" t="s">
        <v>35</v>
      </c>
      <c r="AX669" s="12" t="s">
        <v>77</v>
      </c>
      <c r="AY669" s="225" t="s">
        <v>126</v>
      </c>
    </row>
    <row r="670" spans="2:65" s="1" customFormat="1" ht="22.9" customHeight="1">
      <c r="B670" s="41"/>
      <c r="C670" s="192" t="s">
        <v>789</v>
      </c>
      <c r="D670" s="192" t="s">
        <v>129</v>
      </c>
      <c r="E670" s="193" t="s">
        <v>790</v>
      </c>
      <c r="F670" s="194" t="s">
        <v>791</v>
      </c>
      <c r="G670" s="195" t="s">
        <v>132</v>
      </c>
      <c r="H670" s="196">
        <v>445.2</v>
      </c>
      <c r="I670" s="197"/>
      <c r="J670" s="198">
        <f>ROUND(I670*H670,2)</f>
        <v>0</v>
      </c>
      <c r="K670" s="194" t="s">
        <v>133</v>
      </c>
      <c r="L670" s="61"/>
      <c r="M670" s="199" t="s">
        <v>21</v>
      </c>
      <c r="N670" s="200" t="s">
        <v>43</v>
      </c>
      <c r="O670" s="42"/>
      <c r="P670" s="201">
        <f>O670*H670</f>
        <v>0</v>
      </c>
      <c r="Q670" s="201">
        <v>3E-05</v>
      </c>
      <c r="R670" s="201">
        <f>Q670*H670</f>
        <v>0.013356</v>
      </c>
      <c r="S670" s="201">
        <v>0</v>
      </c>
      <c r="T670" s="202">
        <f>S670*H670</f>
        <v>0</v>
      </c>
      <c r="AR670" s="24" t="s">
        <v>252</v>
      </c>
      <c r="AT670" s="24" t="s">
        <v>129</v>
      </c>
      <c r="AU670" s="24" t="s">
        <v>81</v>
      </c>
      <c r="AY670" s="24" t="s">
        <v>126</v>
      </c>
      <c r="BE670" s="203">
        <f>IF(N670="základní",J670,0)</f>
        <v>0</v>
      </c>
      <c r="BF670" s="203">
        <f>IF(N670="snížená",J670,0)</f>
        <v>0</v>
      </c>
      <c r="BG670" s="203">
        <f>IF(N670="zákl. přenesená",J670,0)</f>
        <v>0</v>
      </c>
      <c r="BH670" s="203">
        <f>IF(N670="sníž. přenesená",J670,0)</f>
        <v>0</v>
      </c>
      <c r="BI670" s="203">
        <f>IF(N670="nulová",J670,0)</f>
        <v>0</v>
      </c>
      <c r="BJ670" s="24" t="s">
        <v>77</v>
      </c>
      <c r="BK670" s="203">
        <f>ROUND(I670*H670,2)</f>
        <v>0</v>
      </c>
      <c r="BL670" s="24" t="s">
        <v>252</v>
      </c>
      <c r="BM670" s="24" t="s">
        <v>792</v>
      </c>
    </row>
    <row r="671" spans="2:51" s="11" customFormat="1" ht="13.5">
      <c r="B671" s="204"/>
      <c r="C671" s="205"/>
      <c r="D671" s="206" t="s">
        <v>136</v>
      </c>
      <c r="E671" s="207" t="s">
        <v>21</v>
      </c>
      <c r="F671" s="208" t="s">
        <v>137</v>
      </c>
      <c r="G671" s="205"/>
      <c r="H671" s="207" t="s">
        <v>21</v>
      </c>
      <c r="I671" s="209"/>
      <c r="J671" s="205"/>
      <c r="K671" s="205"/>
      <c r="L671" s="210"/>
      <c r="M671" s="211"/>
      <c r="N671" s="212"/>
      <c r="O671" s="212"/>
      <c r="P671" s="212"/>
      <c r="Q671" s="212"/>
      <c r="R671" s="212"/>
      <c r="S671" s="212"/>
      <c r="T671" s="213"/>
      <c r="AT671" s="214" t="s">
        <v>136</v>
      </c>
      <c r="AU671" s="214" t="s">
        <v>81</v>
      </c>
      <c r="AV671" s="11" t="s">
        <v>77</v>
      </c>
      <c r="AW671" s="11" t="s">
        <v>35</v>
      </c>
      <c r="AX671" s="11" t="s">
        <v>72</v>
      </c>
      <c r="AY671" s="214" t="s">
        <v>126</v>
      </c>
    </row>
    <row r="672" spans="2:51" s="11" customFormat="1" ht="13.5">
      <c r="B672" s="204"/>
      <c r="C672" s="205"/>
      <c r="D672" s="206" t="s">
        <v>136</v>
      </c>
      <c r="E672" s="207" t="s">
        <v>21</v>
      </c>
      <c r="F672" s="208" t="s">
        <v>138</v>
      </c>
      <c r="G672" s="205"/>
      <c r="H672" s="207" t="s">
        <v>21</v>
      </c>
      <c r="I672" s="209"/>
      <c r="J672" s="205"/>
      <c r="K672" s="205"/>
      <c r="L672" s="210"/>
      <c r="M672" s="211"/>
      <c r="N672" s="212"/>
      <c r="O672" s="212"/>
      <c r="P672" s="212"/>
      <c r="Q672" s="212"/>
      <c r="R672" s="212"/>
      <c r="S672" s="212"/>
      <c r="T672" s="213"/>
      <c r="AT672" s="214" t="s">
        <v>136</v>
      </c>
      <c r="AU672" s="214" t="s">
        <v>81</v>
      </c>
      <c r="AV672" s="11" t="s">
        <v>77</v>
      </c>
      <c r="AW672" s="11" t="s">
        <v>35</v>
      </c>
      <c r="AX672" s="11" t="s">
        <v>72</v>
      </c>
      <c r="AY672" s="214" t="s">
        <v>126</v>
      </c>
    </row>
    <row r="673" spans="2:51" s="12" customFormat="1" ht="13.5">
      <c r="B673" s="215"/>
      <c r="C673" s="216"/>
      <c r="D673" s="206" t="s">
        <v>136</v>
      </c>
      <c r="E673" s="217" t="s">
        <v>21</v>
      </c>
      <c r="F673" s="218" t="s">
        <v>793</v>
      </c>
      <c r="G673" s="216"/>
      <c r="H673" s="219">
        <v>445.2</v>
      </c>
      <c r="I673" s="220"/>
      <c r="J673" s="216"/>
      <c r="K673" s="216"/>
      <c r="L673" s="221"/>
      <c r="M673" s="260"/>
      <c r="N673" s="261"/>
      <c r="O673" s="261"/>
      <c r="P673" s="261"/>
      <c r="Q673" s="261"/>
      <c r="R673" s="261"/>
      <c r="S673" s="261"/>
      <c r="T673" s="262"/>
      <c r="AT673" s="225" t="s">
        <v>136</v>
      </c>
      <c r="AU673" s="225" t="s">
        <v>81</v>
      </c>
      <c r="AV673" s="12" t="s">
        <v>81</v>
      </c>
      <c r="AW673" s="12" t="s">
        <v>35</v>
      </c>
      <c r="AX673" s="12" t="s">
        <v>77</v>
      </c>
      <c r="AY673" s="225" t="s">
        <v>126</v>
      </c>
    </row>
    <row r="674" spans="2:12" s="1" customFormat="1" ht="6.95" customHeight="1">
      <c r="B674" s="56"/>
      <c r="C674" s="57"/>
      <c r="D674" s="57"/>
      <c r="E674" s="57"/>
      <c r="F674" s="57"/>
      <c r="G674" s="57"/>
      <c r="H674" s="57"/>
      <c r="I674" s="139"/>
      <c r="J674" s="57"/>
      <c r="K674" s="57"/>
      <c r="L674" s="61"/>
    </row>
  </sheetData>
  <sheetProtection algorithmName="SHA-512" hashValue="qRszS1VOIKVXuFtnmspwChQmoN0veln29/7ygAq+Cdyq/v8QhWtHe6q5qZtImUjlCrhoqArvOFzO6HA8Td24tw==" saltValue="xhnEr3lMUM2ou+8LTOIh4l22+d67sk2TeL3vqzWF6cs8vmktoU7iOZKj4a+TKvmOYbLGjGxiRpHmSZxTVNRpBw==" spinCount="100000" sheet="1" objects="1" scenarios="1" formatColumns="0" formatRows="0" autoFilter="0"/>
  <autoFilter ref="C87:K673"/>
  <mergeCells count="10">
    <mergeCell ref="J51:J52"/>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4"/>
  <sheetViews>
    <sheetView showGridLines="0" workbookViewId="0" topLeftCell="A1">
      <pane ySplit="1" topLeftCell="A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1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12"/>
      <c r="C1" s="112"/>
      <c r="D1" s="113" t="s">
        <v>1</v>
      </c>
      <c r="E1" s="112"/>
      <c r="F1" s="114" t="s">
        <v>85</v>
      </c>
      <c r="G1" s="387" t="s">
        <v>86</v>
      </c>
      <c r="H1" s="387"/>
      <c r="I1" s="115"/>
      <c r="J1" s="114" t="s">
        <v>87</v>
      </c>
      <c r="K1" s="113" t="s">
        <v>88</v>
      </c>
      <c r="L1" s="114" t="s">
        <v>89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75"/>
      <c r="M2" s="375"/>
      <c r="N2" s="375"/>
      <c r="O2" s="375"/>
      <c r="P2" s="375"/>
      <c r="Q2" s="375"/>
      <c r="R2" s="375"/>
      <c r="S2" s="375"/>
      <c r="T2" s="375"/>
      <c r="U2" s="375"/>
      <c r="V2" s="375"/>
      <c r="AT2" s="24" t="s">
        <v>84</v>
      </c>
    </row>
    <row r="3" spans="2:46" ht="6.95" customHeight="1">
      <c r="B3" s="25"/>
      <c r="C3" s="26"/>
      <c r="D3" s="26"/>
      <c r="E3" s="26"/>
      <c r="F3" s="26"/>
      <c r="G3" s="26"/>
      <c r="H3" s="26"/>
      <c r="I3" s="116"/>
      <c r="J3" s="26"/>
      <c r="K3" s="27"/>
      <c r="AT3" s="24" t="s">
        <v>81</v>
      </c>
    </row>
    <row r="4" spans="2:46" ht="36.95" customHeight="1">
      <c r="B4" s="28"/>
      <c r="C4" s="29"/>
      <c r="D4" s="30" t="s">
        <v>90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5">
      <c r="B6" s="28"/>
      <c r="C6" s="29"/>
      <c r="D6" s="37" t="s">
        <v>18</v>
      </c>
      <c r="E6" s="29"/>
      <c r="F6" s="29"/>
      <c r="G6" s="29"/>
      <c r="H6" s="29"/>
      <c r="I6" s="117"/>
      <c r="J6" s="29"/>
      <c r="K6" s="31"/>
    </row>
    <row r="7" spans="2:11" ht="14.45" customHeight="1">
      <c r="B7" s="28"/>
      <c r="C7" s="29"/>
      <c r="D7" s="29"/>
      <c r="E7" s="388" t="str">
        <f>'Rekapitulace stavby'!K6</f>
        <v>Oprava fasády a střechy objektu Balmoral - Osborne, Hlavní třída 389/14, Mariánské Lázně</v>
      </c>
      <c r="F7" s="389"/>
      <c r="G7" s="389"/>
      <c r="H7" s="389"/>
      <c r="I7" s="117"/>
      <c r="J7" s="29"/>
      <c r="K7" s="31"/>
    </row>
    <row r="8" spans="2:11" s="1" customFormat="1" ht="15">
      <c r="B8" s="41"/>
      <c r="C8" s="42"/>
      <c r="D8" s="37" t="s">
        <v>91</v>
      </c>
      <c r="E8" s="42"/>
      <c r="F8" s="42"/>
      <c r="G8" s="42"/>
      <c r="H8" s="42"/>
      <c r="I8" s="118"/>
      <c r="J8" s="42"/>
      <c r="K8" s="45"/>
    </row>
    <row r="9" spans="2:11" s="1" customFormat="1" ht="36.95" customHeight="1">
      <c r="B9" s="41"/>
      <c r="C9" s="42"/>
      <c r="D9" s="42"/>
      <c r="E9" s="390" t="s">
        <v>794</v>
      </c>
      <c r="F9" s="391"/>
      <c r="G9" s="391"/>
      <c r="H9" s="391"/>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8. 12. 2018</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14.45" customHeight="1">
      <c r="B24" s="121"/>
      <c r="C24" s="122"/>
      <c r="D24" s="122"/>
      <c r="E24" s="379" t="s">
        <v>21</v>
      </c>
      <c r="F24" s="379"/>
      <c r="G24" s="379"/>
      <c r="H24" s="379"/>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38</v>
      </c>
      <c r="E27" s="42"/>
      <c r="F27" s="42"/>
      <c r="G27" s="42"/>
      <c r="H27" s="42"/>
      <c r="I27" s="118"/>
      <c r="J27" s="128">
        <f>ROUND(J82,2)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40</v>
      </c>
      <c r="G29" s="42"/>
      <c r="H29" s="42"/>
      <c r="I29" s="129" t="s">
        <v>39</v>
      </c>
      <c r="J29" s="46" t="s">
        <v>41</v>
      </c>
      <c r="K29" s="45"/>
    </row>
    <row r="30" spans="2:11" s="1" customFormat="1" ht="14.45" customHeight="1">
      <c r="B30" s="41"/>
      <c r="C30" s="42"/>
      <c r="D30" s="49" t="s">
        <v>42</v>
      </c>
      <c r="E30" s="49" t="s">
        <v>43</v>
      </c>
      <c r="F30" s="130">
        <f>ROUND(SUM(BE82:BE93),2)</f>
        <v>0</v>
      </c>
      <c r="G30" s="42"/>
      <c r="H30" s="42"/>
      <c r="I30" s="131">
        <v>0.21</v>
      </c>
      <c r="J30" s="130">
        <f>ROUND(ROUND((SUM(BE82:BE93)),2)*I30,2)</f>
        <v>0</v>
      </c>
      <c r="K30" s="45"/>
    </row>
    <row r="31" spans="2:11" s="1" customFormat="1" ht="14.45" customHeight="1">
      <c r="B31" s="41"/>
      <c r="C31" s="42"/>
      <c r="D31" s="42"/>
      <c r="E31" s="49" t="s">
        <v>44</v>
      </c>
      <c r="F31" s="130">
        <f>ROUND(SUM(BF82:BF93),2)</f>
        <v>0</v>
      </c>
      <c r="G31" s="42"/>
      <c r="H31" s="42"/>
      <c r="I31" s="131">
        <v>0.15</v>
      </c>
      <c r="J31" s="130">
        <f>ROUND(ROUND((SUM(BF82:BF93)),2)*I31,2)</f>
        <v>0</v>
      </c>
      <c r="K31" s="45"/>
    </row>
    <row r="32" spans="2:11" s="1" customFormat="1" ht="14.45" customHeight="1" hidden="1">
      <c r="B32" s="41"/>
      <c r="C32" s="42"/>
      <c r="D32" s="42"/>
      <c r="E32" s="49" t="s">
        <v>45</v>
      </c>
      <c r="F32" s="130">
        <f>ROUND(SUM(BG82:BG93),2)</f>
        <v>0</v>
      </c>
      <c r="G32" s="42"/>
      <c r="H32" s="42"/>
      <c r="I32" s="131">
        <v>0.21</v>
      </c>
      <c r="J32" s="130">
        <v>0</v>
      </c>
      <c r="K32" s="45"/>
    </row>
    <row r="33" spans="2:11" s="1" customFormat="1" ht="14.45" customHeight="1" hidden="1">
      <c r="B33" s="41"/>
      <c r="C33" s="42"/>
      <c r="D33" s="42"/>
      <c r="E33" s="49" t="s">
        <v>46</v>
      </c>
      <c r="F33" s="130">
        <f>ROUND(SUM(BH82:BH93),2)</f>
        <v>0</v>
      </c>
      <c r="G33" s="42"/>
      <c r="H33" s="42"/>
      <c r="I33" s="131">
        <v>0.15</v>
      </c>
      <c r="J33" s="130">
        <v>0</v>
      </c>
      <c r="K33" s="45"/>
    </row>
    <row r="34" spans="2:11" s="1" customFormat="1" ht="14.45" customHeight="1" hidden="1">
      <c r="B34" s="41"/>
      <c r="C34" s="42"/>
      <c r="D34" s="42"/>
      <c r="E34" s="49" t="s">
        <v>47</v>
      </c>
      <c r="F34" s="130">
        <f>ROUND(SUM(BI82:BI93),2)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48</v>
      </c>
      <c r="E36" s="79"/>
      <c r="F36" s="79"/>
      <c r="G36" s="134" t="s">
        <v>49</v>
      </c>
      <c r="H36" s="135" t="s">
        <v>50</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14.45" customHeight="1">
      <c r="B45" s="41"/>
      <c r="C45" s="42"/>
      <c r="D45" s="42"/>
      <c r="E45" s="388" t="str">
        <f>E7</f>
        <v>Oprava fasády a střechy objektu Balmoral - Osborne, Hlavní třída 389/14, Mariánské Lázně</v>
      </c>
      <c r="F45" s="389"/>
      <c r="G45" s="389"/>
      <c r="H45" s="389"/>
      <c r="I45" s="118"/>
      <c r="J45" s="42"/>
      <c r="K45" s="45"/>
    </row>
    <row r="46" spans="2:11" s="1" customFormat="1" ht="14.45" customHeight="1">
      <c r="B46" s="41"/>
      <c r="C46" s="37" t="s">
        <v>91</v>
      </c>
      <c r="D46" s="42"/>
      <c r="E46" s="42"/>
      <c r="F46" s="42"/>
      <c r="G46" s="42"/>
      <c r="H46" s="42"/>
      <c r="I46" s="118"/>
      <c r="J46" s="42"/>
      <c r="K46" s="45"/>
    </row>
    <row r="47" spans="2:11" s="1" customFormat="1" ht="16.15" customHeight="1">
      <c r="B47" s="41"/>
      <c r="C47" s="42"/>
      <c r="D47" s="42"/>
      <c r="E47" s="390" t="str">
        <f>E9</f>
        <v xml:space="preserve">VON - Vedlejší a ostatní náklady </v>
      </c>
      <c r="F47" s="391"/>
      <c r="G47" s="391"/>
      <c r="H47" s="391"/>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 xml:space="preserve"> </v>
      </c>
      <c r="G49" s="42"/>
      <c r="H49" s="42"/>
      <c r="I49" s="119" t="s">
        <v>25</v>
      </c>
      <c r="J49" s="120" t="str">
        <f>IF(J12="","",J12)</f>
        <v>8. 12. 2018</v>
      </c>
      <c r="K49" s="45"/>
    </row>
    <row r="50" spans="2:11" s="1" customFormat="1" ht="6.95" customHeight="1">
      <c r="B50" s="41"/>
      <c r="C50" s="42"/>
      <c r="D50" s="42"/>
      <c r="E50" s="42"/>
      <c r="F50" s="42"/>
      <c r="G50" s="42"/>
      <c r="H50" s="42"/>
      <c r="I50" s="118"/>
      <c r="J50" s="42"/>
      <c r="K50" s="45"/>
    </row>
    <row r="51" spans="2:11" s="1" customFormat="1" ht="15">
      <c r="B51" s="41"/>
      <c r="C51" s="37" t="s">
        <v>27</v>
      </c>
      <c r="D51" s="42"/>
      <c r="E51" s="42"/>
      <c r="F51" s="35" t="str">
        <f>E15</f>
        <v>ÚJOP Univerzity Karlovy, Praha</v>
      </c>
      <c r="G51" s="42"/>
      <c r="H51" s="42"/>
      <c r="I51" s="119" t="s">
        <v>33</v>
      </c>
      <c r="J51" s="379" t="str">
        <f>E21</f>
        <v>Arc Energo</v>
      </c>
      <c r="K51" s="45"/>
    </row>
    <row r="52" spans="2:11" s="1" customFormat="1" ht="14.45" customHeight="1">
      <c r="B52" s="41"/>
      <c r="C52" s="37" t="s">
        <v>31</v>
      </c>
      <c r="D52" s="42"/>
      <c r="E52" s="42"/>
      <c r="F52" s="35" t="str">
        <f>IF(E18="","",E18)</f>
        <v/>
      </c>
      <c r="G52" s="42"/>
      <c r="H52" s="42"/>
      <c r="I52" s="118"/>
      <c r="J52" s="383"/>
      <c r="K52" s="45"/>
    </row>
    <row r="53" spans="2:11" s="1" customFormat="1" ht="10.35" customHeight="1">
      <c r="B53" s="41"/>
      <c r="C53" s="42"/>
      <c r="D53" s="42"/>
      <c r="E53" s="42"/>
      <c r="F53" s="42"/>
      <c r="G53" s="42"/>
      <c r="H53" s="42"/>
      <c r="I53" s="118"/>
      <c r="J53" s="42"/>
      <c r="K53" s="45"/>
    </row>
    <row r="54" spans="2:11" s="1" customFormat="1" ht="29.25" customHeight="1">
      <c r="B54" s="41"/>
      <c r="C54" s="144" t="s">
        <v>94</v>
      </c>
      <c r="D54" s="132"/>
      <c r="E54" s="132"/>
      <c r="F54" s="132"/>
      <c r="G54" s="132"/>
      <c r="H54" s="132"/>
      <c r="I54" s="145"/>
      <c r="J54" s="146" t="s">
        <v>95</v>
      </c>
      <c r="K54" s="147"/>
    </row>
    <row r="55" spans="2:11" s="1" customFormat="1" ht="10.35" customHeight="1">
      <c r="B55" s="41"/>
      <c r="C55" s="42"/>
      <c r="D55" s="42"/>
      <c r="E55" s="42"/>
      <c r="F55" s="42"/>
      <c r="G55" s="42"/>
      <c r="H55" s="42"/>
      <c r="I55" s="118"/>
      <c r="J55" s="42"/>
      <c r="K55" s="45"/>
    </row>
    <row r="56" spans="2:47" s="1" customFormat="1" ht="29.25" customHeight="1">
      <c r="B56" s="41"/>
      <c r="C56" s="148" t="s">
        <v>96</v>
      </c>
      <c r="D56" s="42"/>
      <c r="E56" s="42"/>
      <c r="F56" s="42"/>
      <c r="G56" s="42"/>
      <c r="H56" s="42"/>
      <c r="I56" s="118"/>
      <c r="J56" s="128">
        <f>J82</f>
        <v>0</v>
      </c>
      <c r="K56" s="45"/>
      <c r="AU56" s="24" t="s">
        <v>97</v>
      </c>
    </row>
    <row r="57" spans="2:11" s="7" customFormat="1" ht="24.95" customHeight="1">
      <c r="B57" s="149"/>
      <c r="C57" s="150"/>
      <c r="D57" s="151" t="s">
        <v>795</v>
      </c>
      <c r="E57" s="152"/>
      <c r="F57" s="152"/>
      <c r="G57" s="152"/>
      <c r="H57" s="152"/>
      <c r="I57" s="153"/>
      <c r="J57" s="154">
        <f>J83</f>
        <v>0</v>
      </c>
      <c r="K57" s="155"/>
    </row>
    <row r="58" spans="2:11" s="8" customFormat="1" ht="19.9" customHeight="1">
      <c r="B58" s="156"/>
      <c r="C58" s="157"/>
      <c r="D58" s="158" t="s">
        <v>796</v>
      </c>
      <c r="E58" s="159"/>
      <c r="F58" s="159"/>
      <c r="G58" s="159"/>
      <c r="H58" s="159"/>
      <c r="I58" s="160"/>
      <c r="J58" s="161">
        <f>J84</f>
        <v>0</v>
      </c>
      <c r="K58" s="162"/>
    </row>
    <row r="59" spans="2:11" s="8" customFormat="1" ht="19.9" customHeight="1">
      <c r="B59" s="156"/>
      <c r="C59" s="157"/>
      <c r="D59" s="158" t="s">
        <v>797</v>
      </c>
      <c r="E59" s="159"/>
      <c r="F59" s="159"/>
      <c r="G59" s="159"/>
      <c r="H59" s="159"/>
      <c r="I59" s="160"/>
      <c r="J59" s="161">
        <f>J86</f>
        <v>0</v>
      </c>
      <c r="K59" s="162"/>
    </row>
    <row r="60" spans="2:11" s="8" customFormat="1" ht="19.9" customHeight="1">
      <c r="B60" s="156"/>
      <c r="C60" s="157"/>
      <c r="D60" s="158" t="s">
        <v>798</v>
      </c>
      <c r="E60" s="159"/>
      <c r="F60" s="159"/>
      <c r="G60" s="159"/>
      <c r="H60" s="159"/>
      <c r="I60" s="160"/>
      <c r="J60" s="161">
        <f>J88</f>
        <v>0</v>
      </c>
      <c r="K60" s="162"/>
    </row>
    <row r="61" spans="2:11" s="8" customFormat="1" ht="19.9" customHeight="1">
      <c r="B61" s="156"/>
      <c r="C61" s="157"/>
      <c r="D61" s="158" t="s">
        <v>799</v>
      </c>
      <c r="E61" s="159"/>
      <c r="F61" s="159"/>
      <c r="G61" s="159"/>
      <c r="H61" s="159"/>
      <c r="I61" s="160"/>
      <c r="J61" s="161">
        <f>J90</f>
        <v>0</v>
      </c>
      <c r="K61" s="162"/>
    </row>
    <row r="62" spans="2:11" s="8" customFormat="1" ht="19.9" customHeight="1">
      <c r="B62" s="156"/>
      <c r="C62" s="157"/>
      <c r="D62" s="158" t="s">
        <v>800</v>
      </c>
      <c r="E62" s="159"/>
      <c r="F62" s="159"/>
      <c r="G62" s="159"/>
      <c r="H62" s="159"/>
      <c r="I62" s="160"/>
      <c r="J62" s="161">
        <f>J92</f>
        <v>0</v>
      </c>
      <c r="K62" s="162"/>
    </row>
    <row r="63" spans="2:11" s="1" customFormat="1" ht="21.75" customHeight="1">
      <c r="B63" s="41"/>
      <c r="C63" s="42"/>
      <c r="D63" s="42"/>
      <c r="E63" s="42"/>
      <c r="F63" s="42"/>
      <c r="G63" s="42"/>
      <c r="H63" s="42"/>
      <c r="I63" s="118"/>
      <c r="J63" s="42"/>
      <c r="K63" s="45"/>
    </row>
    <row r="64" spans="2:11" s="1" customFormat="1" ht="6.95" customHeight="1">
      <c r="B64" s="56"/>
      <c r="C64" s="57"/>
      <c r="D64" s="57"/>
      <c r="E64" s="57"/>
      <c r="F64" s="57"/>
      <c r="G64" s="57"/>
      <c r="H64" s="57"/>
      <c r="I64" s="139"/>
      <c r="J64" s="57"/>
      <c r="K64" s="58"/>
    </row>
    <row r="68" spans="2:12" s="1" customFormat="1" ht="6.95" customHeight="1">
      <c r="B68" s="59"/>
      <c r="C68" s="60"/>
      <c r="D68" s="60"/>
      <c r="E68" s="60"/>
      <c r="F68" s="60"/>
      <c r="G68" s="60"/>
      <c r="H68" s="60"/>
      <c r="I68" s="142"/>
      <c r="J68" s="60"/>
      <c r="K68" s="60"/>
      <c r="L68" s="61"/>
    </row>
    <row r="69" spans="2:12" s="1" customFormat="1" ht="36.95" customHeight="1">
      <c r="B69" s="41"/>
      <c r="C69" s="62" t="s">
        <v>110</v>
      </c>
      <c r="D69" s="63"/>
      <c r="E69" s="63"/>
      <c r="F69" s="63"/>
      <c r="G69" s="63"/>
      <c r="H69" s="63"/>
      <c r="I69" s="163"/>
      <c r="J69" s="63"/>
      <c r="K69" s="63"/>
      <c r="L69" s="61"/>
    </row>
    <row r="70" spans="2:12" s="1" customFormat="1" ht="6.95" customHeight="1">
      <c r="B70" s="41"/>
      <c r="C70" s="63"/>
      <c r="D70" s="63"/>
      <c r="E70" s="63"/>
      <c r="F70" s="63"/>
      <c r="G70" s="63"/>
      <c r="H70" s="63"/>
      <c r="I70" s="163"/>
      <c r="J70" s="63"/>
      <c r="K70" s="63"/>
      <c r="L70" s="61"/>
    </row>
    <row r="71" spans="2:12" s="1" customFormat="1" ht="14.45" customHeight="1">
      <c r="B71" s="41"/>
      <c r="C71" s="65" t="s">
        <v>18</v>
      </c>
      <c r="D71" s="63"/>
      <c r="E71" s="63"/>
      <c r="F71" s="63"/>
      <c r="G71" s="63"/>
      <c r="H71" s="63"/>
      <c r="I71" s="163"/>
      <c r="J71" s="63"/>
      <c r="K71" s="63"/>
      <c r="L71" s="61"/>
    </row>
    <row r="72" spans="2:12" s="1" customFormat="1" ht="14.45" customHeight="1">
      <c r="B72" s="41"/>
      <c r="C72" s="63"/>
      <c r="D72" s="63"/>
      <c r="E72" s="384" t="str">
        <f>E7</f>
        <v>Oprava fasády a střechy objektu Balmoral - Osborne, Hlavní třída 389/14, Mariánské Lázně</v>
      </c>
      <c r="F72" s="385"/>
      <c r="G72" s="385"/>
      <c r="H72" s="385"/>
      <c r="I72" s="163"/>
      <c r="J72" s="63"/>
      <c r="K72" s="63"/>
      <c r="L72" s="61"/>
    </row>
    <row r="73" spans="2:12" s="1" customFormat="1" ht="14.45" customHeight="1">
      <c r="B73" s="41"/>
      <c r="C73" s="65" t="s">
        <v>91</v>
      </c>
      <c r="D73" s="63"/>
      <c r="E73" s="63"/>
      <c r="F73" s="63"/>
      <c r="G73" s="63"/>
      <c r="H73" s="63"/>
      <c r="I73" s="163"/>
      <c r="J73" s="63"/>
      <c r="K73" s="63"/>
      <c r="L73" s="61"/>
    </row>
    <row r="74" spans="2:12" s="1" customFormat="1" ht="16.15" customHeight="1">
      <c r="B74" s="41"/>
      <c r="C74" s="63"/>
      <c r="D74" s="63"/>
      <c r="E74" s="348" t="str">
        <f>E9</f>
        <v xml:space="preserve">VON - Vedlejší a ostatní náklady </v>
      </c>
      <c r="F74" s="386"/>
      <c r="G74" s="386"/>
      <c r="H74" s="386"/>
      <c r="I74" s="163"/>
      <c r="J74" s="63"/>
      <c r="K74" s="63"/>
      <c r="L74" s="61"/>
    </row>
    <row r="75" spans="2:12" s="1" customFormat="1" ht="6.95" customHeight="1">
      <c r="B75" s="41"/>
      <c r="C75" s="63"/>
      <c r="D75" s="63"/>
      <c r="E75" s="63"/>
      <c r="F75" s="63"/>
      <c r="G75" s="63"/>
      <c r="H75" s="63"/>
      <c r="I75" s="163"/>
      <c r="J75" s="63"/>
      <c r="K75" s="63"/>
      <c r="L75" s="61"/>
    </row>
    <row r="76" spans="2:12" s="1" customFormat="1" ht="18" customHeight="1">
      <c r="B76" s="41"/>
      <c r="C76" s="65" t="s">
        <v>23</v>
      </c>
      <c r="D76" s="63"/>
      <c r="E76" s="63"/>
      <c r="F76" s="164" t="str">
        <f>F12</f>
        <v xml:space="preserve"> </v>
      </c>
      <c r="G76" s="63"/>
      <c r="H76" s="63"/>
      <c r="I76" s="165" t="s">
        <v>25</v>
      </c>
      <c r="J76" s="73" t="str">
        <f>IF(J12="","",J12)</f>
        <v>8. 12. 2018</v>
      </c>
      <c r="K76" s="63"/>
      <c r="L76" s="61"/>
    </row>
    <row r="77" spans="2:12" s="1" customFormat="1" ht="6.95" customHeight="1">
      <c r="B77" s="41"/>
      <c r="C77" s="63"/>
      <c r="D77" s="63"/>
      <c r="E77" s="63"/>
      <c r="F77" s="63"/>
      <c r="G77" s="63"/>
      <c r="H77" s="63"/>
      <c r="I77" s="163"/>
      <c r="J77" s="63"/>
      <c r="K77" s="63"/>
      <c r="L77" s="61"/>
    </row>
    <row r="78" spans="2:12" s="1" customFormat="1" ht="15">
      <c r="B78" s="41"/>
      <c r="C78" s="65" t="s">
        <v>27</v>
      </c>
      <c r="D78" s="63"/>
      <c r="E78" s="63"/>
      <c r="F78" s="164" t="str">
        <f>E15</f>
        <v>ÚJOP Univerzity Karlovy, Praha</v>
      </c>
      <c r="G78" s="63"/>
      <c r="H78" s="63"/>
      <c r="I78" s="165" t="s">
        <v>33</v>
      </c>
      <c r="J78" s="164" t="str">
        <f>E21</f>
        <v>Arc Energo</v>
      </c>
      <c r="K78" s="63"/>
      <c r="L78" s="61"/>
    </row>
    <row r="79" spans="2:12" s="1" customFormat="1" ht="14.45" customHeight="1">
      <c r="B79" s="41"/>
      <c r="C79" s="65" t="s">
        <v>31</v>
      </c>
      <c r="D79" s="63"/>
      <c r="E79" s="63"/>
      <c r="F79" s="164" t="str">
        <f>IF(E18="","",E18)</f>
        <v/>
      </c>
      <c r="G79" s="63"/>
      <c r="H79" s="63"/>
      <c r="I79" s="163"/>
      <c r="J79" s="63"/>
      <c r="K79" s="63"/>
      <c r="L79" s="61"/>
    </row>
    <row r="80" spans="2:12" s="1" customFormat="1" ht="10.35" customHeight="1">
      <c r="B80" s="41"/>
      <c r="C80" s="63"/>
      <c r="D80" s="63"/>
      <c r="E80" s="63"/>
      <c r="F80" s="63"/>
      <c r="G80" s="63"/>
      <c r="H80" s="63"/>
      <c r="I80" s="163"/>
      <c r="J80" s="63"/>
      <c r="K80" s="63"/>
      <c r="L80" s="61"/>
    </row>
    <row r="81" spans="2:20" s="9" customFormat="1" ht="29.25" customHeight="1">
      <c r="B81" s="166"/>
      <c r="C81" s="167" t="s">
        <v>111</v>
      </c>
      <c r="D81" s="168" t="s">
        <v>57</v>
      </c>
      <c r="E81" s="168" t="s">
        <v>53</v>
      </c>
      <c r="F81" s="168" t="s">
        <v>112</v>
      </c>
      <c r="G81" s="168" t="s">
        <v>113</v>
      </c>
      <c r="H81" s="168" t="s">
        <v>114</v>
      </c>
      <c r="I81" s="169" t="s">
        <v>115</v>
      </c>
      <c r="J81" s="168" t="s">
        <v>95</v>
      </c>
      <c r="K81" s="170" t="s">
        <v>116</v>
      </c>
      <c r="L81" s="171"/>
      <c r="M81" s="81" t="s">
        <v>117</v>
      </c>
      <c r="N81" s="82" t="s">
        <v>42</v>
      </c>
      <c r="O81" s="82" t="s">
        <v>118</v>
      </c>
      <c r="P81" s="82" t="s">
        <v>119</v>
      </c>
      <c r="Q81" s="82" t="s">
        <v>120</v>
      </c>
      <c r="R81" s="82" t="s">
        <v>121</v>
      </c>
      <c r="S81" s="82" t="s">
        <v>122</v>
      </c>
      <c r="T81" s="83" t="s">
        <v>123</v>
      </c>
    </row>
    <row r="82" spans="2:63" s="1" customFormat="1" ht="29.25" customHeight="1">
      <c r="B82" s="41"/>
      <c r="C82" s="87" t="s">
        <v>96</v>
      </c>
      <c r="D82" s="63"/>
      <c r="E82" s="63"/>
      <c r="F82" s="63"/>
      <c r="G82" s="63"/>
      <c r="H82" s="63"/>
      <c r="I82" s="163"/>
      <c r="J82" s="172">
        <f>BK82</f>
        <v>0</v>
      </c>
      <c r="K82" s="63"/>
      <c r="L82" s="61"/>
      <c r="M82" s="84"/>
      <c r="N82" s="85"/>
      <c r="O82" s="85"/>
      <c r="P82" s="173">
        <f>P83</f>
        <v>0</v>
      </c>
      <c r="Q82" s="85"/>
      <c r="R82" s="173">
        <f>R83</f>
        <v>0</v>
      </c>
      <c r="S82" s="85"/>
      <c r="T82" s="174">
        <f>T83</f>
        <v>0</v>
      </c>
      <c r="AT82" s="24" t="s">
        <v>71</v>
      </c>
      <c r="AU82" s="24" t="s">
        <v>97</v>
      </c>
      <c r="BK82" s="175">
        <f>BK83</f>
        <v>0</v>
      </c>
    </row>
    <row r="83" spans="2:63" s="10" customFormat="1" ht="37.35" customHeight="1">
      <c r="B83" s="176"/>
      <c r="C83" s="177"/>
      <c r="D83" s="178" t="s">
        <v>71</v>
      </c>
      <c r="E83" s="179" t="s">
        <v>801</v>
      </c>
      <c r="F83" s="179" t="s">
        <v>802</v>
      </c>
      <c r="G83" s="177"/>
      <c r="H83" s="177"/>
      <c r="I83" s="180"/>
      <c r="J83" s="181">
        <f>BK83</f>
        <v>0</v>
      </c>
      <c r="K83" s="177"/>
      <c r="L83" s="182"/>
      <c r="M83" s="183"/>
      <c r="N83" s="184"/>
      <c r="O83" s="184"/>
      <c r="P83" s="185">
        <f>P84+P86+P88+P90+P92</f>
        <v>0</v>
      </c>
      <c r="Q83" s="184"/>
      <c r="R83" s="185">
        <f>R84+R86+R88+R90+R92</f>
        <v>0</v>
      </c>
      <c r="S83" s="184"/>
      <c r="T83" s="186">
        <f>T84+T86+T88+T90+T92</f>
        <v>0</v>
      </c>
      <c r="AR83" s="187" t="s">
        <v>198</v>
      </c>
      <c r="AT83" s="188" t="s">
        <v>71</v>
      </c>
      <c r="AU83" s="188" t="s">
        <v>72</v>
      </c>
      <c r="AY83" s="187" t="s">
        <v>126</v>
      </c>
      <c r="BK83" s="189">
        <f>BK84+BK86+BK88+BK90+BK92</f>
        <v>0</v>
      </c>
    </row>
    <row r="84" spans="2:63" s="10" customFormat="1" ht="19.9" customHeight="1">
      <c r="B84" s="176"/>
      <c r="C84" s="177"/>
      <c r="D84" s="178" t="s">
        <v>71</v>
      </c>
      <c r="E84" s="190" t="s">
        <v>803</v>
      </c>
      <c r="F84" s="190" t="s">
        <v>804</v>
      </c>
      <c r="G84" s="177"/>
      <c r="H84" s="177"/>
      <c r="I84" s="180"/>
      <c r="J84" s="191">
        <f>BK84</f>
        <v>0</v>
      </c>
      <c r="K84" s="177"/>
      <c r="L84" s="182"/>
      <c r="M84" s="183"/>
      <c r="N84" s="184"/>
      <c r="O84" s="184"/>
      <c r="P84" s="185">
        <f>P85</f>
        <v>0</v>
      </c>
      <c r="Q84" s="184"/>
      <c r="R84" s="185">
        <f>R85</f>
        <v>0</v>
      </c>
      <c r="S84" s="184"/>
      <c r="T84" s="186">
        <f>T85</f>
        <v>0</v>
      </c>
      <c r="AR84" s="187" t="s">
        <v>198</v>
      </c>
      <c r="AT84" s="188" t="s">
        <v>71</v>
      </c>
      <c r="AU84" s="188" t="s">
        <v>77</v>
      </c>
      <c r="AY84" s="187" t="s">
        <v>126</v>
      </c>
      <c r="BK84" s="189">
        <f>BK85</f>
        <v>0</v>
      </c>
    </row>
    <row r="85" spans="2:65" s="1" customFormat="1" ht="57" customHeight="1">
      <c r="B85" s="41"/>
      <c r="C85" s="192" t="s">
        <v>77</v>
      </c>
      <c r="D85" s="192" t="s">
        <v>129</v>
      </c>
      <c r="E85" s="193" t="s">
        <v>805</v>
      </c>
      <c r="F85" s="194" t="s">
        <v>806</v>
      </c>
      <c r="G85" s="195" t="s">
        <v>807</v>
      </c>
      <c r="H85" s="196">
        <v>1</v>
      </c>
      <c r="I85" s="197"/>
      <c r="J85" s="198">
        <f>ROUND(I85*H85,2)</f>
        <v>0</v>
      </c>
      <c r="K85" s="194" t="s">
        <v>21</v>
      </c>
      <c r="L85" s="61"/>
      <c r="M85" s="199" t="s">
        <v>21</v>
      </c>
      <c r="N85" s="200" t="s">
        <v>43</v>
      </c>
      <c r="O85" s="42"/>
      <c r="P85" s="201">
        <f>O85*H85</f>
        <v>0</v>
      </c>
      <c r="Q85" s="201">
        <v>0</v>
      </c>
      <c r="R85" s="201">
        <f>Q85*H85</f>
        <v>0</v>
      </c>
      <c r="S85" s="201">
        <v>0</v>
      </c>
      <c r="T85" s="202">
        <f>S85*H85</f>
        <v>0</v>
      </c>
      <c r="AR85" s="24" t="s">
        <v>808</v>
      </c>
      <c r="AT85" s="24" t="s">
        <v>129</v>
      </c>
      <c r="AU85" s="24" t="s">
        <v>81</v>
      </c>
      <c r="AY85" s="24" t="s">
        <v>126</v>
      </c>
      <c r="BE85" s="203">
        <f>IF(N85="základní",J85,0)</f>
        <v>0</v>
      </c>
      <c r="BF85" s="203">
        <f>IF(N85="snížená",J85,0)</f>
        <v>0</v>
      </c>
      <c r="BG85" s="203">
        <f>IF(N85="zákl. přenesená",J85,0)</f>
        <v>0</v>
      </c>
      <c r="BH85" s="203">
        <f>IF(N85="sníž. přenesená",J85,0)</f>
        <v>0</v>
      </c>
      <c r="BI85" s="203">
        <f>IF(N85="nulová",J85,0)</f>
        <v>0</v>
      </c>
      <c r="BJ85" s="24" t="s">
        <v>77</v>
      </c>
      <c r="BK85" s="203">
        <f>ROUND(I85*H85,2)</f>
        <v>0</v>
      </c>
      <c r="BL85" s="24" t="s">
        <v>808</v>
      </c>
      <c r="BM85" s="24" t="s">
        <v>809</v>
      </c>
    </row>
    <row r="86" spans="2:63" s="10" customFormat="1" ht="29.85" customHeight="1">
      <c r="B86" s="176"/>
      <c r="C86" s="177"/>
      <c r="D86" s="178" t="s">
        <v>71</v>
      </c>
      <c r="E86" s="190" t="s">
        <v>810</v>
      </c>
      <c r="F86" s="190" t="s">
        <v>811</v>
      </c>
      <c r="G86" s="177"/>
      <c r="H86" s="177"/>
      <c r="I86" s="180"/>
      <c r="J86" s="191">
        <f>BK86</f>
        <v>0</v>
      </c>
      <c r="K86" s="177"/>
      <c r="L86" s="182"/>
      <c r="M86" s="183"/>
      <c r="N86" s="184"/>
      <c r="O86" s="184"/>
      <c r="P86" s="185">
        <f>P87</f>
        <v>0</v>
      </c>
      <c r="Q86" s="184"/>
      <c r="R86" s="185">
        <f>R87</f>
        <v>0</v>
      </c>
      <c r="S86" s="184"/>
      <c r="T86" s="186">
        <f>T87</f>
        <v>0</v>
      </c>
      <c r="AR86" s="187" t="s">
        <v>198</v>
      </c>
      <c r="AT86" s="188" t="s">
        <v>71</v>
      </c>
      <c r="AU86" s="188" t="s">
        <v>77</v>
      </c>
      <c r="AY86" s="187" t="s">
        <v>126</v>
      </c>
      <c r="BK86" s="189">
        <f>BK87</f>
        <v>0</v>
      </c>
    </row>
    <row r="87" spans="2:65" s="1" customFormat="1" ht="228" customHeight="1">
      <c r="B87" s="41"/>
      <c r="C87" s="192" t="s">
        <v>81</v>
      </c>
      <c r="D87" s="192" t="s">
        <v>129</v>
      </c>
      <c r="E87" s="193" t="s">
        <v>812</v>
      </c>
      <c r="F87" s="194" t="s">
        <v>813</v>
      </c>
      <c r="G87" s="195" t="s">
        <v>807</v>
      </c>
      <c r="H87" s="196">
        <v>1</v>
      </c>
      <c r="I87" s="197"/>
      <c r="J87" s="198">
        <f>ROUND(I87*H87,2)</f>
        <v>0</v>
      </c>
      <c r="K87" s="194" t="s">
        <v>21</v>
      </c>
      <c r="L87" s="61"/>
      <c r="M87" s="199" t="s">
        <v>21</v>
      </c>
      <c r="N87" s="200" t="s">
        <v>43</v>
      </c>
      <c r="O87" s="42"/>
      <c r="P87" s="201">
        <f>O87*H87</f>
        <v>0</v>
      </c>
      <c r="Q87" s="201">
        <v>0</v>
      </c>
      <c r="R87" s="201">
        <f>Q87*H87</f>
        <v>0</v>
      </c>
      <c r="S87" s="201">
        <v>0</v>
      </c>
      <c r="T87" s="202">
        <f>S87*H87</f>
        <v>0</v>
      </c>
      <c r="AR87" s="24" t="s">
        <v>808</v>
      </c>
      <c r="AT87" s="24" t="s">
        <v>129</v>
      </c>
      <c r="AU87" s="24" t="s">
        <v>81</v>
      </c>
      <c r="AY87" s="24" t="s">
        <v>126</v>
      </c>
      <c r="BE87" s="203">
        <f>IF(N87="základní",J87,0)</f>
        <v>0</v>
      </c>
      <c r="BF87" s="203">
        <f>IF(N87="snížená",J87,0)</f>
        <v>0</v>
      </c>
      <c r="BG87" s="203">
        <f>IF(N87="zákl. přenesená",J87,0)</f>
        <v>0</v>
      </c>
      <c r="BH87" s="203">
        <f>IF(N87="sníž. přenesená",J87,0)</f>
        <v>0</v>
      </c>
      <c r="BI87" s="203">
        <f>IF(N87="nulová",J87,0)</f>
        <v>0</v>
      </c>
      <c r="BJ87" s="24" t="s">
        <v>77</v>
      </c>
      <c r="BK87" s="203">
        <f>ROUND(I87*H87,2)</f>
        <v>0</v>
      </c>
      <c r="BL87" s="24" t="s">
        <v>808</v>
      </c>
      <c r="BM87" s="24" t="s">
        <v>814</v>
      </c>
    </row>
    <row r="88" spans="2:63" s="10" customFormat="1" ht="29.85" customHeight="1">
      <c r="B88" s="176"/>
      <c r="C88" s="177"/>
      <c r="D88" s="178" t="s">
        <v>71</v>
      </c>
      <c r="E88" s="190" t="s">
        <v>815</v>
      </c>
      <c r="F88" s="190" t="s">
        <v>816</v>
      </c>
      <c r="G88" s="177"/>
      <c r="H88" s="177"/>
      <c r="I88" s="180"/>
      <c r="J88" s="191">
        <f>BK88</f>
        <v>0</v>
      </c>
      <c r="K88" s="177"/>
      <c r="L88" s="182"/>
      <c r="M88" s="183"/>
      <c r="N88" s="184"/>
      <c r="O88" s="184"/>
      <c r="P88" s="185">
        <f>P89</f>
        <v>0</v>
      </c>
      <c r="Q88" s="184"/>
      <c r="R88" s="185">
        <f>R89</f>
        <v>0</v>
      </c>
      <c r="S88" s="184"/>
      <c r="T88" s="186">
        <f>T89</f>
        <v>0</v>
      </c>
      <c r="AR88" s="187" t="s">
        <v>198</v>
      </c>
      <c r="AT88" s="188" t="s">
        <v>71</v>
      </c>
      <c r="AU88" s="188" t="s">
        <v>77</v>
      </c>
      <c r="AY88" s="187" t="s">
        <v>126</v>
      </c>
      <c r="BK88" s="189">
        <f>BK89</f>
        <v>0</v>
      </c>
    </row>
    <row r="89" spans="2:65" s="1" customFormat="1" ht="148.15" customHeight="1">
      <c r="B89" s="41"/>
      <c r="C89" s="192" t="s">
        <v>150</v>
      </c>
      <c r="D89" s="192" t="s">
        <v>129</v>
      </c>
      <c r="E89" s="193" t="s">
        <v>817</v>
      </c>
      <c r="F89" s="194" t="s">
        <v>818</v>
      </c>
      <c r="G89" s="195" t="s">
        <v>807</v>
      </c>
      <c r="H89" s="196">
        <v>1</v>
      </c>
      <c r="I89" s="197"/>
      <c r="J89" s="198">
        <f>ROUND(I89*H89,2)</f>
        <v>0</v>
      </c>
      <c r="K89" s="194" t="s">
        <v>21</v>
      </c>
      <c r="L89" s="61"/>
      <c r="M89" s="199" t="s">
        <v>21</v>
      </c>
      <c r="N89" s="200" t="s">
        <v>43</v>
      </c>
      <c r="O89" s="42"/>
      <c r="P89" s="201">
        <f>O89*H89</f>
        <v>0</v>
      </c>
      <c r="Q89" s="201">
        <v>0</v>
      </c>
      <c r="R89" s="201">
        <f>Q89*H89</f>
        <v>0</v>
      </c>
      <c r="S89" s="201">
        <v>0</v>
      </c>
      <c r="T89" s="202">
        <f>S89*H89</f>
        <v>0</v>
      </c>
      <c r="AR89" s="24" t="s">
        <v>808</v>
      </c>
      <c r="AT89" s="24" t="s">
        <v>129</v>
      </c>
      <c r="AU89" s="24" t="s">
        <v>81</v>
      </c>
      <c r="AY89" s="24" t="s">
        <v>126</v>
      </c>
      <c r="BE89" s="203">
        <f>IF(N89="základní",J89,0)</f>
        <v>0</v>
      </c>
      <c r="BF89" s="203">
        <f>IF(N89="snížená",J89,0)</f>
        <v>0</v>
      </c>
      <c r="BG89" s="203">
        <f>IF(N89="zákl. přenesená",J89,0)</f>
        <v>0</v>
      </c>
      <c r="BH89" s="203">
        <f>IF(N89="sníž. přenesená",J89,0)</f>
        <v>0</v>
      </c>
      <c r="BI89" s="203">
        <f>IF(N89="nulová",J89,0)</f>
        <v>0</v>
      </c>
      <c r="BJ89" s="24" t="s">
        <v>77</v>
      </c>
      <c r="BK89" s="203">
        <f>ROUND(I89*H89,2)</f>
        <v>0</v>
      </c>
      <c r="BL89" s="24" t="s">
        <v>808</v>
      </c>
      <c r="BM89" s="24" t="s">
        <v>819</v>
      </c>
    </row>
    <row r="90" spans="2:63" s="10" customFormat="1" ht="29.85" customHeight="1">
      <c r="B90" s="176"/>
      <c r="C90" s="177"/>
      <c r="D90" s="178" t="s">
        <v>71</v>
      </c>
      <c r="E90" s="190" t="s">
        <v>820</v>
      </c>
      <c r="F90" s="190" t="s">
        <v>821</v>
      </c>
      <c r="G90" s="177"/>
      <c r="H90" s="177"/>
      <c r="I90" s="180"/>
      <c r="J90" s="191">
        <f>BK90</f>
        <v>0</v>
      </c>
      <c r="K90" s="177"/>
      <c r="L90" s="182"/>
      <c r="M90" s="183"/>
      <c r="N90" s="184"/>
      <c r="O90" s="184"/>
      <c r="P90" s="185">
        <f>P91</f>
        <v>0</v>
      </c>
      <c r="Q90" s="184"/>
      <c r="R90" s="185">
        <f>R91</f>
        <v>0</v>
      </c>
      <c r="S90" s="184"/>
      <c r="T90" s="186">
        <f>T91</f>
        <v>0</v>
      </c>
      <c r="AR90" s="187" t="s">
        <v>198</v>
      </c>
      <c r="AT90" s="188" t="s">
        <v>71</v>
      </c>
      <c r="AU90" s="188" t="s">
        <v>77</v>
      </c>
      <c r="AY90" s="187" t="s">
        <v>126</v>
      </c>
      <c r="BK90" s="189">
        <f>BK91</f>
        <v>0</v>
      </c>
    </row>
    <row r="91" spans="2:65" s="1" customFormat="1" ht="14.45" customHeight="1">
      <c r="B91" s="41"/>
      <c r="C91" s="192" t="s">
        <v>134</v>
      </c>
      <c r="D91" s="192" t="s">
        <v>129</v>
      </c>
      <c r="E91" s="193" t="s">
        <v>822</v>
      </c>
      <c r="F91" s="194" t="s">
        <v>823</v>
      </c>
      <c r="G91" s="195" t="s">
        <v>824</v>
      </c>
      <c r="H91" s="196">
        <v>1</v>
      </c>
      <c r="I91" s="197"/>
      <c r="J91" s="198">
        <f>ROUND(I91*H91,2)</f>
        <v>0</v>
      </c>
      <c r="K91" s="194" t="s">
        <v>21</v>
      </c>
      <c r="L91" s="61"/>
      <c r="M91" s="199" t="s">
        <v>21</v>
      </c>
      <c r="N91" s="200" t="s">
        <v>43</v>
      </c>
      <c r="O91" s="42"/>
      <c r="P91" s="201">
        <f>O91*H91</f>
        <v>0</v>
      </c>
      <c r="Q91" s="201">
        <v>0</v>
      </c>
      <c r="R91" s="201">
        <f>Q91*H91</f>
        <v>0</v>
      </c>
      <c r="S91" s="201">
        <v>0</v>
      </c>
      <c r="T91" s="202">
        <f>S91*H91</f>
        <v>0</v>
      </c>
      <c r="AR91" s="24" t="s">
        <v>808</v>
      </c>
      <c r="AT91" s="24" t="s">
        <v>129</v>
      </c>
      <c r="AU91" s="24" t="s">
        <v>81</v>
      </c>
      <c r="AY91" s="24" t="s">
        <v>126</v>
      </c>
      <c r="BE91" s="203">
        <f>IF(N91="základní",J91,0)</f>
        <v>0</v>
      </c>
      <c r="BF91" s="203">
        <f>IF(N91="snížená",J91,0)</f>
        <v>0</v>
      </c>
      <c r="BG91" s="203">
        <f>IF(N91="zákl. přenesená",J91,0)</f>
        <v>0</v>
      </c>
      <c r="BH91" s="203">
        <f>IF(N91="sníž. přenesená",J91,0)</f>
        <v>0</v>
      </c>
      <c r="BI91" s="203">
        <f>IF(N91="nulová",J91,0)</f>
        <v>0</v>
      </c>
      <c r="BJ91" s="24" t="s">
        <v>77</v>
      </c>
      <c r="BK91" s="203">
        <f>ROUND(I91*H91,2)</f>
        <v>0</v>
      </c>
      <c r="BL91" s="24" t="s">
        <v>808</v>
      </c>
      <c r="BM91" s="24" t="s">
        <v>825</v>
      </c>
    </row>
    <row r="92" spans="2:63" s="10" customFormat="1" ht="29.85" customHeight="1">
      <c r="B92" s="176"/>
      <c r="C92" s="177"/>
      <c r="D92" s="178" t="s">
        <v>71</v>
      </c>
      <c r="E92" s="190" t="s">
        <v>826</v>
      </c>
      <c r="F92" s="190" t="s">
        <v>827</v>
      </c>
      <c r="G92" s="177"/>
      <c r="H92" s="177"/>
      <c r="I92" s="180"/>
      <c r="J92" s="191">
        <f>BK92</f>
        <v>0</v>
      </c>
      <c r="K92" s="177"/>
      <c r="L92" s="182"/>
      <c r="M92" s="183"/>
      <c r="N92" s="184"/>
      <c r="O92" s="184"/>
      <c r="P92" s="185">
        <f>P93</f>
        <v>0</v>
      </c>
      <c r="Q92" s="184"/>
      <c r="R92" s="185">
        <f>R93</f>
        <v>0</v>
      </c>
      <c r="S92" s="184"/>
      <c r="T92" s="186">
        <f>T93</f>
        <v>0</v>
      </c>
      <c r="AR92" s="187" t="s">
        <v>198</v>
      </c>
      <c r="AT92" s="188" t="s">
        <v>71</v>
      </c>
      <c r="AU92" s="188" t="s">
        <v>77</v>
      </c>
      <c r="AY92" s="187" t="s">
        <v>126</v>
      </c>
      <c r="BK92" s="189">
        <f>BK93</f>
        <v>0</v>
      </c>
    </row>
    <row r="93" spans="2:65" s="1" customFormat="1" ht="14.45" customHeight="1">
      <c r="B93" s="41"/>
      <c r="C93" s="192" t="s">
        <v>198</v>
      </c>
      <c r="D93" s="192" t="s">
        <v>129</v>
      </c>
      <c r="E93" s="193" t="s">
        <v>828</v>
      </c>
      <c r="F93" s="194" t="s">
        <v>829</v>
      </c>
      <c r="G93" s="195" t="s">
        <v>830</v>
      </c>
      <c r="H93" s="196">
        <v>1</v>
      </c>
      <c r="I93" s="197"/>
      <c r="J93" s="198">
        <f>ROUND(I93*H93,2)</f>
        <v>0</v>
      </c>
      <c r="K93" s="194" t="s">
        <v>21</v>
      </c>
      <c r="L93" s="61"/>
      <c r="M93" s="199" t="s">
        <v>21</v>
      </c>
      <c r="N93" s="263" t="s">
        <v>43</v>
      </c>
      <c r="O93" s="264"/>
      <c r="P93" s="265">
        <f>O93*H93</f>
        <v>0</v>
      </c>
      <c r="Q93" s="265">
        <v>0</v>
      </c>
      <c r="R93" s="265">
        <f>Q93*H93</f>
        <v>0</v>
      </c>
      <c r="S93" s="265">
        <v>0</v>
      </c>
      <c r="T93" s="266">
        <f>S93*H93</f>
        <v>0</v>
      </c>
      <c r="AR93" s="24" t="s">
        <v>808</v>
      </c>
      <c r="AT93" s="24" t="s">
        <v>129</v>
      </c>
      <c r="AU93" s="24" t="s">
        <v>81</v>
      </c>
      <c r="AY93" s="24" t="s">
        <v>126</v>
      </c>
      <c r="BE93" s="203">
        <f>IF(N93="základní",J93,0)</f>
        <v>0</v>
      </c>
      <c r="BF93" s="203">
        <f>IF(N93="snížená",J93,0)</f>
        <v>0</v>
      </c>
      <c r="BG93" s="203">
        <f>IF(N93="zákl. přenesená",J93,0)</f>
        <v>0</v>
      </c>
      <c r="BH93" s="203">
        <f>IF(N93="sníž. přenesená",J93,0)</f>
        <v>0</v>
      </c>
      <c r="BI93" s="203">
        <f>IF(N93="nulová",J93,0)</f>
        <v>0</v>
      </c>
      <c r="BJ93" s="24" t="s">
        <v>77</v>
      </c>
      <c r="BK93" s="203">
        <f>ROUND(I93*H93,2)</f>
        <v>0</v>
      </c>
      <c r="BL93" s="24" t="s">
        <v>808</v>
      </c>
      <c r="BM93" s="24" t="s">
        <v>831</v>
      </c>
    </row>
    <row r="94" spans="2:12" s="1" customFormat="1" ht="6.95" customHeight="1">
      <c r="B94" s="56"/>
      <c r="C94" s="57"/>
      <c r="D94" s="57"/>
      <c r="E94" s="57"/>
      <c r="F94" s="57"/>
      <c r="G94" s="57"/>
      <c r="H94" s="57"/>
      <c r="I94" s="139"/>
      <c r="J94" s="57"/>
      <c r="K94" s="57"/>
      <c r="L94" s="61"/>
    </row>
  </sheetData>
  <sheetProtection algorithmName="SHA-512" hashValue="opzrGBZ6geemdDRskTkC5TJJPin1zz6SksorwTb/Zh3Ko9qohwX06jW3rqnAMzu7MiPGfg/FKU4GV44jLKIBsQ==" saltValue="Kqj+vslRNc6SfeYZCRXn0igo1gziM0NYOAoZAUeNFdmPTWeXi1Aqdj0MxL5RMB5aliNm6oXAxt0Mr0gDyIBepQ==" spinCount="100000" sheet="1" objects="1" scenarios="1" formatColumns="0" formatRows="0" autoFilter="0"/>
  <autoFilter ref="C81:K93"/>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7" customWidth="1"/>
    <col min="2" max="2" width="1.66796875" style="267" customWidth="1"/>
    <col min="3" max="4" width="5" style="267" customWidth="1"/>
    <col min="5" max="5" width="11.66015625" style="267" customWidth="1"/>
    <col min="6" max="6" width="9.16015625" style="267" customWidth="1"/>
    <col min="7" max="7" width="5" style="267" customWidth="1"/>
    <col min="8" max="8" width="77.83203125" style="267" customWidth="1"/>
    <col min="9" max="10" width="20" style="267" customWidth="1"/>
    <col min="11" max="11" width="1.66796875" style="267" customWidth="1"/>
  </cols>
  <sheetData>
    <row r="1" ht="37.5" customHeight="1"/>
    <row r="2" spans="2:11" ht="7.5" customHeight="1">
      <c r="B2" s="268"/>
      <c r="C2" s="269"/>
      <c r="D2" s="269"/>
      <c r="E2" s="269"/>
      <c r="F2" s="269"/>
      <c r="G2" s="269"/>
      <c r="H2" s="269"/>
      <c r="I2" s="269"/>
      <c r="J2" s="269"/>
      <c r="K2" s="270"/>
    </row>
    <row r="3" spans="2:11" s="15" customFormat="1" ht="45" customHeight="1">
      <c r="B3" s="271"/>
      <c r="C3" s="393" t="s">
        <v>832</v>
      </c>
      <c r="D3" s="393"/>
      <c r="E3" s="393"/>
      <c r="F3" s="393"/>
      <c r="G3" s="393"/>
      <c r="H3" s="393"/>
      <c r="I3" s="393"/>
      <c r="J3" s="393"/>
      <c r="K3" s="272"/>
    </row>
    <row r="4" spans="2:11" ht="25.5" customHeight="1">
      <c r="B4" s="273"/>
      <c r="C4" s="394" t="s">
        <v>833</v>
      </c>
      <c r="D4" s="394"/>
      <c r="E4" s="394"/>
      <c r="F4" s="394"/>
      <c r="G4" s="394"/>
      <c r="H4" s="394"/>
      <c r="I4" s="394"/>
      <c r="J4" s="394"/>
      <c r="K4" s="274"/>
    </row>
    <row r="5" spans="2:11" ht="5.25" customHeight="1">
      <c r="B5" s="273"/>
      <c r="C5" s="275"/>
      <c r="D5" s="275"/>
      <c r="E5" s="275"/>
      <c r="F5" s="275"/>
      <c r="G5" s="275"/>
      <c r="H5" s="275"/>
      <c r="I5" s="275"/>
      <c r="J5" s="275"/>
      <c r="K5" s="274"/>
    </row>
    <row r="6" spans="2:11" ht="15" customHeight="1">
      <c r="B6" s="273"/>
      <c r="C6" s="392" t="s">
        <v>834</v>
      </c>
      <c r="D6" s="392"/>
      <c r="E6" s="392"/>
      <c r="F6" s="392"/>
      <c r="G6" s="392"/>
      <c r="H6" s="392"/>
      <c r="I6" s="392"/>
      <c r="J6" s="392"/>
      <c r="K6" s="274"/>
    </row>
    <row r="7" spans="2:11" ht="15" customHeight="1">
      <c r="B7" s="277"/>
      <c r="C7" s="392" t="s">
        <v>835</v>
      </c>
      <c r="D7" s="392"/>
      <c r="E7" s="392"/>
      <c r="F7" s="392"/>
      <c r="G7" s="392"/>
      <c r="H7" s="392"/>
      <c r="I7" s="392"/>
      <c r="J7" s="392"/>
      <c r="K7" s="274"/>
    </row>
    <row r="8" spans="2:11" ht="12.75" customHeight="1">
      <c r="B8" s="277"/>
      <c r="C8" s="276"/>
      <c r="D8" s="276"/>
      <c r="E8" s="276"/>
      <c r="F8" s="276"/>
      <c r="G8" s="276"/>
      <c r="H8" s="276"/>
      <c r="I8" s="276"/>
      <c r="J8" s="276"/>
      <c r="K8" s="274"/>
    </row>
    <row r="9" spans="2:11" ht="15" customHeight="1">
      <c r="B9" s="277"/>
      <c r="C9" s="392" t="s">
        <v>836</v>
      </c>
      <c r="D9" s="392"/>
      <c r="E9" s="392"/>
      <c r="F9" s="392"/>
      <c r="G9" s="392"/>
      <c r="H9" s="392"/>
      <c r="I9" s="392"/>
      <c r="J9" s="392"/>
      <c r="K9" s="274"/>
    </row>
    <row r="10" spans="2:11" ht="15" customHeight="1">
      <c r="B10" s="277"/>
      <c r="C10" s="276"/>
      <c r="D10" s="392" t="s">
        <v>837</v>
      </c>
      <c r="E10" s="392"/>
      <c r="F10" s="392"/>
      <c r="G10" s="392"/>
      <c r="H10" s="392"/>
      <c r="I10" s="392"/>
      <c r="J10" s="392"/>
      <c r="K10" s="274"/>
    </row>
    <row r="11" spans="2:11" ht="15" customHeight="1">
      <c r="B11" s="277"/>
      <c r="C11" s="278"/>
      <c r="D11" s="392" t="s">
        <v>838</v>
      </c>
      <c r="E11" s="392"/>
      <c r="F11" s="392"/>
      <c r="G11" s="392"/>
      <c r="H11" s="392"/>
      <c r="I11" s="392"/>
      <c r="J11" s="392"/>
      <c r="K11" s="274"/>
    </row>
    <row r="12" spans="2:11" ht="12.75" customHeight="1">
      <c r="B12" s="277"/>
      <c r="C12" s="278"/>
      <c r="D12" s="278"/>
      <c r="E12" s="278"/>
      <c r="F12" s="278"/>
      <c r="G12" s="278"/>
      <c r="H12" s="278"/>
      <c r="I12" s="278"/>
      <c r="J12" s="278"/>
      <c r="K12" s="274"/>
    </row>
    <row r="13" spans="2:11" ht="15" customHeight="1">
      <c r="B13" s="277"/>
      <c r="C13" s="278"/>
      <c r="D13" s="392" t="s">
        <v>839</v>
      </c>
      <c r="E13" s="392"/>
      <c r="F13" s="392"/>
      <c r="G13" s="392"/>
      <c r="H13" s="392"/>
      <c r="I13" s="392"/>
      <c r="J13" s="392"/>
      <c r="K13" s="274"/>
    </row>
    <row r="14" spans="2:11" ht="15" customHeight="1">
      <c r="B14" s="277"/>
      <c r="C14" s="278"/>
      <c r="D14" s="392" t="s">
        <v>840</v>
      </c>
      <c r="E14" s="392"/>
      <c r="F14" s="392"/>
      <c r="G14" s="392"/>
      <c r="H14" s="392"/>
      <c r="I14" s="392"/>
      <c r="J14" s="392"/>
      <c r="K14" s="274"/>
    </row>
    <row r="15" spans="2:11" ht="15" customHeight="1">
      <c r="B15" s="277"/>
      <c r="C15" s="278"/>
      <c r="D15" s="392" t="s">
        <v>841</v>
      </c>
      <c r="E15" s="392"/>
      <c r="F15" s="392"/>
      <c r="G15" s="392"/>
      <c r="H15" s="392"/>
      <c r="I15" s="392"/>
      <c r="J15" s="392"/>
      <c r="K15" s="274"/>
    </row>
    <row r="16" spans="2:11" ht="15" customHeight="1">
      <c r="B16" s="277"/>
      <c r="C16" s="278"/>
      <c r="D16" s="278"/>
      <c r="E16" s="279" t="s">
        <v>79</v>
      </c>
      <c r="F16" s="392" t="s">
        <v>842</v>
      </c>
      <c r="G16" s="392"/>
      <c r="H16" s="392"/>
      <c r="I16" s="392"/>
      <c r="J16" s="392"/>
      <c r="K16" s="274"/>
    </row>
    <row r="17" spans="2:11" ht="15" customHeight="1">
      <c r="B17" s="277"/>
      <c r="C17" s="278"/>
      <c r="D17" s="278"/>
      <c r="E17" s="279" t="s">
        <v>843</v>
      </c>
      <c r="F17" s="392" t="s">
        <v>844</v>
      </c>
      <c r="G17" s="392"/>
      <c r="H17" s="392"/>
      <c r="I17" s="392"/>
      <c r="J17" s="392"/>
      <c r="K17" s="274"/>
    </row>
    <row r="18" spans="2:11" ht="15" customHeight="1">
      <c r="B18" s="277"/>
      <c r="C18" s="278"/>
      <c r="D18" s="278"/>
      <c r="E18" s="279" t="s">
        <v>845</v>
      </c>
      <c r="F18" s="392" t="s">
        <v>846</v>
      </c>
      <c r="G18" s="392"/>
      <c r="H18" s="392"/>
      <c r="I18" s="392"/>
      <c r="J18" s="392"/>
      <c r="K18" s="274"/>
    </row>
    <row r="19" spans="2:11" ht="15" customHeight="1">
      <c r="B19" s="277"/>
      <c r="C19" s="278"/>
      <c r="D19" s="278"/>
      <c r="E19" s="279" t="s">
        <v>82</v>
      </c>
      <c r="F19" s="392" t="s">
        <v>847</v>
      </c>
      <c r="G19" s="392"/>
      <c r="H19" s="392"/>
      <c r="I19" s="392"/>
      <c r="J19" s="392"/>
      <c r="K19" s="274"/>
    </row>
    <row r="20" spans="2:11" ht="15" customHeight="1">
      <c r="B20" s="277"/>
      <c r="C20" s="278"/>
      <c r="D20" s="278"/>
      <c r="E20" s="279" t="s">
        <v>848</v>
      </c>
      <c r="F20" s="392" t="s">
        <v>849</v>
      </c>
      <c r="G20" s="392"/>
      <c r="H20" s="392"/>
      <c r="I20" s="392"/>
      <c r="J20" s="392"/>
      <c r="K20" s="274"/>
    </row>
    <row r="21" spans="2:11" ht="15" customHeight="1">
      <c r="B21" s="277"/>
      <c r="C21" s="278"/>
      <c r="D21" s="278"/>
      <c r="E21" s="279" t="s">
        <v>850</v>
      </c>
      <c r="F21" s="392" t="s">
        <v>851</v>
      </c>
      <c r="G21" s="392"/>
      <c r="H21" s="392"/>
      <c r="I21" s="392"/>
      <c r="J21" s="392"/>
      <c r="K21" s="274"/>
    </row>
    <row r="22" spans="2:11" ht="12.75" customHeight="1">
      <c r="B22" s="277"/>
      <c r="C22" s="278"/>
      <c r="D22" s="278"/>
      <c r="E22" s="278"/>
      <c r="F22" s="278"/>
      <c r="G22" s="278"/>
      <c r="H22" s="278"/>
      <c r="I22" s="278"/>
      <c r="J22" s="278"/>
      <c r="K22" s="274"/>
    </row>
    <row r="23" spans="2:11" ht="15" customHeight="1">
      <c r="B23" s="277"/>
      <c r="C23" s="392" t="s">
        <v>852</v>
      </c>
      <c r="D23" s="392"/>
      <c r="E23" s="392"/>
      <c r="F23" s="392"/>
      <c r="G23" s="392"/>
      <c r="H23" s="392"/>
      <c r="I23" s="392"/>
      <c r="J23" s="392"/>
      <c r="K23" s="274"/>
    </row>
    <row r="24" spans="2:11" ht="15" customHeight="1">
      <c r="B24" s="277"/>
      <c r="C24" s="392" t="s">
        <v>853</v>
      </c>
      <c r="D24" s="392"/>
      <c r="E24" s="392"/>
      <c r="F24" s="392"/>
      <c r="G24" s="392"/>
      <c r="H24" s="392"/>
      <c r="I24" s="392"/>
      <c r="J24" s="392"/>
      <c r="K24" s="274"/>
    </row>
    <row r="25" spans="2:11" ht="15" customHeight="1">
      <c r="B25" s="277"/>
      <c r="C25" s="276"/>
      <c r="D25" s="392" t="s">
        <v>854</v>
      </c>
      <c r="E25" s="392"/>
      <c r="F25" s="392"/>
      <c r="G25" s="392"/>
      <c r="H25" s="392"/>
      <c r="I25" s="392"/>
      <c r="J25" s="392"/>
      <c r="K25" s="274"/>
    </row>
    <row r="26" spans="2:11" ht="15" customHeight="1">
      <c r="B26" s="277"/>
      <c r="C26" s="278"/>
      <c r="D26" s="392" t="s">
        <v>855</v>
      </c>
      <c r="E26" s="392"/>
      <c r="F26" s="392"/>
      <c r="G26" s="392"/>
      <c r="H26" s="392"/>
      <c r="I26" s="392"/>
      <c r="J26" s="392"/>
      <c r="K26" s="274"/>
    </row>
    <row r="27" spans="2:11" ht="12.75" customHeight="1">
      <c r="B27" s="277"/>
      <c r="C27" s="278"/>
      <c r="D27" s="278"/>
      <c r="E27" s="278"/>
      <c r="F27" s="278"/>
      <c r="G27" s="278"/>
      <c r="H27" s="278"/>
      <c r="I27" s="278"/>
      <c r="J27" s="278"/>
      <c r="K27" s="274"/>
    </row>
    <row r="28" spans="2:11" ht="15" customHeight="1">
      <c r="B28" s="277"/>
      <c r="C28" s="278"/>
      <c r="D28" s="392" t="s">
        <v>856</v>
      </c>
      <c r="E28" s="392"/>
      <c r="F28" s="392"/>
      <c r="G28" s="392"/>
      <c r="H28" s="392"/>
      <c r="I28" s="392"/>
      <c r="J28" s="392"/>
      <c r="K28" s="274"/>
    </row>
    <row r="29" spans="2:11" ht="15" customHeight="1">
      <c r="B29" s="277"/>
      <c r="C29" s="278"/>
      <c r="D29" s="392" t="s">
        <v>857</v>
      </c>
      <c r="E29" s="392"/>
      <c r="F29" s="392"/>
      <c r="G29" s="392"/>
      <c r="H29" s="392"/>
      <c r="I29" s="392"/>
      <c r="J29" s="392"/>
      <c r="K29" s="274"/>
    </row>
    <row r="30" spans="2:11" ht="12.75" customHeight="1">
      <c r="B30" s="277"/>
      <c r="C30" s="278"/>
      <c r="D30" s="278"/>
      <c r="E30" s="278"/>
      <c r="F30" s="278"/>
      <c r="G30" s="278"/>
      <c r="H30" s="278"/>
      <c r="I30" s="278"/>
      <c r="J30" s="278"/>
      <c r="K30" s="274"/>
    </row>
    <row r="31" spans="2:11" ht="15" customHeight="1">
      <c r="B31" s="277"/>
      <c r="C31" s="278"/>
      <c r="D31" s="392" t="s">
        <v>858</v>
      </c>
      <c r="E31" s="392"/>
      <c r="F31" s="392"/>
      <c r="G31" s="392"/>
      <c r="H31" s="392"/>
      <c r="I31" s="392"/>
      <c r="J31" s="392"/>
      <c r="K31" s="274"/>
    </row>
    <row r="32" spans="2:11" ht="15" customHeight="1">
      <c r="B32" s="277"/>
      <c r="C32" s="278"/>
      <c r="D32" s="392" t="s">
        <v>859</v>
      </c>
      <c r="E32" s="392"/>
      <c r="F32" s="392"/>
      <c r="G32" s="392"/>
      <c r="H32" s="392"/>
      <c r="I32" s="392"/>
      <c r="J32" s="392"/>
      <c r="K32" s="274"/>
    </row>
    <row r="33" spans="2:11" ht="15" customHeight="1">
      <c r="B33" s="277"/>
      <c r="C33" s="278"/>
      <c r="D33" s="392" t="s">
        <v>860</v>
      </c>
      <c r="E33" s="392"/>
      <c r="F33" s="392"/>
      <c r="G33" s="392"/>
      <c r="H33" s="392"/>
      <c r="I33" s="392"/>
      <c r="J33" s="392"/>
      <c r="K33" s="274"/>
    </row>
    <row r="34" spans="2:11" ht="15" customHeight="1">
      <c r="B34" s="277"/>
      <c r="C34" s="278"/>
      <c r="D34" s="276"/>
      <c r="E34" s="280" t="s">
        <v>111</v>
      </c>
      <c r="F34" s="276"/>
      <c r="G34" s="392" t="s">
        <v>861</v>
      </c>
      <c r="H34" s="392"/>
      <c r="I34" s="392"/>
      <c r="J34" s="392"/>
      <c r="K34" s="274"/>
    </row>
    <row r="35" spans="2:11" ht="30.75" customHeight="1">
      <c r="B35" s="277"/>
      <c r="C35" s="278"/>
      <c r="D35" s="276"/>
      <c r="E35" s="280" t="s">
        <v>862</v>
      </c>
      <c r="F35" s="276"/>
      <c r="G35" s="392" t="s">
        <v>863</v>
      </c>
      <c r="H35" s="392"/>
      <c r="I35" s="392"/>
      <c r="J35" s="392"/>
      <c r="K35" s="274"/>
    </row>
    <row r="36" spans="2:11" ht="15" customHeight="1">
      <c r="B36" s="277"/>
      <c r="C36" s="278"/>
      <c r="D36" s="276"/>
      <c r="E36" s="280" t="s">
        <v>53</v>
      </c>
      <c r="F36" s="276"/>
      <c r="G36" s="392" t="s">
        <v>864</v>
      </c>
      <c r="H36" s="392"/>
      <c r="I36" s="392"/>
      <c r="J36" s="392"/>
      <c r="K36" s="274"/>
    </row>
    <row r="37" spans="2:11" ht="15" customHeight="1">
      <c r="B37" s="277"/>
      <c r="C37" s="278"/>
      <c r="D37" s="276"/>
      <c r="E37" s="280" t="s">
        <v>112</v>
      </c>
      <c r="F37" s="276"/>
      <c r="G37" s="392" t="s">
        <v>865</v>
      </c>
      <c r="H37" s="392"/>
      <c r="I37" s="392"/>
      <c r="J37" s="392"/>
      <c r="K37" s="274"/>
    </row>
    <row r="38" spans="2:11" ht="15" customHeight="1">
      <c r="B38" s="277"/>
      <c r="C38" s="278"/>
      <c r="D38" s="276"/>
      <c r="E38" s="280" t="s">
        <v>113</v>
      </c>
      <c r="F38" s="276"/>
      <c r="G38" s="392" t="s">
        <v>866</v>
      </c>
      <c r="H38" s="392"/>
      <c r="I38" s="392"/>
      <c r="J38" s="392"/>
      <c r="K38" s="274"/>
    </row>
    <row r="39" spans="2:11" ht="15" customHeight="1">
      <c r="B39" s="277"/>
      <c r="C39" s="278"/>
      <c r="D39" s="276"/>
      <c r="E39" s="280" t="s">
        <v>114</v>
      </c>
      <c r="F39" s="276"/>
      <c r="G39" s="392" t="s">
        <v>867</v>
      </c>
      <c r="H39" s="392"/>
      <c r="I39" s="392"/>
      <c r="J39" s="392"/>
      <c r="K39" s="274"/>
    </row>
    <row r="40" spans="2:11" ht="15" customHeight="1">
      <c r="B40" s="277"/>
      <c r="C40" s="278"/>
      <c r="D40" s="276"/>
      <c r="E40" s="280" t="s">
        <v>868</v>
      </c>
      <c r="F40" s="276"/>
      <c r="G40" s="392" t="s">
        <v>869</v>
      </c>
      <c r="H40" s="392"/>
      <c r="I40" s="392"/>
      <c r="J40" s="392"/>
      <c r="K40" s="274"/>
    </row>
    <row r="41" spans="2:11" ht="15" customHeight="1">
      <c r="B41" s="277"/>
      <c r="C41" s="278"/>
      <c r="D41" s="276"/>
      <c r="E41" s="280"/>
      <c r="F41" s="276"/>
      <c r="G41" s="392" t="s">
        <v>870</v>
      </c>
      <c r="H41" s="392"/>
      <c r="I41" s="392"/>
      <c r="J41" s="392"/>
      <c r="K41" s="274"/>
    </row>
    <row r="42" spans="2:11" ht="15" customHeight="1">
      <c r="B42" s="277"/>
      <c r="C42" s="278"/>
      <c r="D42" s="276"/>
      <c r="E42" s="280" t="s">
        <v>871</v>
      </c>
      <c r="F42" s="276"/>
      <c r="G42" s="392" t="s">
        <v>872</v>
      </c>
      <c r="H42" s="392"/>
      <c r="I42" s="392"/>
      <c r="J42" s="392"/>
      <c r="K42" s="274"/>
    </row>
    <row r="43" spans="2:11" ht="15" customHeight="1">
      <c r="B43" s="277"/>
      <c r="C43" s="278"/>
      <c r="D43" s="276"/>
      <c r="E43" s="280" t="s">
        <v>116</v>
      </c>
      <c r="F43" s="276"/>
      <c r="G43" s="392" t="s">
        <v>873</v>
      </c>
      <c r="H43" s="392"/>
      <c r="I43" s="392"/>
      <c r="J43" s="392"/>
      <c r="K43" s="274"/>
    </row>
    <row r="44" spans="2:11" ht="12.75" customHeight="1">
      <c r="B44" s="277"/>
      <c r="C44" s="278"/>
      <c r="D44" s="276"/>
      <c r="E44" s="276"/>
      <c r="F44" s="276"/>
      <c r="G44" s="276"/>
      <c r="H44" s="276"/>
      <c r="I44" s="276"/>
      <c r="J44" s="276"/>
      <c r="K44" s="274"/>
    </row>
    <row r="45" spans="2:11" ht="15" customHeight="1">
      <c r="B45" s="277"/>
      <c r="C45" s="278"/>
      <c r="D45" s="392" t="s">
        <v>874</v>
      </c>
      <c r="E45" s="392"/>
      <c r="F45" s="392"/>
      <c r="G45" s="392"/>
      <c r="H45" s="392"/>
      <c r="I45" s="392"/>
      <c r="J45" s="392"/>
      <c r="K45" s="274"/>
    </row>
    <row r="46" spans="2:11" ht="15" customHeight="1">
      <c r="B46" s="277"/>
      <c r="C46" s="278"/>
      <c r="D46" s="278"/>
      <c r="E46" s="392" t="s">
        <v>875</v>
      </c>
      <c r="F46" s="392"/>
      <c r="G46" s="392"/>
      <c r="H46" s="392"/>
      <c r="I46" s="392"/>
      <c r="J46" s="392"/>
      <c r="K46" s="274"/>
    </row>
    <row r="47" spans="2:11" ht="15" customHeight="1">
      <c r="B47" s="277"/>
      <c r="C47" s="278"/>
      <c r="D47" s="278"/>
      <c r="E47" s="392" t="s">
        <v>876</v>
      </c>
      <c r="F47" s="392"/>
      <c r="G47" s="392"/>
      <c r="H47" s="392"/>
      <c r="I47" s="392"/>
      <c r="J47" s="392"/>
      <c r="K47" s="274"/>
    </row>
    <row r="48" spans="2:11" ht="15" customHeight="1">
      <c r="B48" s="277"/>
      <c r="C48" s="278"/>
      <c r="D48" s="278"/>
      <c r="E48" s="392" t="s">
        <v>877</v>
      </c>
      <c r="F48" s="392"/>
      <c r="G48" s="392"/>
      <c r="H48" s="392"/>
      <c r="I48" s="392"/>
      <c r="J48" s="392"/>
      <c r="K48" s="274"/>
    </row>
    <row r="49" spans="2:11" ht="15" customHeight="1">
      <c r="B49" s="277"/>
      <c r="C49" s="278"/>
      <c r="D49" s="392" t="s">
        <v>878</v>
      </c>
      <c r="E49" s="392"/>
      <c r="F49" s="392"/>
      <c r="G49" s="392"/>
      <c r="H49" s="392"/>
      <c r="I49" s="392"/>
      <c r="J49" s="392"/>
      <c r="K49" s="274"/>
    </row>
    <row r="50" spans="2:11" ht="25.5" customHeight="1">
      <c r="B50" s="273"/>
      <c r="C50" s="394" t="s">
        <v>879</v>
      </c>
      <c r="D50" s="394"/>
      <c r="E50" s="394"/>
      <c r="F50" s="394"/>
      <c r="G50" s="394"/>
      <c r="H50" s="394"/>
      <c r="I50" s="394"/>
      <c r="J50" s="394"/>
      <c r="K50" s="274"/>
    </row>
    <row r="51" spans="2:11" ht="5.25" customHeight="1">
      <c r="B51" s="273"/>
      <c r="C51" s="275"/>
      <c r="D51" s="275"/>
      <c r="E51" s="275"/>
      <c r="F51" s="275"/>
      <c r="G51" s="275"/>
      <c r="H51" s="275"/>
      <c r="I51" s="275"/>
      <c r="J51" s="275"/>
      <c r="K51" s="274"/>
    </row>
    <row r="52" spans="2:11" ht="15" customHeight="1">
      <c r="B52" s="273"/>
      <c r="C52" s="392" t="s">
        <v>880</v>
      </c>
      <c r="D52" s="392"/>
      <c r="E52" s="392"/>
      <c r="F52" s="392"/>
      <c r="G52" s="392"/>
      <c r="H52" s="392"/>
      <c r="I52" s="392"/>
      <c r="J52" s="392"/>
      <c r="K52" s="274"/>
    </row>
    <row r="53" spans="2:11" ht="15" customHeight="1">
      <c r="B53" s="273"/>
      <c r="C53" s="392" t="s">
        <v>881</v>
      </c>
      <c r="D53" s="392"/>
      <c r="E53" s="392"/>
      <c r="F53" s="392"/>
      <c r="G53" s="392"/>
      <c r="H53" s="392"/>
      <c r="I53" s="392"/>
      <c r="J53" s="392"/>
      <c r="K53" s="274"/>
    </row>
    <row r="54" spans="2:11" ht="12.75" customHeight="1">
      <c r="B54" s="273"/>
      <c r="C54" s="276"/>
      <c r="D54" s="276"/>
      <c r="E54" s="276"/>
      <c r="F54" s="276"/>
      <c r="G54" s="276"/>
      <c r="H54" s="276"/>
      <c r="I54" s="276"/>
      <c r="J54" s="276"/>
      <c r="K54" s="274"/>
    </row>
    <row r="55" spans="2:11" ht="15" customHeight="1">
      <c r="B55" s="273"/>
      <c r="C55" s="392" t="s">
        <v>882</v>
      </c>
      <c r="D55" s="392"/>
      <c r="E55" s="392"/>
      <c r="F55" s="392"/>
      <c r="G55" s="392"/>
      <c r="H55" s="392"/>
      <c r="I55" s="392"/>
      <c r="J55" s="392"/>
      <c r="K55" s="274"/>
    </row>
    <row r="56" spans="2:11" ht="15" customHeight="1">
      <c r="B56" s="273"/>
      <c r="C56" s="278"/>
      <c r="D56" s="392" t="s">
        <v>883</v>
      </c>
      <c r="E56" s="392"/>
      <c r="F56" s="392"/>
      <c r="G56" s="392"/>
      <c r="H56" s="392"/>
      <c r="I56" s="392"/>
      <c r="J56" s="392"/>
      <c r="K56" s="274"/>
    </row>
    <row r="57" spans="2:11" ht="15" customHeight="1">
      <c r="B57" s="273"/>
      <c r="C57" s="278"/>
      <c r="D57" s="392" t="s">
        <v>884</v>
      </c>
      <c r="E57" s="392"/>
      <c r="F57" s="392"/>
      <c r="G57" s="392"/>
      <c r="H57" s="392"/>
      <c r="I57" s="392"/>
      <c r="J57" s="392"/>
      <c r="K57" s="274"/>
    </row>
    <row r="58" spans="2:11" ht="15" customHeight="1">
      <c r="B58" s="273"/>
      <c r="C58" s="278"/>
      <c r="D58" s="392" t="s">
        <v>885</v>
      </c>
      <c r="E58" s="392"/>
      <c r="F58" s="392"/>
      <c r="G58" s="392"/>
      <c r="H58" s="392"/>
      <c r="I58" s="392"/>
      <c r="J58" s="392"/>
      <c r="K58" s="274"/>
    </row>
    <row r="59" spans="2:11" ht="15" customHeight="1">
      <c r="B59" s="273"/>
      <c r="C59" s="278"/>
      <c r="D59" s="392" t="s">
        <v>886</v>
      </c>
      <c r="E59" s="392"/>
      <c r="F59" s="392"/>
      <c r="G59" s="392"/>
      <c r="H59" s="392"/>
      <c r="I59" s="392"/>
      <c r="J59" s="392"/>
      <c r="K59" s="274"/>
    </row>
    <row r="60" spans="2:11" ht="15" customHeight="1">
      <c r="B60" s="273"/>
      <c r="C60" s="278"/>
      <c r="D60" s="395" t="s">
        <v>887</v>
      </c>
      <c r="E60" s="395"/>
      <c r="F60" s="395"/>
      <c r="G60" s="395"/>
      <c r="H60" s="395"/>
      <c r="I60" s="395"/>
      <c r="J60" s="395"/>
      <c r="K60" s="274"/>
    </row>
    <row r="61" spans="2:11" ht="15" customHeight="1">
      <c r="B61" s="273"/>
      <c r="C61" s="278"/>
      <c r="D61" s="392" t="s">
        <v>888</v>
      </c>
      <c r="E61" s="392"/>
      <c r="F61" s="392"/>
      <c r="G61" s="392"/>
      <c r="H61" s="392"/>
      <c r="I61" s="392"/>
      <c r="J61" s="392"/>
      <c r="K61" s="274"/>
    </row>
    <row r="62" spans="2:11" ht="12.75" customHeight="1">
      <c r="B62" s="273"/>
      <c r="C62" s="278"/>
      <c r="D62" s="278"/>
      <c r="E62" s="281"/>
      <c r="F62" s="278"/>
      <c r="G62" s="278"/>
      <c r="H62" s="278"/>
      <c r="I62" s="278"/>
      <c r="J62" s="278"/>
      <c r="K62" s="274"/>
    </row>
    <row r="63" spans="2:11" ht="15" customHeight="1">
      <c r="B63" s="273"/>
      <c r="C63" s="278"/>
      <c r="D63" s="392" t="s">
        <v>889</v>
      </c>
      <c r="E63" s="392"/>
      <c r="F63" s="392"/>
      <c r="G63" s="392"/>
      <c r="H63" s="392"/>
      <c r="I63" s="392"/>
      <c r="J63" s="392"/>
      <c r="K63" s="274"/>
    </row>
    <row r="64" spans="2:11" ht="15" customHeight="1">
      <c r="B64" s="273"/>
      <c r="C64" s="278"/>
      <c r="D64" s="395" t="s">
        <v>890</v>
      </c>
      <c r="E64" s="395"/>
      <c r="F64" s="395"/>
      <c r="G64" s="395"/>
      <c r="H64" s="395"/>
      <c r="I64" s="395"/>
      <c r="J64" s="395"/>
      <c r="K64" s="274"/>
    </row>
    <row r="65" spans="2:11" ht="15" customHeight="1">
      <c r="B65" s="273"/>
      <c r="C65" s="278"/>
      <c r="D65" s="392" t="s">
        <v>891</v>
      </c>
      <c r="E65" s="392"/>
      <c r="F65" s="392"/>
      <c r="G65" s="392"/>
      <c r="H65" s="392"/>
      <c r="I65" s="392"/>
      <c r="J65" s="392"/>
      <c r="K65" s="274"/>
    </row>
    <row r="66" spans="2:11" ht="15" customHeight="1">
      <c r="B66" s="273"/>
      <c r="C66" s="278"/>
      <c r="D66" s="392" t="s">
        <v>892</v>
      </c>
      <c r="E66" s="392"/>
      <c r="F66" s="392"/>
      <c r="G66" s="392"/>
      <c r="H66" s="392"/>
      <c r="I66" s="392"/>
      <c r="J66" s="392"/>
      <c r="K66" s="274"/>
    </row>
    <row r="67" spans="2:11" ht="15" customHeight="1">
      <c r="B67" s="273"/>
      <c r="C67" s="278"/>
      <c r="D67" s="392" t="s">
        <v>893</v>
      </c>
      <c r="E67" s="392"/>
      <c r="F67" s="392"/>
      <c r="G67" s="392"/>
      <c r="H67" s="392"/>
      <c r="I67" s="392"/>
      <c r="J67" s="392"/>
      <c r="K67" s="274"/>
    </row>
    <row r="68" spans="2:11" ht="15" customHeight="1">
      <c r="B68" s="273"/>
      <c r="C68" s="278"/>
      <c r="D68" s="392" t="s">
        <v>894</v>
      </c>
      <c r="E68" s="392"/>
      <c r="F68" s="392"/>
      <c r="G68" s="392"/>
      <c r="H68" s="392"/>
      <c r="I68" s="392"/>
      <c r="J68" s="392"/>
      <c r="K68" s="274"/>
    </row>
    <row r="69" spans="2:11" ht="12.75" customHeight="1">
      <c r="B69" s="282"/>
      <c r="C69" s="283"/>
      <c r="D69" s="283"/>
      <c r="E69" s="283"/>
      <c r="F69" s="283"/>
      <c r="G69" s="283"/>
      <c r="H69" s="283"/>
      <c r="I69" s="283"/>
      <c r="J69" s="283"/>
      <c r="K69" s="284"/>
    </row>
    <row r="70" spans="2:11" ht="18.75" customHeight="1">
      <c r="B70" s="285"/>
      <c r="C70" s="285"/>
      <c r="D70" s="285"/>
      <c r="E70" s="285"/>
      <c r="F70" s="285"/>
      <c r="G70" s="285"/>
      <c r="H70" s="285"/>
      <c r="I70" s="285"/>
      <c r="J70" s="285"/>
      <c r="K70" s="286"/>
    </row>
    <row r="71" spans="2:11" ht="18.75" customHeight="1">
      <c r="B71" s="286"/>
      <c r="C71" s="286"/>
      <c r="D71" s="286"/>
      <c r="E71" s="286"/>
      <c r="F71" s="286"/>
      <c r="G71" s="286"/>
      <c r="H71" s="286"/>
      <c r="I71" s="286"/>
      <c r="J71" s="286"/>
      <c r="K71" s="286"/>
    </row>
    <row r="72" spans="2:11" ht="7.5" customHeight="1">
      <c r="B72" s="287"/>
      <c r="C72" s="288"/>
      <c r="D72" s="288"/>
      <c r="E72" s="288"/>
      <c r="F72" s="288"/>
      <c r="G72" s="288"/>
      <c r="H72" s="288"/>
      <c r="I72" s="288"/>
      <c r="J72" s="288"/>
      <c r="K72" s="289"/>
    </row>
    <row r="73" spans="2:11" ht="45" customHeight="1">
      <c r="B73" s="290"/>
      <c r="C73" s="396" t="s">
        <v>89</v>
      </c>
      <c r="D73" s="396"/>
      <c r="E73" s="396"/>
      <c r="F73" s="396"/>
      <c r="G73" s="396"/>
      <c r="H73" s="396"/>
      <c r="I73" s="396"/>
      <c r="J73" s="396"/>
      <c r="K73" s="291"/>
    </row>
    <row r="74" spans="2:11" ht="17.25" customHeight="1">
      <c r="B74" s="290"/>
      <c r="C74" s="292" t="s">
        <v>895</v>
      </c>
      <c r="D74" s="292"/>
      <c r="E74" s="292"/>
      <c r="F74" s="292" t="s">
        <v>896</v>
      </c>
      <c r="G74" s="293"/>
      <c r="H74" s="292" t="s">
        <v>112</v>
      </c>
      <c r="I74" s="292" t="s">
        <v>57</v>
      </c>
      <c r="J74" s="292" t="s">
        <v>897</v>
      </c>
      <c r="K74" s="291"/>
    </row>
    <row r="75" spans="2:11" ht="17.25" customHeight="1">
      <c r="B75" s="290"/>
      <c r="C75" s="294" t="s">
        <v>898</v>
      </c>
      <c r="D75" s="294"/>
      <c r="E75" s="294"/>
      <c r="F75" s="295" t="s">
        <v>899</v>
      </c>
      <c r="G75" s="296"/>
      <c r="H75" s="294"/>
      <c r="I75" s="294"/>
      <c r="J75" s="294" t="s">
        <v>900</v>
      </c>
      <c r="K75" s="291"/>
    </row>
    <row r="76" spans="2:11" ht="5.25" customHeight="1">
      <c r="B76" s="290"/>
      <c r="C76" s="297"/>
      <c r="D76" s="297"/>
      <c r="E76" s="297"/>
      <c r="F76" s="297"/>
      <c r="G76" s="298"/>
      <c r="H76" s="297"/>
      <c r="I76" s="297"/>
      <c r="J76" s="297"/>
      <c r="K76" s="291"/>
    </row>
    <row r="77" spans="2:11" ht="15" customHeight="1">
      <c r="B77" s="290"/>
      <c r="C77" s="280" t="s">
        <v>53</v>
      </c>
      <c r="D77" s="297"/>
      <c r="E77" s="297"/>
      <c r="F77" s="299" t="s">
        <v>901</v>
      </c>
      <c r="G77" s="298"/>
      <c r="H77" s="280" t="s">
        <v>902</v>
      </c>
      <c r="I77" s="280" t="s">
        <v>903</v>
      </c>
      <c r="J77" s="280">
        <v>20</v>
      </c>
      <c r="K77" s="291"/>
    </row>
    <row r="78" spans="2:11" ht="15" customHeight="1">
      <c r="B78" s="290"/>
      <c r="C78" s="280" t="s">
        <v>904</v>
      </c>
      <c r="D78" s="280"/>
      <c r="E78" s="280"/>
      <c r="F78" s="299" t="s">
        <v>901</v>
      </c>
      <c r="G78" s="298"/>
      <c r="H78" s="280" t="s">
        <v>905</v>
      </c>
      <c r="I78" s="280" t="s">
        <v>903</v>
      </c>
      <c r="J78" s="280">
        <v>120</v>
      </c>
      <c r="K78" s="291"/>
    </row>
    <row r="79" spans="2:11" ht="15" customHeight="1">
      <c r="B79" s="300"/>
      <c r="C79" s="280" t="s">
        <v>906</v>
      </c>
      <c r="D79" s="280"/>
      <c r="E79" s="280"/>
      <c r="F79" s="299" t="s">
        <v>907</v>
      </c>
      <c r="G79" s="298"/>
      <c r="H79" s="280" t="s">
        <v>908</v>
      </c>
      <c r="I79" s="280" t="s">
        <v>903</v>
      </c>
      <c r="J79" s="280">
        <v>50</v>
      </c>
      <c r="K79" s="291"/>
    </row>
    <row r="80" spans="2:11" ht="15" customHeight="1">
      <c r="B80" s="300"/>
      <c r="C80" s="280" t="s">
        <v>909</v>
      </c>
      <c r="D80" s="280"/>
      <c r="E80" s="280"/>
      <c r="F80" s="299" t="s">
        <v>901</v>
      </c>
      <c r="G80" s="298"/>
      <c r="H80" s="280" t="s">
        <v>910</v>
      </c>
      <c r="I80" s="280" t="s">
        <v>911</v>
      </c>
      <c r="J80" s="280"/>
      <c r="K80" s="291"/>
    </row>
    <row r="81" spans="2:11" ht="15" customHeight="1">
      <c r="B81" s="300"/>
      <c r="C81" s="301" t="s">
        <v>912</v>
      </c>
      <c r="D81" s="301"/>
      <c r="E81" s="301"/>
      <c r="F81" s="302" t="s">
        <v>907</v>
      </c>
      <c r="G81" s="301"/>
      <c r="H81" s="301" t="s">
        <v>913</v>
      </c>
      <c r="I81" s="301" t="s">
        <v>903</v>
      </c>
      <c r="J81" s="301">
        <v>15</v>
      </c>
      <c r="K81" s="291"/>
    </row>
    <row r="82" spans="2:11" ht="15" customHeight="1">
      <c r="B82" s="300"/>
      <c r="C82" s="301" t="s">
        <v>914</v>
      </c>
      <c r="D82" s="301"/>
      <c r="E82" s="301"/>
      <c r="F82" s="302" t="s">
        <v>907</v>
      </c>
      <c r="G82" s="301"/>
      <c r="H82" s="301" t="s">
        <v>915</v>
      </c>
      <c r="I82" s="301" t="s">
        <v>903</v>
      </c>
      <c r="J82" s="301">
        <v>15</v>
      </c>
      <c r="K82" s="291"/>
    </row>
    <row r="83" spans="2:11" ht="15" customHeight="1">
      <c r="B83" s="300"/>
      <c r="C83" s="301" t="s">
        <v>916</v>
      </c>
      <c r="D83" s="301"/>
      <c r="E83" s="301"/>
      <c r="F83" s="302" t="s">
        <v>907</v>
      </c>
      <c r="G83" s="301"/>
      <c r="H83" s="301" t="s">
        <v>917</v>
      </c>
      <c r="I83" s="301" t="s">
        <v>903</v>
      </c>
      <c r="J83" s="301">
        <v>20</v>
      </c>
      <c r="K83" s="291"/>
    </row>
    <row r="84" spans="2:11" ht="15" customHeight="1">
      <c r="B84" s="300"/>
      <c r="C84" s="301" t="s">
        <v>918</v>
      </c>
      <c r="D84" s="301"/>
      <c r="E84" s="301"/>
      <c r="F84" s="302" t="s">
        <v>907</v>
      </c>
      <c r="G84" s="301"/>
      <c r="H84" s="301" t="s">
        <v>919</v>
      </c>
      <c r="I84" s="301" t="s">
        <v>903</v>
      </c>
      <c r="J84" s="301">
        <v>20</v>
      </c>
      <c r="K84" s="291"/>
    </row>
    <row r="85" spans="2:11" ht="15" customHeight="1">
      <c r="B85" s="300"/>
      <c r="C85" s="280" t="s">
        <v>920</v>
      </c>
      <c r="D85" s="280"/>
      <c r="E85" s="280"/>
      <c r="F85" s="299" t="s">
        <v>907</v>
      </c>
      <c r="G85" s="298"/>
      <c r="H85" s="280" t="s">
        <v>921</v>
      </c>
      <c r="I85" s="280" t="s">
        <v>903</v>
      </c>
      <c r="J85" s="280">
        <v>50</v>
      </c>
      <c r="K85" s="291"/>
    </row>
    <row r="86" spans="2:11" ht="15" customHeight="1">
      <c r="B86" s="300"/>
      <c r="C86" s="280" t="s">
        <v>922</v>
      </c>
      <c r="D86" s="280"/>
      <c r="E86" s="280"/>
      <c r="F86" s="299" t="s">
        <v>907</v>
      </c>
      <c r="G86" s="298"/>
      <c r="H86" s="280" t="s">
        <v>923</v>
      </c>
      <c r="I86" s="280" t="s">
        <v>903</v>
      </c>
      <c r="J86" s="280">
        <v>20</v>
      </c>
      <c r="K86" s="291"/>
    </row>
    <row r="87" spans="2:11" ht="15" customHeight="1">
      <c r="B87" s="300"/>
      <c r="C87" s="280" t="s">
        <v>924</v>
      </c>
      <c r="D87" s="280"/>
      <c r="E87" s="280"/>
      <c r="F87" s="299" t="s">
        <v>907</v>
      </c>
      <c r="G87" s="298"/>
      <c r="H87" s="280" t="s">
        <v>925</v>
      </c>
      <c r="I87" s="280" t="s">
        <v>903</v>
      </c>
      <c r="J87" s="280">
        <v>20</v>
      </c>
      <c r="K87" s="291"/>
    </row>
    <row r="88" spans="2:11" ht="15" customHeight="1">
      <c r="B88" s="300"/>
      <c r="C88" s="280" t="s">
        <v>926</v>
      </c>
      <c r="D88" s="280"/>
      <c r="E88" s="280"/>
      <c r="F88" s="299" t="s">
        <v>907</v>
      </c>
      <c r="G88" s="298"/>
      <c r="H88" s="280" t="s">
        <v>927</v>
      </c>
      <c r="I88" s="280" t="s">
        <v>903</v>
      </c>
      <c r="J88" s="280">
        <v>50</v>
      </c>
      <c r="K88" s="291"/>
    </row>
    <row r="89" spans="2:11" ht="15" customHeight="1">
      <c r="B89" s="300"/>
      <c r="C89" s="280" t="s">
        <v>928</v>
      </c>
      <c r="D89" s="280"/>
      <c r="E89" s="280"/>
      <c r="F89" s="299" t="s">
        <v>907</v>
      </c>
      <c r="G89" s="298"/>
      <c r="H89" s="280" t="s">
        <v>928</v>
      </c>
      <c r="I89" s="280" t="s">
        <v>903</v>
      </c>
      <c r="J89" s="280">
        <v>50</v>
      </c>
      <c r="K89" s="291"/>
    </row>
    <row r="90" spans="2:11" ht="15" customHeight="1">
      <c r="B90" s="300"/>
      <c r="C90" s="280" t="s">
        <v>117</v>
      </c>
      <c r="D90" s="280"/>
      <c r="E90" s="280"/>
      <c r="F90" s="299" t="s">
        <v>907</v>
      </c>
      <c r="G90" s="298"/>
      <c r="H90" s="280" t="s">
        <v>929</v>
      </c>
      <c r="I90" s="280" t="s">
        <v>903</v>
      </c>
      <c r="J90" s="280">
        <v>255</v>
      </c>
      <c r="K90" s="291"/>
    </row>
    <row r="91" spans="2:11" ht="15" customHeight="1">
      <c r="B91" s="300"/>
      <c r="C91" s="280" t="s">
        <v>930</v>
      </c>
      <c r="D91" s="280"/>
      <c r="E91" s="280"/>
      <c r="F91" s="299" t="s">
        <v>901</v>
      </c>
      <c r="G91" s="298"/>
      <c r="H91" s="280" t="s">
        <v>931</v>
      </c>
      <c r="I91" s="280" t="s">
        <v>932</v>
      </c>
      <c r="J91" s="280"/>
      <c r="K91" s="291"/>
    </row>
    <row r="92" spans="2:11" ht="15" customHeight="1">
      <c r="B92" s="300"/>
      <c r="C92" s="280" t="s">
        <v>933</v>
      </c>
      <c r="D92" s="280"/>
      <c r="E92" s="280"/>
      <c r="F92" s="299" t="s">
        <v>901</v>
      </c>
      <c r="G92" s="298"/>
      <c r="H92" s="280" t="s">
        <v>934</v>
      </c>
      <c r="I92" s="280" t="s">
        <v>935</v>
      </c>
      <c r="J92" s="280"/>
      <c r="K92" s="291"/>
    </row>
    <row r="93" spans="2:11" ht="15" customHeight="1">
      <c r="B93" s="300"/>
      <c r="C93" s="280" t="s">
        <v>936</v>
      </c>
      <c r="D93" s="280"/>
      <c r="E93" s="280"/>
      <c r="F93" s="299" t="s">
        <v>901</v>
      </c>
      <c r="G93" s="298"/>
      <c r="H93" s="280" t="s">
        <v>936</v>
      </c>
      <c r="I93" s="280" t="s">
        <v>935</v>
      </c>
      <c r="J93" s="280"/>
      <c r="K93" s="291"/>
    </row>
    <row r="94" spans="2:11" ht="15" customHeight="1">
      <c r="B94" s="300"/>
      <c r="C94" s="280" t="s">
        <v>38</v>
      </c>
      <c r="D94" s="280"/>
      <c r="E94" s="280"/>
      <c r="F94" s="299" t="s">
        <v>901</v>
      </c>
      <c r="G94" s="298"/>
      <c r="H94" s="280" t="s">
        <v>937</v>
      </c>
      <c r="I94" s="280" t="s">
        <v>935</v>
      </c>
      <c r="J94" s="280"/>
      <c r="K94" s="291"/>
    </row>
    <row r="95" spans="2:11" ht="15" customHeight="1">
      <c r="B95" s="300"/>
      <c r="C95" s="280" t="s">
        <v>48</v>
      </c>
      <c r="D95" s="280"/>
      <c r="E95" s="280"/>
      <c r="F95" s="299" t="s">
        <v>901</v>
      </c>
      <c r="G95" s="298"/>
      <c r="H95" s="280" t="s">
        <v>938</v>
      </c>
      <c r="I95" s="280" t="s">
        <v>935</v>
      </c>
      <c r="J95" s="280"/>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6"/>
      <c r="C98" s="286"/>
      <c r="D98" s="286"/>
      <c r="E98" s="286"/>
      <c r="F98" s="286"/>
      <c r="G98" s="286"/>
      <c r="H98" s="286"/>
      <c r="I98" s="286"/>
      <c r="J98" s="286"/>
      <c r="K98" s="286"/>
    </row>
    <row r="99" spans="2:11" ht="7.5" customHeight="1">
      <c r="B99" s="287"/>
      <c r="C99" s="288"/>
      <c r="D99" s="288"/>
      <c r="E99" s="288"/>
      <c r="F99" s="288"/>
      <c r="G99" s="288"/>
      <c r="H99" s="288"/>
      <c r="I99" s="288"/>
      <c r="J99" s="288"/>
      <c r="K99" s="289"/>
    </row>
    <row r="100" spans="2:11" ht="45" customHeight="1">
      <c r="B100" s="290"/>
      <c r="C100" s="396" t="s">
        <v>939</v>
      </c>
      <c r="D100" s="396"/>
      <c r="E100" s="396"/>
      <c r="F100" s="396"/>
      <c r="G100" s="396"/>
      <c r="H100" s="396"/>
      <c r="I100" s="396"/>
      <c r="J100" s="396"/>
      <c r="K100" s="291"/>
    </row>
    <row r="101" spans="2:11" ht="17.25" customHeight="1">
      <c r="B101" s="290"/>
      <c r="C101" s="292" t="s">
        <v>895</v>
      </c>
      <c r="D101" s="292"/>
      <c r="E101" s="292"/>
      <c r="F101" s="292" t="s">
        <v>896</v>
      </c>
      <c r="G101" s="293"/>
      <c r="H101" s="292" t="s">
        <v>112</v>
      </c>
      <c r="I101" s="292" t="s">
        <v>57</v>
      </c>
      <c r="J101" s="292" t="s">
        <v>897</v>
      </c>
      <c r="K101" s="291"/>
    </row>
    <row r="102" spans="2:11" ht="17.25" customHeight="1">
      <c r="B102" s="290"/>
      <c r="C102" s="294" t="s">
        <v>898</v>
      </c>
      <c r="D102" s="294"/>
      <c r="E102" s="294"/>
      <c r="F102" s="295" t="s">
        <v>899</v>
      </c>
      <c r="G102" s="296"/>
      <c r="H102" s="294"/>
      <c r="I102" s="294"/>
      <c r="J102" s="294" t="s">
        <v>900</v>
      </c>
      <c r="K102" s="291"/>
    </row>
    <row r="103" spans="2:11" ht="5.25" customHeight="1">
      <c r="B103" s="290"/>
      <c r="C103" s="292"/>
      <c r="D103" s="292"/>
      <c r="E103" s="292"/>
      <c r="F103" s="292"/>
      <c r="G103" s="308"/>
      <c r="H103" s="292"/>
      <c r="I103" s="292"/>
      <c r="J103" s="292"/>
      <c r="K103" s="291"/>
    </row>
    <row r="104" spans="2:11" ht="15" customHeight="1">
      <c r="B104" s="290"/>
      <c r="C104" s="280" t="s">
        <v>53</v>
      </c>
      <c r="D104" s="297"/>
      <c r="E104" s="297"/>
      <c r="F104" s="299" t="s">
        <v>901</v>
      </c>
      <c r="G104" s="308"/>
      <c r="H104" s="280" t="s">
        <v>940</v>
      </c>
      <c r="I104" s="280" t="s">
        <v>903</v>
      </c>
      <c r="J104" s="280">
        <v>20</v>
      </c>
      <c r="K104" s="291"/>
    </row>
    <row r="105" spans="2:11" ht="15" customHeight="1">
      <c r="B105" s="290"/>
      <c r="C105" s="280" t="s">
        <v>904</v>
      </c>
      <c r="D105" s="280"/>
      <c r="E105" s="280"/>
      <c r="F105" s="299" t="s">
        <v>901</v>
      </c>
      <c r="G105" s="280"/>
      <c r="H105" s="280" t="s">
        <v>940</v>
      </c>
      <c r="I105" s="280" t="s">
        <v>903</v>
      </c>
      <c r="J105" s="280">
        <v>120</v>
      </c>
      <c r="K105" s="291"/>
    </row>
    <row r="106" spans="2:11" ht="15" customHeight="1">
      <c r="B106" s="300"/>
      <c r="C106" s="280" t="s">
        <v>906</v>
      </c>
      <c r="D106" s="280"/>
      <c r="E106" s="280"/>
      <c r="F106" s="299" t="s">
        <v>907</v>
      </c>
      <c r="G106" s="280"/>
      <c r="H106" s="280" t="s">
        <v>940</v>
      </c>
      <c r="I106" s="280" t="s">
        <v>903</v>
      </c>
      <c r="J106" s="280">
        <v>50</v>
      </c>
      <c r="K106" s="291"/>
    </row>
    <row r="107" spans="2:11" ht="15" customHeight="1">
      <c r="B107" s="300"/>
      <c r="C107" s="280" t="s">
        <v>909</v>
      </c>
      <c r="D107" s="280"/>
      <c r="E107" s="280"/>
      <c r="F107" s="299" t="s">
        <v>901</v>
      </c>
      <c r="G107" s="280"/>
      <c r="H107" s="280" t="s">
        <v>940</v>
      </c>
      <c r="I107" s="280" t="s">
        <v>911</v>
      </c>
      <c r="J107" s="280"/>
      <c r="K107" s="291"/>
    </row>
    <row r="108" spans="2:11" ht="15" customHeight="1">
      <c r="B108" s="300"/>
      <c r="C108" s="280" t="s">
        <v>920</v>
      </c>
      <c r="D108" s="280"/>
      <c r="E108" s="280"/>
      <c r="F108" s="299" t="s">
        <v>907</v>
      </c>
      <c r="G108" s="280"/>
      <c r="H108" s="280" t="s">
        <v>940</v>
      </c>
      <c r="I108" s="280" t="s">
        <v>903</v>
      </c>
      <c r="J108" s="280">
        <v>50</v>
      </c>
      <c r="K108" s="291"/>
    </row>
    <row r="109" spans="2:11" ht="15" customHeight="1">
      <c r="B109" s="300"/>
      <c r="C109" s="280" t="s">
        <v>928</v>
      </c>
      <c r="D109" s="280"/>
      <c r="E109" s="280"/>
      <c r="F109" s="299" t="s">
        <v>907</v>
      </c>
      <c r="G109" s="280"/>
      <c r="H109" s="280" t="s">
        <v>940</v>
      </c>
      <c r="I109" s="280" t="s">
        <v>903</v>
      </c>
      <c r="J109" s="280">
        <v>50</v>
      </c>
      <c r="K109" s="291"/>
    </row>
    <row r="110" spans="2:11" ht="15" customHeight="1">
      <c r="B110" s="300"/>
      <c r="C110" s="280" t="s">
        <v>926</v>
      </c>
      <c r="D110" s="280"/>
      <c r="E110" s="280"/>
      <c r="F110" s="299" t="s">
        <v>907</v>
      </c>
      <c r="G110" s="280"/>
      <c r="H110" s="280" t="s">
        <v>940</v>
      </c>
      <c r="I110" s="280" t="s">
        <v>903</v>
      </c>
      <c r="J110" s="280">
        <v>50</v>
      </c>
      <c r="K110" s="291"/>
    </row>
    <row r="111" spans="2:11" ht="15" customHeight="1">
      <c r="B111" s="300"/>
      <c r="C111" s="280" t="s">
        <v>53</v>
      </c>
      <c r="D111" s="280"/>
      <c r="E111" s="280"/>
      <c r="F111" s="299" t="s">
        <v>901</v>
      </c>
      <c r="G111" s="280"/>
      <c r="H111" s="280" t="s">
        <v>941</v>
      </c>
      <c r="I111" s="280" t="s">
        <v>903</v>
      </c>
      <c r="J111" s="280">
        <v>20</v>
      </c>
      <c r="K111" s="291"/>
    </row>
    <row r="112" spans="2:11" ht="15" customHeight="1">
      <c r="B112" s="300"/>
      <c r="C112" s="280" t="s">
        <v>942</v>
      </c>
      <c r="D112" s="280"/>
      <c r="E112" s="280"/>
      <c r="F112" s="299" t="s">
        <v>901</v>
      </c>
      <c r="G112" s="280"/>
      <c r="H112" s="280" t="s">
        <v>943</v>
      </c>
      <c r="I112" s="280" t="s">
        <v>903</v>
      </c>
      <c r="J112" s="280">
        <v>120</v>
      </c>
      <c r="K112" s="291"/>
    </row>
    <row r="113" spans="2:11" ht="15" customHeight="1">
      <c r="B113" s="300"/>
      <c r="C113" s="280" t="s">
        <v>38</v>
      </c>
      <c r="D113" s="280"/>
      <c r="E113" s="280"/>
      <c r="F113" s="299" t="s">
        <v>901</v>
      </c>
      <c r="G113" s="280"/>
      <c r="H113" s="280" t="s">
        <v>944</v>
      </c>
      <c r="I113" s="280" t="s">
        <v>935</v>
      </c>
      <c r="J113" s="280"/>
      <c r="K113" s="291"/>
    </row>
    <row r="114" spans="2:11" ht="15" customHeight="1">
      <c r="B114" s="300"/>
      <c r="C114" s="280" t="s">
        <v>48</v>
      </c>
      <c r="D114" s="280"/>
      <c r="E114" s="280"/>
      <c r="F114" s="299" t="s">
        <v>901</v>
      </c>
      <c r="G114" s="280"/>
      <c r="H114" s="280" t="s">
        <v>945</v>
      </c>
      <c r="I114" s="280" t="s">
        <v>935</v>
      </c>
      <c r="J114" s="280"/>
      <c r="K114" s="291"/>
    </row>
    <row r="115" spans="2:11" ht="15" customHeight="1">
      <c r="B115" s="300"/>
      <c r="C115" s="280" t="s">
        <v>57</v>
      </c>
      <c r="D115" s="280"/>
      <c r="E115" s="280"/>
      <c r="F115" s="299" t="s">
        <v>901</v>
      </c>
      <c r="G115" s="280"/>
      <c r="H115" s="280" t="s">
        <v>946</v>
      </c>
      <c r="I115" s="280" t="s">
        <v>947</v>
      </c>
      <c r="J115" s="280"/>
      <c r="K115" s="291"/>
    </row>
    <row r="116" spans="2:11" ht="15" customHeight="1">
      <c r="B116" s="303"/>
      <c r="C116" s="309"/>
      <c r="D116" s="309"/>
      <c r="E116" s="309"/>
      <c r="F116" s="309"/>
      <c r="G116" s="309"/>
      <c r="H116" s="309"/>
      <c r="I116" s="309"/>
      <c r="J116" s="309"/>
      <c r="K116" s="305"/>
    </row>
    <row r="117" spans="2:11" ht="18.75" customHeight="1">
      <c r="B117" s="310"/>
      <c r="C117" s="276"/>
      <c r="D117" s="276"/>
      <c r="E117" s="276"/>
      <c r="F117" s="311"/>
      <c r="G117" s="276"/>
      <c r="H117" s="276"/>
      <c r="I117" s="276"/>
      <c r="J117" s="276"/>
      <c r="K117" s="310"/>
    </row>
    <row r="118" spans="2:11" ht="18.75" customHeight="1">
      <c r="B118" s="286"/>
      <c r="C118" s="286"/>
      <c r="D118" s="286"/>
      <c r="E118" s="286"/>
      <c r="F118" s="286"/>
      <c r="G118" s="286"/>
      <c r="H118" s="286"/>
      <c r="I118" s="286"/>
      <c r="J118" s="286"/>
      <c r="K118" s="286"/>
    </row>
    <row r="119" spans="2:11" ht="7.5" customHeight="1">
      <c r="B119" s="312"/>
      <c r="C119" s="313"/>
      <c r="D119" s="313"/>
      <c r="E119" s="313"/>
      <c r="F119" s="313"/>
      <c r="G119" s="313"/>
      <c r="H119" s="313"/>
      <c r="I119" s="313"/>
      <c r="J119" s="313"/>
      <c r="K119" s="314"/>
    </row>
    <row r="120" spans="2:11" ht="45" customHeight="1">
      <c r="B120" s="315"/>
      <c r="C120" s="393" t="s">
        <v>948</v>
      </c>
      <c r="D120" s="393"/>
      <c r="E120" s="393"/>
      <c r="F120" s="393"/>
      <c r="G120" s="393"/>
      <c r="H120" s="393"/>
      <c r="I120" s="393"/>
      <c r="J120" s="393"/>
      <c r="K120" s="316"/>
    </row>
    <row r="121" spans="2:11" ht="17.25" customHeight="1">
      <c r="B121" s="317"/>
      <c r="C121" s="292" t="s">
        <v>895</v>
      </c>
      <c r="D121" s="292"/>
      <c r="E121" s="292"/>
      <c r="F121" s="292" t="s">
        <v>896</v>
      </c>
      <c r="G121" s="293"/>
      <c r="H121" s="292" t="s">
        <v>112</v>
      </c>
      <c r="I121" s="292" t="s">
        <v>57</v>
      </c>
      <c r="J121" s="292" t="s">
        <v>897</v>
      </c>
      <c r="K121" s="318"/>
    </row>
    <row r="122" spans="2:11" ht="17.25" customHeight="1">
      <c r="B122" s="317"/>
      <c r="C122" s="294" t="s">
        <v>898</v>
      </c>
      <c r="D122" s="294"/>
      <c r="E122" s="294"/>
      <c r="F122" s="295" t="s">
        <v>899</v>
      </c>
      <c r="G122" s="296"/>
      <c r="H122" s="294"/>
      <c r="I122" s="294"/>
      <c r="J122" s="294" t="s">
        <v>900</v>
      </c>
      <c r="K122" s="318"/>
    </row>
    <row r="123" spans="2:11" ht="5.25" customHeight="1">
      <c r="B123" s="319"/>
      <c r="C123" s="297"/>
      <c r="D123" s="297"/>
      <c r="E123" s="297"/>
      <c r="F123" s="297"/>
      <c r="G123" s="280"/>
      <c r="H123" s="297"/>
      <c r="I123" s="297"/>
      <c r="J123" s="297"/>
      <c r="K123" s="320"/>
    </row>
    <row r="124" spans="2:11" ht="15" customHeight="1">
      <c r="B124" s="319"/>
      <c r="C124" s="280" t="s">
        <v>904</v>
      </c>
      <c r="D124" s="297"/>
      <c r="E124" s="297"/>
      <c r="F124" s="299" t="s">
        <v>901</v>
      </c>
      <c r="G124" s="280"/>
      <c r="H124" s="280" t="s">
        <v>940</v>
      </c>
      <c r="I124" s="280" t="s">
        <v>903</v>
      </c>
      <c r="J124" s="280">
        <v>120</v>
      </c>
      <c r="K124" s="321"/>
    </row>
    <row r="125" spans="2:11" ht="15" customHeight="1">
      <c r="B125" s="319"/>
      <c r="C125" s="280" t="s">
        <v>949</v>
      </c>
      <c r="D125" s="280"/>
      <c r="E125" s="280"/>
      <c r="F125" s="299" t="s">
        <v>901</v>
      </c>
      <c r="G125" s="280"/>
      <c r="H125" s="280" t="s">
        <v>950</v>
      </c>
      <c r="I125" s="280" t="s">
        <v>903</v>
      </c>
      <c r="J125" s="280" t="s">
        <v>951</v>
      </c>
      <c r="K125" s="321"/>
    </row>
    <row r="126" spans="2:11" ht="15" customHeight="1">
      <c r="B126" s="319"/>
      <c r="C126" s="280" t="s">
        <v>850</v>
      </c>
      <c r="D126" s="280"/>
      <c r="E126" s="280"/>
      <c r="F126" s="299" t="s">
        <v>901</v>
      </c>
      <c r="G126" s="280"/>
      <c r="H126" s="280" t="s">
        <v>952</v>
      </c>
      <c r="I126" s="280" t="s">
        <v>903</v>
      </c>
      <c r="J126" s="280" t="s">
        <v>951</v>
      </c>
      <c r="K126" s="321"/>
    </row>
    <row r="127" spans="2:11" ht="15" customHeight="1">
      <c r="B127" s="319"/>
      <c r="C127" s="280" t="s">
        <v>912</v>
      </c>
      <c r="D127" s="280"/>
      <c r="E127" s="280"/>
      <c r="F127" s="299" t="s">
        <v>907</v>
      </c>
      <c r="G127" s="280"/>
      <c r="H127" s="280" t="s">
        <v>913</v>
      </c>
      <c r="I127" s="280" t="s">
        <v>903</v>
      </c>
      <c r="J127" s="280">
        <v>15</v>
      </c>
      <c r="K127" s="321"/>
    </row>
    <row r="128" spans="2:11" ht="15" customHeight="1">
      <c r="B128" s="319"/>
      <c r="C128" s="301" t="s">
        <v>914</v>
      </c>
      <c r="D128" s="301"/>
      <c r="E128" s="301"/>
      <c r="F128" s="302" t="s">
        <v>907</v>
      </c>
      <c r="G128" s="301"/>
      <c r="H128" s="301" t="s">
        <v>915</v>
      </c>
      <c r="I128" s="301" t="s">
        <v>903</v>
      </c>
      <c r="J128" s="301">
        <v>15</v>
      </c>
      <c r="K128" s="321"/>
    </row>
    <row r="129" spans="2:11" ht="15" customHeight="1">
      <c r="B129" s="319"/>
      <c r="C129" s="301" t="s">
        <v>916</v>
      </c>
      <c r="D129" s="301"/>
      <c r="E129" s="301"/>
      <c r="F129" s="302" t="s">
        <v>907</v>
      </c>
      <c r="G129" s="301"/>
      <c r="H129" s="301" t="s">
        <v>917</v>
      </c>
      <c r="I129" s="301" t="s">
        <v>903</v>
      </c>
      <c r="J129" s="301">
        <v>20</v>
      </c>
      <c r="K129" s="321"/>
    </row>
    <row r="130" spans="2:11" ht="15" customHeight="1">
      <c r="B130" s="319"/>
      <c r="C130" s="301" t="s">
        <v>918</v>
      </c>
      <c r="D130" s="301"/>
      <c r="E130" s="301"/>
      <c r="F130" s="302" t="s">
        <v>907</v>
      </c>
      <c r="G130" s="301"/>
      <c r="H130" s="301" t="s">
        <v>919</v>
      </c>
      <c r="I130" s="301" t="s">
        <v>903</v>
      </c>
      <c r="J130" s="301">
        <v>20</v>
      </c>
      <c r="K130" s="321"/>
    </row>
    <row r="131" spans="2:11" ht="15" customHeight="1">
      <c r="B131" s="319"/>
      <c r="C131" s="280" t="s">
        <v>906</v>
      </c>
      <c r="D131" s="280"/>
      <c r="E131" s="280"/>
      <c r="F131" s="299" t="s">
        <v>907</v>
      </c>
      <c r="G131" s="280"/>
      <c r="H131" s="280" t="s">
        <v>940</v>
      </c>
      <c r="I131" s="280" t="s">
        <v>903</v>
      </c>
      <c r="J131" s="280">
        <v>50</v>
      </c>
      <c r="K131" s="321"/>
    </row>
    <row r="132" spans="2:11" ht="15" customHeight="1">
      <c r="B132" s="319"/>
      <c r="C132" s="280" t="s">
        <v>920</v>
      </c>
      <c r="D132" s="280"/>
      <c r="E132" s="280"/>
      <c r="F132" s="299" t="s">
        <v>907</v>
      </c>
      <c r="G132" s="280"/>
      <c r="H132" s="280" t="s">
        <v>940</v>
      </c>
      <c r="I132" s="280" t="s">
        <v>903</v>
      </c>
      <c r="J132" s="280">
        <v>50</v>
      </c>
      <c r="K132" s="321"/>
    </row>
    <row r="133" spans="2:11" ht="15" customHeight="1">
      <c r="B133" s="319"/>
      <c r="C133" s="280" t="s">
        <v>926</v>
      </c>
      <c r="D133" s="280"/>
      <c r="E133" s="280"/>
      <c r="F133" s="299" t="s">
        <v>907</v>
      </c>
      <c r="G133" s="280"/>
      <c r="H133" s="280" t="s">
        <v>940</v>
      </c>
      <c r="I133" s="280" t="s">
        <v>903</v>
      </c>
      <c r="J133" s="280">
        <v>50</v>
      </c>
      <c r="K133" s="321"/>
    </row>
    <row r="134" spans="2:11" ht="15" customHeight="1">
      <c r="B134" s="319"/>
      <c r="C134" s="280" t="s">
        <v>928</v>
      </c>
      <c r="D134" s="280"/>
      <c r="E134" s="280"/>
      <c r="F134" s="299" t="s">
        <v>907</v>
      </c>
      <c r="G134" s="280"/>
      <c r="H134" s="280" t="s">
        <v>940</v>
      </c>
      <c r="I134" s="280" t="s">
        <v>903</v>
      </c>
      <c r="J134" s="280">
        <v>50</v>
      </c>
      <c r="K134" s="321"/>
    </row>
    <row r="135" spans="2:11" ht="15" customHeight="1">
      <c r="B135" s="319"/>
      <c r="C135" s="280" t="s">
        <v>117</v>
      </c>
      <c r="D135" s="280"/>
      <c r="E135" s="280"/>
      <c r="F135" s="299" t="s">
        <v>907</v>
      </c>
      <c r="G135" s="280"/>
      <c r="H135" s="280" t="s">
        <v>953</v>
      </c>
      <c r="I135" s="280" t="s">
        <v>903</v>
      </c>
      <c r="J135" s="280">
        <v>255</v>
      </c>
      <c r="K135" s="321"/>
    </row>
    <row r="136" spans="2:11" ht="15" customHeight="1">
      <c r="B136" s="319"/>
      <c r="C136" s="280" t="s">
        <v>930</v>
      </c>
      <c r="D136" s="280"/>
      <c r="E136" s="280"/>
      <c r="F136" s="299" t="s">
        <v>901</v>
      </c>
      <c r="G136" s="280"/>
      <c r="H136" s="280" t="s">
        <v>954</v>
      </c>
      <c r="I136" s="280" t="s">
        <v>932</v>
      </c>
      <c r="J136" s="280"/>
      <c r="K136" s="321"/>
    </row>
    <row r="137" spans="2:11" ht="15" customHeight="1">
      <c r="B137" s="319"/>
      <c r="C137" s="280" t="s">
        <v>933</v>
      </c>
      <c r="D137" s="280"/>
      <c r="E137" s="280"/>
      <c r="F137" s="299" t="s">
        <v>901</v>
      </c>
      <c r="G137" s="280"/>
      <c r="H137" s="280" t="s">
        <v>955</v>
      </c>
      <c r="I137" s="280" t="s">
        <v>935</v>
      </c>
      <c r="J137" s="280"/>
      <c r="K137" s="321"/>
    </row>
    <row r="138" spans="2:11" ht="15" customHeight="1">
      <c r="B138" s="319"/>
      <c r="C138" s="280" t="s">
        <v>936</v>
      </c>
      <c r="D138" s="280"/>
      <c r="E138" s="280"/>
      <c r="F138" s="299" t="s">
        <v>901</v>
      </c>
      <c r="G138" s="280"/>
      <c r="H138" s="280" t="s">
        <v>936</v>
      </c>
      <c r="I138" s="280" t="s">
        <v>935</v>
      </c>
      <c r="J138" s="280"/>
      <c r="K138" s="321"/>
    </row>
    <row r="139" spans="2:11" ht="15" customHeight="1">
      <c r="B139" s="319"/>
      <c r="C139" s="280" t="s">
        <v>38</v>
      </c>
      <c r="D139" s="280"/>
      <c r="E139" s="280"/>
      <c r="F139" s="299" t="s">
        <v>901</v>
      </c>
      <c r="G139" s="280"/>
      <c r="H139" s="280" t="s">
        <v>956</v>
      </c>
      <c r="I139" s="280" t="s">
        <v>935</v>
      </c>
      <c r="J139" s="280"/>
      <c r="K139" s="321"/>
    </row>
    <row r="140" spans="2:11" ht="15" customHeight="1">
      <c r="B140" s="319"/>
      <c r="C140" s="280" t="s">
        <v>957</v>
      </c>
      <c r="D140" s="280"/>
      <c r="E140" s="280"/>
      <c r="F140" s="299" t="s">
        <v>901</v>
      </c>
      <c r="G140" s="280"/>
      <c r="H140" s="280" t="s">
        <v>958</v>
      </c>
      <c r="I140" s="280" t="s">
        <v>935</v>
      </c>
      <c r="J140" s="280"/>
      <c r="K140" s="321"/>
    </row>
    <row r="141" spans="2:11" ht="15" customHeight="1">
      <c r="B141" s="322"/>
      <c r="C141" s="323"/>
      <c r="D141" s="323"/>
      <c r="E141" s="323"/>
      <c r="F141" s="323"/>
      <c r="G141" s="323"/>
      <c r="H141" s="323"/>
      <c r="I141" s="323"/>
      <c r="J141" s="323"/>
      <c r="K141" s="324"/>
    </row>
    <row r="142" spans="2:11" ht="18.75" customHeight="1">
      <c r="B142" s="276"/>
      <c r="C142" s="276"/>
      <c r="D142" s="276"/>
      <c r="E142" s="276"/>
      <c r="F142" s="311"/>
      <c r="G142" s="276"/>
      <c r="H142" s="276"/>
      <c r="I142" s="276"/>
      <c r="J142" s="276"/>
      <c r="K142" s="276"/>
    </row>
    <row r="143" spans="2:11" ht="18.75" customHeight="1">
      <c r="B143" s="286"/>
      <c r="C143" s="286"/>
      <c r="D143" s="286"/>
      <c r="E143" s="286"/>
      <c r="F143" s="286"/>
      <c r="G143" s="286"/>
      <c r="H143" s="286"/>
      <c r="I143" s="286"/>
      <c r="J143" s="286"/>
      <c r="K143" s="286"/>
    </row>
    <row r="144" spans="2:11" ht="7.5" customHeight="1">
      <c r="B144" s="287"/>
      <c r="C144" s="288"/>
      <c r="D144" s="288"/>
      <c r="E144" s="288"/>
      <c r="F144" s="288"/>
      <c r="G144" s="288"/>
      <c r="H144" s="288"/>
      <c r="I144" s="288"/>
      <c r="J144" s="288"/>
      <c r="K144" s="289"/>
    </row>
    <row r="145" spans="2:11" ht="45" customHeight="1">
      <c r="B145" s="290"/>
      <c r="C145" s="396" t="s">
        <v>959</v>
      </c>
      <c r="D145" s="396"/>
      <c r="E145" s="396"/>
      <c r="F145" s="396"/>
      <c r="G145" s="396"/>
      <c r="H145" s="396"/>
      <c r="I145" s="396"/>
      <c r="J145" s="396"/>
      <c r="K145" s="291"/>
    </row>
    <row r="146" spans="2:11" ht="17.25" customHeight="1">
      <c r="B146" s="290"/>
      <c r="C146" s="292" t="s">
        <v>895</v>
      </c>
      <c r="D146" s="292"/>
      <c r="E146" s="292"/>
      <c r="F146" s="292" t="s">
        <v>896</v>
      </c>
      <c r="G146" s="293"/>
      <c r="H146" s="292" t="s">
        <v>112</v>
      </c>
      <c r="I146" s="292" t="s">
        <v>57</v>
      </c>
      <c r="J146" s="292" t="s">
        <v>897</v>
      </c>
      <c r="K146" s="291"/>
    </row>
    <row r="147" spans="2:11" ht="17.25" customHeight="1">
      <c r="B147" s="290"/>
      <c r="C147" s="294" t="s">
        <v>898</v>
      </c>
      <c r="D147" s="294"/>
      <c r="E147" s="294"/>
      <c r="F147" s="295" t="s">
        <v>899</v>
      </c>
      <c r="G147" s="296"/>
      <c r="H147" s="294"/>
      <c r="I147" s="294"/>
      <c r="J147" s="294" t="s">
        <v>900</v>
      </c>
      <c r="K147" s="291"/>
    </row>
    <row r="148" spans="2:11" ht="5.25" customHeight="1">
      <c r="B148" s="300"/>
      <c r="C148" s="297"/>
      <c r="D148" s="297"/>
      <c r="E148" s="297"/>
      <c r="F148" s="297"/>
      <c r="G148" s="298"/>
      <c r="H148" s="297"/>
      <c r="I148" s="297"/>
      <c r="J148" s="297"/>
      <c r="K148" s="321"/>
    </row>
    <row r="149" spans="2:11" ht="15" customHeight="1">
      <c r="B149" s="300"/>
      <c r="C149" s="325" t="s">
        <v>904</v>
      </c>
      <c r="D149" s="280"/>
      <c r="E149" s="280"/>
      <c r="F149" s="326" t="s">
        <v>901</v>
      </c>
      <c r="G149" s="280"/>
      <c r="H149" s="325" t="s">
        <v>940</v>
      </c>
      <c r="I149" s="325" t="s">
        <v>903</v>
      </c>
      <c r="J149" s="325">
        <v>120</v>
      </c>
      <c r="K149" s="321"/>
    </row>
    <row r="150" spans="2:11" ht="15" customHeight="1">
      <c r="B150" s="300"/>
      <c r="C150" s="325" t="s">
        <v>949</v>
      </c>
      <c r="D150" s="280"/>
      <c r="E150" s="280"/>
      <c r="F150" s="326" t="s">
        <v>901</v>
      </c>
      <c r="G150" s="280"/>
      <c r="H150" s="325" t="s">
        <v>960</v>
      </c>
      <c r="I150" s="325" t="s">
        <v>903</v>
      </c>
      <c r="J150" s="325" t="s">
        <v>951</v>
      </c>
      <c r="K150" s="321"/>
    </row>
    <row r="151" spans="2:11" ht="15" customHeight="1">
      <c r="B151" s="300"/>
      <c r="C151" s="325" t="s">
        <v>850</v>
      </c>
      <c r="D151" s="280"/>
      <c r="E151" s="280"/>
      <c r="F151" s="326" t="s">
        <v>901</v>
      </c>
      <c r="G151" s="280"/>
      <c r="H151" s="325" t="s">
        <v>961</v>
      </c>
      <c r="I151" s="325" t="s">
        <v>903</v>
      </c>
      <c r="J151" s="325" t="s">
        <v>951</v>
      </c>
      <c r="K151" s="321"/>
    </row>
    <row r="152" spans="2:11" ht="15" customHeight="1">
      <c r="B152" s="300"/>
      <c r="C152" s="325" t="s">
        <v>906</v>
      </c>
      <c r="D152" s="280"/>
      <c r="E152" s="280"/>
      <c r="F152" s="326" t="s">
        <v>907</v>
      </c>
      <c r="G152" s="280"/>
      <c r="H152" s="325" t="s">
        <v>940</v>
      </c>
      <c r="I152" s="325" t="s">
        <v>903</v>
      </c>
      <c r="J152" s="325">
        <v>50</v>
      </c>
      <c r="K152" s="321"/>
    </row>
    <row r="153" spans="2:11" ht="15" customHeight="1">
      <c r="B153" s="300"/>
      <c r="C153" s="325" t="s">
        <v>909</v>
      </c>
      <c r="D153" s="280"/>
      <c r="E153" s="280"/>
      <c r="F153" s="326" t="s">
        <v>901</v>
      </c>
      <c r="G153" s="280"/>
      <c r="H153" s="325" t="s">
        <v>940</v>
      </c>
      <c r="I153" s="325" t="s">
        <v>911</v>
      </c>
      <c r="J153" s="325"/>
      <c r="K153" s="321"/>
    </row>
    <row r="154" spans="2:11" ht="15" customHeight="1">
      <c r="B154" s="300"/>
      <c r="C154" s="325" t="s">
        <v>920</v>
      </c>
      <c r="D154" s="280"/>
      <c r="E154" s="280"/>
      <c r="F154" s="326" t="s">
        <v>907</v>
      </c>
      <c r="G154" s="280"/>
      <c r="H154" s="325" t="s">
        <v>940</v>
      </c>
      <c r="I154" s="325" t="s">
        <v>903</v>
      </c>
      <c r="J154" s="325">
        <v>50</v>
      </c>
      <c r="K154" s="321"/>
    </row>
    <row r="155" spans="2:11" ht="15" customHeight="1">
      <c r="B155" s="300"/>
      <c r="C155" s="325" t="s">
        <v>928</v>
      </c>
      <c r="D155" s="280"/>
      <c r="E155" s="280"/>
      <c r="F155" s="326" t="s">
        <v>907</v>
      </c>
      <c r="G155" s="280"/>
      <c r="H155" s="325" t="s">
        <v>940</v>
      </c>
      <c r="I155" s="325" t="s">
        <v>903</v>
      </c>
      <c r="J155" s="325">
        <v>50</v>
      </c>
      <c r="K155" s="321"/>
    </row>
    <row r="156" spans="2:11" ht="15" customHeight="1">
      <c r="B156" s="300"/>
      <c r="C156" s="325" t="s">
        <v>926</v>
      </c>
      <c r="D156" s="280"/>
      <c r="E156" s="280"/>
      <c r="F156" s="326" t="s">
        <v>907</v>
      </c>
      <c r="G156" s="280"/>
      <c r="H156" s="325" t="s">
        <v>940</v>
      </c>
      <c r="I156" s="325" t="s">
        <v>903</v>
      </c>
      <c r="J156" s="325">
        <v>50</v>
      </c>
      <c r="K156" s="321"/>
    </row>
    <row r="157" spans="2:11" ht="15" customHeight="1">
      <c r="B157" s="300"/>
      <c r="C157" s="325" t="s">
        <v>94</v>
      </c>
      <c r="D157" s="280"/>
      <c r="E157" s="280"/>
      <c r="F157" s="326" t="s">
        <v>901</v>
      </c>
      <c r="G157" s="280"/>
      <c r="H157" s="325" t="s">
        <v>962</v>
      </c>
      <c r="I157" s="325" t="s">
        <v>903</v>
      </c>
      <c r="J157" s="325" t="s">
        <v>963</v>
      </c>
      <c r="K157" s="321"/>
    </row>
    <row r="158" spans="2:11" ht="15" customHeight="1">
      <c r="B158" s="300"/>
      <c r="C158" s="325" t="s">
        <v>964</v>
      </c>
      <c r="D158" s="280"/>
      <c r="E158" s="280"/>
      <c r="F158" s="326" t="s">
        <v>901</v>
      </c>
      <c r="G158" s="280"/>
      <c r="H158" s="325" t="s">
        <v>965</v>
      </c>
      <c r="I158" s="325" t="s">
        <v>935</v>
      </c>
      <c r="J158" s="325"/>
      <c r="K158" s="321"/>
    </row>
    <row r="159" spans="2:11" ht="15" customHeight="1">
      <c r="B159" s="327"/>
      <c r="C159" s="309"/>
      <c r="D159" s="309"/>
      <c r="E159" s="309"/>
      <c r="F159" s="309"/>
      <c r="G159" s="309"/>
      <c r="H159" s="309"/>
      <c r="I159" s="309"/>
      <c r="J159" s="309"/>
      <c r="K159" s="328"/>
    </row>
    <row r="160" spans="2:11" ht="18.75" customHeight="1">
      <c r="B160" s="276"/>
      <c r="C160" s="280"/>
      <c r="D160" s="280"/>
      <c r="E160" s="280"/>
      <c r="F160" s="299"/>
      <c r="G160" s="280"/>
      <c r="H160" s="280"/>
      <c r="I160" s="280"/>
      <c r="J160" s="280"/>
      <c r="K160" s="276"/>
    </row>
    <row r="161" spans="2:11" ht="18.75" customHeight="1">
      <c r="B161" s="286"/>
      <c r="C161" s="286"/>
      <c r="D161" s="286"/>
      <c r="E161" s="286"/>
      <c r="F161" s="286"/>
      <c r="G161" s="286"/>
      <c r="H161" s="286"/>
      <c r="I161" s="286"/>
      <c r="J161" s="286"/>
      <c r="K161" s="286"/>
    </row>
    <row r="162" spans="2:11" ht="7.5" customHeight="1">
      <c r="B162" s="268"/>
      <c r="C162" s="269"/>
      <c r="D162" s="269"/>
      <c r="E162" s="269"/>
      <c r="F162" s="269"/>
      <c r="G162" s="269"/>
      <c r="H162" s="269"/>
      <c r="I162" s="269"/>
      <c r="J162" s="269"/>
      <c r="K162" s="270"/>
    </row>
    <row r="163" spans="2:11" ht="45" customHeight="1">
      <c r="B163" s="271"/>
      <c r="C163" s="393" t="s">
        <v>966</v>
      </c>
      <c r="D163" s="393"/>
      <c r="E163" s="393"/>
      <c r="F163" s="393"/>
      <c r="G163" s="393"/>
      <c r="H163" s="393"/>
      <c r="I163" s="393"/>
      <c r="J163" s="393"/>
      <c r="K163" s="272"/>
    </row>
    <row r="164" spans="2:11" ht="17.25" customHeight="1">
      <c r="B164" s="271"/>
      <c r="C164" s="292" t="s">
        <v>895</v>
      </c>
      <c r="D164" s="292"/>
      <c r="E164" s="292"/>
      <c r="F164" s="292" t="s">
        <v>896</v>
      </c>
      <c r="G164" s="329"/>
      <c r="H164" s="330" t="s">
        <v>112</v>
      </c>
      <c r="I164" s="330" t="s">
        <v>57</v>
      </c>
      <c r="J164" s="292" t="s">
        <v>897</v>
      </c>
      <c r="K164" s="272"/>
    </row>
    <row r="165" spans="2:11" ht="17.25" customHeight="1">
      <c r="B165" s="273"/>
      <c r="C165" s="294" t="s">
        <v>898</v>
      </c>
      <c r="D165" s="294"/>
      <c r="E165" s="294"/>
      <c r="F165" s="295" t="s">
        <v>899</v>
      </c>
      <c r="G165" s="331"/>
      <c r="H165" s="332"/>
      <c r="I165" s="332"/>
      <c r="J165" s="294" t="s">
        <v>900</v>
      </c>
      <c r="K165" s="274"/>
    </row>
    <row r="166" spans="2:11" ht="5.25" customHeight="1">
      <c r="B166" s="300"/>
      <c r="C166" s="297"/>
      <c r="D166" s="297"/>
      <c r="E166" s="297"/>
      <c r="F166" s="297"/>
      <c r="G166" s="298"/>
      <c r="H166" s="297"/>
      <c r="I166" s="297"/>
      <c r="J166" s="297"/>
      <c r="K166" s="321"/>
    </row>
    <row r="167" spans="2:11" ht="15" customHeight="1">
      <c r="B167" s="300"/>
      <c r="C167" s="280" t="s">
        <v>904</v>
      </c>
      <c r="D167" s="280"/>
      <c r="E167" s="280"/>
      <c r="F167" s="299" t="s">
        <v>901</v>
      </c>
      <c r="G167" s="280"/>
      <c r="H167" s="280" t="s">
        <v>940</v>
      </c>
      <c r="I167" s="280" t="s">
        <v>903</v>
      </c>
      <c r="J167" s="280">
        <v>120</v>
      </c>
      <c r="K167" s="321"/>
    </row>
    <row r="168" spans="2:11" ht="15" customHeight="1">
      <c r="B168" s="300"/>
      <c r="C168" s="280" t="s">
        <v>949</v>
      </c>
      <c r="D168" s="280"/>
      <c r="E168" s="280"/>
      <c r="F168" s="299" t="s">
        <v>901</v>
      </c>
      <c r="G168" s="280"/>
      <c r="H168" s="280" t="s">
        <v>950</v>
      </c>
      <c r="I168" s="280" t="s">
        <v>903</v>
      </c>
      <c r="J168" s="280" t="s">
        <v>951</v>
      </c>
      <c r="K168" s="321"/>
    </row>
    <row r="169" spans="2:11" ht="15" customHeight="1">
      <c r="B169" s="300"/>
      <c r="C169" s="280" t="s">
        <v>850</v>
      </c>
      <c r="D169" s="280"/>
      <c r="E169" s="280"/>
      <c r="F169" s="299" t="s">
        <v>901</v>
      </c>
      <c r="G169" s="280"/>
      <c r="H169" s="280" t="s">
        <v>967</v>
      </c>
      <c r="I169" s="280" t="s">
        <v>903</v>
      </c>
      <c r="J169" s="280" t="s">
        <v>951</v>
      </c>
      <c r="K169" s="321"/>
    </row>
    <row r="170" spans="2:11" ht="15" customHeight="1">
      <c r="B170" s="300"/>
      <c r="C170" s="280" t="s">
        <v>906</v>
      </c>
      <c r="D170" s="280"/>
      <c r="E170" s="280"/>
      <c r="F170" s="299" t="s">
        <v>907</v>
      </c>
      <c r="G170" s="280"/>
      <c r="H170" s="280" t="s">
        <v>967</v>
      </c>
      <c r="I170" s="280" t="s">
        <v>903</v>
      </c>
      <c r="J170" s="280">
        <v>50</v>
      </c>
      <c r="K170" s="321"/>
    </row>
    <row r="171" spans="2:11" ht="15" customHeight="1">
      <c r="B171" s="300"/>
      <c r="C171" s="280" t="s">
        <v>909</v>
      </c>
      <c r="D171" s="280"/>
      <c r="E171" s="280"/>
      <c r="F171" s="299" t="s">
        <v>901</v>
      </c>
      <c r="G171" s="280"/>
      <c r="H171" s="280" t="s">
        <v>967</v>
      </c>
      <c r="I171" s="280" t="s">
        <v>911</v>
      </c>
      <c r="J171" s="280"/>
      <c r="K171" s="321"/>
    </row>
    <row r="172" spans="2:11" ht="15" customHeight="1">
      <c r="B172" s="300"/>
      <c r="C172" s="280" t="s">
        <v>920</v>
      </c>
      <c r="D172" s="280"/>
      <c r="E172" s="280"/>
      <c r="F172" s="299" t="s">
        <v>907</v>
      </c>
      <c r="G172" s="280"/>
      <c r="H172" s="280" t="s">
        <v>967</v>
      </c>
      <c r="I172" s="280" t="s">
        <v>903</v>
      </c>
      <c r="J172" s="280">
        <v>50</v>
      </c>
      <c r="K172" s="321"/>
    </row>
    <row r="173" spans="2:11" ht="15" customHeight="1">
      <c r="B173" s="300"/>
      <c r="C173" s="280" t="s">
        <v>928</v>
      </c>
      <c r="D173" s="280"/>
      <c r="E173" s="280"/>
      <c r="F173" s="299" t="s">
        <v>907</v>
      </c>
      <c r="G173" s="280"/>
      <c r="H173" s="280" t="s">
        <v>967</v>
      </c>
      <c r="I173" s="280" t="s">
        <v>903</v>
      </c>
      <c r="J173" s="280">
        <v>50</v>
      </c>
      <c r="K173" s="321"/>
    </row>
    <row r="174" spans="2:11" ht="15" customHeight="1">
      <c r="B174" s="300"/>
      <c r="C174" s="280" t="s">
        <v>926</v>
      </c>
      <c r="D174" s="280"/>
      <c r="E174" s="280"/>
      <c r="F174" s="299" t="s">
        <v>907</v>
      </c>
      <c r="G174" s="280"/>
      <c r="H174" s="280" t="s">
        <v>967</v>
      </c>
      <c r="I174" s="280" t="s">
        <v>903</v>
      </c>
      <c r="J174" s="280">
        <v>50</v>
      </c>
      <c r="K174" s="321"/>
    </row>
    <row r="175" spans="2:11" ht="15" customHeight="1">
      <c r="B175" s="300"/>
      <c r="C175" s="280" t="s">
        <v>111</v>
      </c>
      <c r="D175" s="280"/>
      <c r="E175" s="280"/>
      <c r="F175" s="299" t="s">
        <v>901</v>
      </c>
      <c r="G175" s="280"/>
      <c r="H175" s="280" t="s">
        <v>968</v>
      </c>
      <c r="I175" s="280" t="s">
        <v>969</v>
      </c>
      <c r="J175" s="280"/>
      <c r="K175" s="321"/>
    </row>
    <row r="176" spans="2:11" ht="15" customHeight="1">
      <c r="B176" s="300"/>
      <c r="C176" s="280" t="s">
        <v>57</v>
      </c>
      <c r="D176" s="280"/>
      <c r="E176" s="280"/>
      <c r="F176" s="299" t="s">
        <v>901</v>
      </c>
      <c r="G176" s="280"/>
      <c r="H176" s="280" t="s">
        <v>970</v>
      </c>
      <c r="I176" s="280" t="s">
        <v>971</v>
      </c>
      <c r="J176" s="280">
        <v>1</v>
      </c>
      <c r="K176" s="321"/>
    </row>
    <row r="177" spans="2:11" ht="15" customHeight="1">
      <c r="B177" s="300"/>
      <c r="C177" s="280" t="s">
        <v>53</v>
      </c>
      <c r="D177" s="280"/>
      <c r="E177" s="280"/>
      <c r="F177" s="299" t="s">
        <v>901</v>
      </c>
      <c r="G177" s="280"/>
      <c r="H177" s="280" t="s">
        <v>972</v>
      </c>
      <c r="I177" s="280" t="s">
        <v>903</v>
      </c>
      <c r="J177" s="280">
        <v>20</v>
      </c>
      <c r="K177" s="321"/>
    </row>
    <row r="178" spans="2:11" ht="15" customHeight="1">
      <c r="B178" s="300"/>
      <c r="C178" s="280" t="s">
        <v>112</v>
      </c>
      <c r="D178" s="280"/>
      <c r="E178" s="280"/>
      <c r="F178" s="299" t="s">
        <v>901</v>
      </c>
      <c r="G178" s="280"/>
      <c r="H178" s="280" t="s">
        <v>973</v>
      </c>
      <c r="I178" s="280" t="s">
        <v>903</v>
      </c>
      <c r="J178" s="280">
        <v>255</v>
      </c>
      <c r="K178" s="321"/>
    </row>
    <row r="179" spans="2:11" ht="15" customHeight="1">
      <c r="B179" s="300"/>
      <c r="C179" s="280" t="s">
        <v>113</v>
      </c>
      <c r="D179" s="280"/>
      <c r="E179" s="280"/>
      <c r="F179" s="299" t="s">
        <v>901</v>
      </c>
      <c r="G179" s="280"/>
      <c r="H179" s="280" t="s">
        <v>866</v>
      </c>
      <c r="I179" s="280" t="s">
        <v>903</v>
      </c>
      <c r="J179" s="280">
        <v>10</v>
      </c>
      <c r="K179" s="321"/>
    </row>
    <row r="180" spans="2:11" ht="15" customHeight="1">
      <c r="B180" s="300"/>
      <c r="C180" s="280" t="s">
        <v>114</v>
      </c>
      <c r="D180" s="280"/>
      <c r="E180" s="280"/>
      <c r="F180" s="299" t="s">
        <v>901</v>
      </c>
      <c r="G180" s="280"/>
      <c r="H180" s="280" t="s">
        <v>974</v>
      </c>
      <c r="I180" s="280" t="s">
        <v>935</v>
      </c>
      <c r="J180" s="280"/>
      <c r="K180" s="321"/>
    </row>
    <row r="181" spans="2:11" ht="15" customHeight="1">
      <c r="B181" s="300"/>
      <c r="C181" s="280" t="s">
        <v>975</v>
      </c>
      <c r="D181" s="280"/>
      <c r="E181" s="280"/>
      <c r="F181" s="299" t="s">
        <v>901</v>
      </c>
      <c r="G181" s="280"/>
      <c r="H181" s="280" t="s">
        <v>976</v>
      </c>
      <c r="I181" s="280" t="s">
        <v>935</v>
      </c>
      <c r="J181" s="280"/>
      <c r="K181" s="321"/>
    </row>
    <row r="182" spans="2:11" ht="15" customHeight="1">
      <c r="B182" s="300"/>
      <c r="C182" s="280" t="s">
        <v>964</v>
      </c>
      <c r="D182" s="280"/>
      <c r="E182" s="280"/>
      <c r="F182" s="299" t="s">
        <v>901</v>
      </c>
      <c r="G182" s="280"/>
      <c r="H182" s="280" t="s">
        <v>977</v>
      </c>
      <c r="I182" s="280" t="s">
        <v>935</v>
      </c>
      <c r="J182" s="280"/>
      <c r="K182" s="321"/>
    </row>
    <row r="183" spans="2:11" ht="15" customHeight="1">
      <c r="B183" s="300"/>
      <c r="C183" s="280" t="s">
        <v>116</v>
      </c>
      <c r="D183" s="280"/>
      <c r="E183" s="280"/>
      <c r="F183" s="299" t="s">
        <v>907</v>
      </c>
      <c r="G183" s="280"/>
      <c r="H183" s="280" t="s">
        <v>978</v>
      </c>
      <c r="I183" s="280" t="s">
        <v>903</v>
      </c>
      <c r="J183" s="280">
        <v>50</v>
      </c>
      <c r="K183" s="321"/>
    </row>
    <row r="184" spans="2:11" ht="15" customHeight="1">
      <c r="B184" s="300"/>
      <c r="C184" s="280" t="s">
        <v>979</v>
      </c>
      <c r="D184" s="280"/>
      <c r="E184" s="280"/>
      <c r="F184" s="299" t="s">
        <v>907</v>
      </c>
      <c r="G184" s="280"/>
      <c r="H184" s="280" t="s">
        <v>980</v>
      </c>
      <c r="I184" s="280" t="s">
        <v>981</v>
      </c>
      <c r="J184" s="280"/>
      <c r="K184" s="321"/>
    </row>
    <row r="185" spans="2:11" ht="15" customHeight="1">
      <c r="B185" s="300"/>
      <c r="C185" s="280" t="s">
        <v>982</v>
      </c>
      <c r="D185" s="280"/>
      <c r="E185" s="280"/>
      <c r="F185" s="299" t="s">
        <v>907</v>
      </c>
      <c r="G185" s="280"/>
      <c r="H185" s="280" t="s">
        <v>983</v>
      </c>
      <c r="I185" s="280" t="s">
        <v>981</v>
      </c>
      <c r="J185" s="280"/>
      <c r="K185" s="321"/>
    </row>
    <row r="186" spans="2:11" ht="15" customHeight="1">
      <c r="B186" s="300"/>
      <c r="C186" s="280" t="s">
        <v>984</v>
      </c>
      <c r="D186" s="280"/>
      <c r="E186" s="280"/>
      <c r="F186" s="299" t="s">
        <v>907</v>
      </c>
      <c r="G186" s="280"/>
      <c r="H186" s="280" t="s">
        <v>985</v>
      </c>
      <c r="I186" s="280" t="s">
        <v>981</v>
      </c>
      <c r="J186" s="280"/>
      <c r="K186" s="321"/>
    </row>
    <row r="187" spans="2:11" ht="15" customHeight="1">
      <c r="B187" s="300"/>
      <c r="C187" s="333" t="s">
        <v>986</v>
      </c>
      <c r="D187" s="280"/>
      <c r="E187" s="280"/>
      <c r="F187" s="299" t="s">
        <v>907</v>
      </c>
      <c r="G187" s="280"/>
      <c r="H187" s="280" t="s">
        <v>987</v>
      </c>
      <c r="I187" s="280" t="s">
        <v>988</v>
      </c>
      <c r="J187" s="334" t="s">
        <v>989</v>
      </c>
      <c r="K187" s="321"/>
    </row>
    <row r="188" spans="2:11" ht="15" customHeight="1">
      <c r="B188" s="300"/>
      <c r="C188" s="285" t="s">
        <v>42</v>
      </c>
      <c r="D188" s="280"/>
      <c r="E188" s="280"/>
      <c r="F188" s="299" t="s">
        <v>901</v>
      </c>
      <c r="G188" s="280"/>
      <c r="H188" s="276" t="s">
        <v>990</v>
      </c>
      <c r="I188" s="280" t="s">
        <v>991</v>
      </c>
      <c r="J188" s="280"/>
      <c r="K188" s="321"/>
    </row>
    <row r="189" spans="2:11" ht="15" customHeight="1">
      <c r="B189" s="300"/>
      <c r="C189" s="285" t="s">
        <v>992</v>
      </c>
      <c r="D189" s="280"/>
      <c r="E189" s="280"/>
      <c r="F189" s="299" t="s">
        <v>901</v>
      </c>
      <c r="G189" s="280"/>
      <c r="H189" s="280" t="s">
        <v>993</v>
      </c>
      <c r="I189" s="280" t="s">
        <v>935</v>
      </c>
      <c r="J189" s="280"/>
      <c r="K189" s="321"/>
    </row>
    <row r="190" spans="2:11" ht="15" customHeight="1">
      <c r="B190" s="300"/>
      <c r="C190" s="285" t="s">
        <v>994</v>
      </c>
      <c r="D190" s="280"/>
      <c r="E190" s="280"/>
      <c r="F190" s="299" t="s">
        <v>901</v>
      </c>
      <c r="G190" s="280"/>
      <c r="H190" s="280" t="s">
        <v>995</v>
      </c>
      <c r="I190" s="280" t="s">
        <v>935</v>
      </c>
      <c r="J190" s="280"/>
      <c r="K190" s="321"/>
    </row>
    <row r="191" spans="2:11" ht="15" customHeight="1">
      <c r="B191" s="300"/>
      <c r="C191" s="285" t="s">
        <v>996</v>
      </c>
      <c r="D191" s="280"/>
      <c r="E191" s="280"/>
      <c r="F191" s="299" t="s">
        <v>907</v>
      </c>
      <c r="G191" s="280"/>
      <c r="H191" s="280" t="s">
        <v>997</v>
      </c>
      <c r="I191" s="280" t="s">
        <v>935</v>
      </c>
      <c r="J191" s="280"/>
      <c r="K191" s="321"/>
    </row>
    <row r="192" spans="2:11" ht="15" customHeight="1">
      <c r="B192" s="327"/>
      <c r="C192" s="335"/>
      <c r="D192" s="309"/>
      <c r="E192" s="309"/>
      <c r="F192" s="309"/>
      <c r="G192" s="309"/>
      <c r="H192" s="309"/>
      <c r="I192" s="309"/>
      <c r="J192" s="309"/>
      <c r="K192" s="328"/>
    </row>
    <row r="193" spans="2:11" ht="18.75" customHeight="1">
      <c r="B193" s="276"/>
      <c r="C193" s="280"/>
      <c r="D193" s="280"/>
      <c r="E193" s="280"/>
      <c r="F193" s="299"/>
      <c r="G193" s="280"/>
      <c r="H193" s="280"/>
      <c r="I193" s="280"/>
      <c r="J193" s="280"/>
      <c r="K193" s="276"/>
    </row>
    <row r="194" spans="2:11" ht="18.75" customHeight="1">
      <c r="B194" s="276"/>
      <c r="C194" s="280"/>
      <c r="D194" s="280"/>
      <c r="E194" s="280"/>
      <c r="F194" s="299"/>
      <c r="G194" s="280"/>
      <c r="H194" s="280"/>
      <c r="I194" s="280"/>
      <c r="J194" s="280"/>
      <c r="K194" s="276"/>
    </row>
    <row r="195" spans="2:11" ht="18.75" customHeight="1">
      <c r="B195" s="286"/>
      <c r="C195" s="286"/>
      <c r="D195" s="286"/>
      <c r="E195" s="286"/>
      <c r="F195" s="286"/>
      <c r="G195" s="286"/>
      <c r="H195" s="286"/>
      <c r="I195" s="286"/>
      <c r="J195" s="286"/>
      <c r="K195" s="286"/>
    </row>
    <row r="196" spans="2:11" ht="13.5">
      <c r="B196" s="268"/>
      <c r="C196" s="269"/>
      <c r="D196" s="269"/>
      <c r="E196" s="269"/>
      <c r="F196" s="269"/>
      <c r="G196" s="269"/>
      <c r="H196" s="269"/>
      <c r="I196" s="269"/>
      <c r="J196" s="269"/>
      <c r="K196" s="270"/>
    </row>
    <row r="197" spans="2:11" ht="21">
      <c r="B197" s="271"/>
      <c r="C197" s="393" t="s">
        <v>998</v>
      </c>
      <c r="D197" s="393"/>
      <c r="E197" s="393"/>
      <c r="F197" s="393"/>
      <c r="G197" s="393"/>
      <c r="H197" s="393"/>
      <c r="I197" s="393"/>
      <c r="J197" s="393"/>
      <c r="K197" s="272"/>
    </row>
    <row r="198" spans="2:11" ht="25.5" customHeight="1">
      <c r="B198" s="271"/>
      <c r="C198" s="336" t="s">
        <v>999</v>
      </c>
      <c r="D198" s="336"/>
      <c r="E198" s="336"/>
      <c r="F198" s="336" t="s">
        <v>1000</v>
      </c>
      <c r="G198" s="337"/>
      <c r="H198" s="397" t="s">
        <v>1001</v>
      </c>
      <c r="I198" s="397"/>
      <c r="J198" s="397"/>
      <c r="K198" s="272"/>
    </row>
    <row r="199" spans="2:11" ht="5.25" customHeight="1">
      <c r="B199" s="300"/>
      <c r="C199" s="297"/>
      <c r="D199" s="297"/>
      <c r="E199" s="297"/>
      <c r="F199" s="297"/>
      <c r="G199" s="280"/>
      <c r="H199" s="297"/>
      <c r="I199" s="297"/>
      <c r="J199" s="297"/>
      <c r="K199" s="321"/>
    </row>
    <row r="200" spans="2:11" ht="15" customHeight="1">
      <c r="B200" s="300"/>
      <c r="C200" s="280" t="s">
        <v>991</v>
      </c>
      <c r="D200" s="280"/>
      <c r="E200" s="280"/>
      <c r="F200" s="299" t="s">
        <v>43</v>
      </c>
      <c r="G200" s="280"/>
      <c r="H200" s="398" t="s">
        <v>1002</v>
      </c>
      <c r="I200" s="398"/>
      <c r="J200" s="398"/>
      <c r="K200" s="321"/>
    </row>
    <row r="201" spans="2:11" ht="15" customHeight="1">
      <c r="B201" s="300"/>
      <c r="C201" s="306"/>
      <c r="D201" s="280"/>
      <c r="E201" s="280"/>
      <c r="F201" s="299" t="s">
        <v>44</v>
      </c>
      <c r="G201" s="280"/>
      <c r="H201" s="398" t="s">
        <v>1003</v>
      </c>
      <c r="I201" s="398"/>
      <c r="J201" s="398"/>
      <c r="K201" s="321"/>
    </row>
    <row r="202" spans="2:11" ht="15" customHeight="1">
      <c r="B202" s="300"/>
      <c r="C202" s="306"/>
      <c r="D202" s="280"/>
      <c r="E202" s="280"/>
      <c r="F202" s="299" t="s">
        <v>47</v>
      </c>
      <c r="G202" s="280"/>
      <c r="H202" s="398" t="s">
        <v>1004</v>
      </c>
      <c r="I202" s="398"/>
      <c r="J202" s="398"/>
      <c r="K202" s="321"/>
    </row>
    <row r="203" spans="2:11" ht="15" customHeight="1">
      <c r="B203" s="300"/>
      <c r="C203" s="280"/>
      <c r="D203" s="280"/>
      <c r="E203" s="280"/>
      <c r="F203" s="299" t="s">
        <v>45</v>
      </c>
      <c r="G203" s="280"/>
      <c r="H203" s="398" t="s">
        <v>1005</v>
      </c>
      <c r="I203" s="398"/>
      <c r="J203" s="398"/>
      <c r="K203" s="321"/>
    </row>
    <row r="204" spans="2:11" ht="15" customHeight="1">
      <c r="B204" s="300"/>
      <c r="C204" s="280"/>
      <c r="D204" s="280"/>
      <c r="E204" s="280"/>
      <c r="F204" s="299" t="s">
        <v>46</v>
      </c>
      <c r="G204" s="280"/>
      <c r="H204" s="398" t="s">
        <v>1006</v>
      </c>
      <c r="I204" s="398"/>
      <c r="J204" s="398"/>
      <c r="K204" s="321"/>
    </row>
    <row r="205" spans="2:11" ht="15" customHeight="1">
      <c r="B205" s="300"/>
      <c r="C205" s="280"/>
      <c r="D205" s="280"/>
      <c r="E205" s="280"/>
      <c r="F205" s="299"/>
      <c r="G205" s="280"/>
      <c r="H205" s="280"/>
      <c r="I205" s="280"/>
      <c r="J205" s="280"/>
      <c r="K205" s="321"/>
    </row>
    <row r="206" spans="2:11" ht="15" customHeight="1">
      <c r="B206" s="300"/>
      <c r="C206" s="280" t="s">
        <v>947</v>
      </c>
      <c r="D206" s="280"/>
      <c r="E206" s="280"/>
      <c r="F206" s="299" t="s">
        <v>79</v>
      </c>
      <c r="G206" s="280"/>
      <c r="H206" s="398" t="s">
        <v>1007</v>
      </c>
      <c r="I206" s="398"/>
      <c r="J206" s="398"/>
      <c r="K206" s="321"/>
    </row>
    <row r="207" spans="2:11" ht="15" customHeight="1">
      <c r="B207" s="300"/>
      <c r="C207" s="306"/>
      <c r="D207" s="280"/>
      <c r="E207" s="280"/>
      <c r="F207" s="299" t="s">
        <v>845</v>
      </c>
      <c r="G207" s="280"/>
      <c r="H207" s="398" t="s">
        <v>846</v>
      </c>
      <c r="I207" s="398"/>
      <c r="J207" s="398"/>
      <c r="K207" s="321"/>
    </row>
    <row r="208" spans="2:11" ht="15" customHeight="1">
      <c r="B208" s="300"/>
      <c r="C208" s="280"/>
      <c r="D208" s="280"/>
      <c r="E208" s="280"/>
      <c r="F208" s="299" t="s">
        <v>843</v>
      </c>
      <c r="G208" s="280"/>
      <c r="H208" s="398" t="s">
        <v>1008</v>
      </c>
      <c r="I208" s="398"/>
      <c r="J208" s="398"/>
      <c r="K208" s="321"/>
    </row>
    <row r="209" spans="2:11" ht="15" customHeight="1">
      <c r="B209" s="338"/>
      <c r="C209" s="306"/>
      <c r="D209" s="306"/>
      <c r="E209" s="306"/>
      <c r="F209" s="299" t="s">
        <v>82</v>
      </c>
      <c r="G209" s="285"/>
      <c r="H209" s="399" t="s">
        <v>847</v>
      </c>
      <c r="I209" s="399"/>
      <c r="J209" s="399"/>
      <c r="K209" s="339"/>
    </row>
    <row r="210" spans="2:11" ht="15" customHeight="1">
      <c r="B210" s="338"/>
      <c r="C210" s="306"/>
      <c r="D210" s="306"/>
      <c r="E210" s="306"/>
      <c r="F210" s="299" t="s">
        <v>848</v>
      </c>
      <c r="G210" s="285"/>
      <c r="H210" s="399" t="s">
        <v>827</v>
      </c>
      <c r="I210" s="399"/>
      <c r="J210" s="399"/>
      <c r="K210" s="339"/>
    </row>
    <row r="211" spans="2:11" ht="15" customHeight="1">
      <c r="B211" s="338"/>
      <c r="C211" s="306"/>
      <c r="D211" s="306"/>
      <c r="E211" s="306"/>
      <c r="F211" s="340"/>
      <c r="G211" s="285"/>
      <c r="H211" s="341"/>
      <c r="I211" s="341"/>
      <c r="J211" s="341"/>
      <c r="K211" s="339"/>
    </row>
    <row r="212" spans="2:11" ht="15" customHeight="1">
      <c r="B212" s="338"/>
      <c r="C212" s="280" t="s">
        <v>971</v>
      </c>
      <c r="D212" s="306"/>
      <c r="E212" s="306"/>
      <c r="F212" s="299">
        <v>1</v>
      </c>
      <c r="G212" s="285"/>
      <c r="H212" s="399" t="s">
        <v>1009</v>
      </c>
      <c r="I212" s="399"/>
      <c r="J212" s="399"/>
      <c r="K212" s="339"/>
    </row>
    <row r="213" spans="2:11" ht="15" customHeight="1">
      <c r="B213" s="338"/>
      <c r="C213" s="306"/>
      <c r="D213" s="306"/>
      <c r="E213" s="306"/>
      <c r="F213" s="299">
        <v>2</v>
      </c>
      <c r="G213" s="285"/>
      <c r="H213" s="399" t="s">
        <v>1010</v>
      </c>
      <c r="I213" s="399"/>
      <c r="J213" s="399"/>
      <c r="K213" s="339"/>
    </row>
    <row r="214" spans="2:11" ht="15" customHeight="1">
      <c r="B214" s="338"/>
      <c r="C214" s="306"/>
      <c r="D214" s="306"/>
      <c r="E214" s="306"/>
      <c r="F214" s="299">
        <v>3</v>
      </c>
      <c r="G214" s="285"/>
      <c r="H214" s="399" t="s">
        <v>1011</v>
      </c>
      <c r="I214" s="399"/>
      <c r="J214" s="399"/>
      <c r="K214" s="339"/>
    </row>
    <row r="215" spans="2:11" ht="15" customHeight="1">
      <c r="B215" s="338"/>
      <c r="C215" s="306"/>
      <c r="D215" s="306"/>
      <c r="E215" s="306"/>
      <c r="F215" s="299">
        <v>4</v>
      </c>
      <c r="G215" s="285"/>
      <c r="H215" s="399" t="s">
        <v>1012</v>
      </c>
      <c r="I215" s="399"/>
      <c r="J215" s="399"/>
      <c r="K215" s="339"/>
    </row>
    <row r="216" spans="2:11" ht="12.75" customHeight="1">
      <c r="B216" s="342"/>
      <c r="C216" s="343"/>
      <c r="D216" s="343"/>
      <c r="E216" s="343"/>
      <c r="F216" s="343"/>
      <c r="G216" s="343"/>
      <c r="H216" s="343"/>
      <c r="I216" s="343"/>
      <c r="J216" s="343"/>
      <c r="K216" s="34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 Kolkova</dc:creator>
  <cp:keywords/>
  <dc:description/>
  <cp:lastModifiedBy>hruskovar</cp:lastModifiedBy>
  <dcterms:created xsi:type="dcterms:W3CDTF">2018-12-17T13:47:04Z</dcterms:created>
  <dcterms:modified xsi:type="dcterms:W3CDTF">2019-03-12T08:19:32Z</dcterms:modified>
  <cp:category/>
  <cp:version/>
  <cp:contentType/>
  <cp:contentStatus/>
</cp:coreProperties>
</file>