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0720" windowHeight="13710" tabRatio="968" activeTab="2"/>
  </bookViews>
  <sheets>
    <sheet name="kryci list" sheetId="21" r:id="rId1"/>
    <sheet name="pokoj 1" sheetId="1" r:id="rId2"/>
    <sheet name="pokoj 2" sheetId="47" r:id="rId3"/>
    <sheet name="recepce" sheetId="48" r:id="rId4"/>
    <sheet name="studovna" sheetId="49" r:id="rId5"/>
    <sheet name="kuchynka" sheetId="50" r:id="rId6"/>
    <sheet name="spolecenska mistnost 833" sheetId="51" r:id="rId7"/>
    <sheet name="spolecenska mistnost 933" sheetId="52" r:id="rId8"/>
    <sheet name="List22" sheetId="22" r:id="rId9"/>
    <sheet name="List23" sheetId="23" r:id="rId10"/>
    <sheet name="List24" sheetId="24" r:id="rId11"/>
    <sheet name="List25" sheetId="25" r:id="rId12"/>
    <sheet name="List26" sheetId="26" r:id="rId13"/>
    <sheet name="List27" sheetId="27" r:id="rId14"/>
    <sheet name="List28" sheetId="28" r:id="rId15"/>
    <sheet name="List29" sheetId="29" r:id="rId16"/>
    <sheet name="List30" sheetId="30" r:id="rId17"/>
    <sheet name="List31" sheetId="31" r:id="rId18"/>
    <sheet name="List32" sheetId="32" r:id="rId19"/>
    <sheet name="List33" sheetId="33" r:id="rId20"/>
    <sheet name="List34" sheetId="34" r:id="rId21"/>
    <sheet name="List35" sheetId="35" r:id="rId22"/>
    <sheet name="List36" sheetId="36" r:id="rId23"/>
    <sheet name="List37" sheetId="37" r:id="rId24"/>
    <sheet name="List38" sheetId="38" r:id="rId25"/>
    <sheet name="List40" sheetId="40" r:id="rId26"/>
    <sheet name="List41" sheetId="41" r:id="rId27"/>
    <sheet name="List42" sheetId="42" r:id="rId28"/>
    <sheet name="List43" sheetId="43" r:id="rId29"/>
    <sheet name="List44" sheetId="44" r:id="rId30"/>
    <sheet name="List45" sheetId="45" r:id="rId31"/>
    <sheet name="List46" sheetId="46" r:id="rId32"/>
  </sheets>
  <definedNames>
    <definedName name="_xlnm.Print_Area" localSheetId="0">'kryci list'!$A$1:$D$37</definedName>
    <definedName name="_xlnm.Print_Area" localSheetId="5">'kuchynka'!$A$1:$I$12</definedName>
    <definedName name="_xlnm.Print_Area" localSheetId="1">'pokoj 1'!$A$1:$I$26</definedName>
    <definedName name="_xlnm.Print_Area" localSheetId="2">'pokoj 2'!$A$1:$I$30</definedName>
    <definedName name="_xlnm.Print_Area" localSheetId="3">'recepce'!$A$1:$I$10</definedName>
    <definedName name="_xlnm.Print_Area" localSheetId="6">'spolecenska mistnost 833'!$A$1:$I$11</definedName>
    <definedName name="_xlnm.Print_Area" localSheetId="7">'spolecenska mistnost 933'!$A$1:$I$19</definedName>
    <definedName name="_xlnm.Print_Area" localSheetId="4">'studovna'!$A$1:$I$16</definedName>
    <definedName name="pocet1" localSheetId="5">'kuchynka'!$E$1</definedName>
    <definedName name="pocet1" localSheetId="2">'pokoj 2'!$E$1</definedName>
    <definedName name="pocet1" localSheetId="3">'recepce'!$E$1</definedName>
    <definedName name="pocet1" localSheetId="6">'spolecenska mistnost 833'!$E$1</definedName>
    <definedName name="pocet1" localSheetId="7">'spolecenska mistnost 933'!$E$1</definedName>
    <definedName name="pocet1" localSheetId="4">'studovna'!$E$1</definedName>
    <definedName name="pocet1">'pokoj 1'!$E$1</definedName>
    <definedName name="pocet2" localSheetId="5">'kuchynka'!$F$1</definedName>
    <definedName name="pocet2" localSheetId="2">'pokoj 2'!$F$1</definedName>
    <definedName name="pocet2" localSheetId="3">'recepce'!$F$1</definedName>
    <definedName name="pocet2" localSheetId="6">'spolecenska mistnost 833'!$F$1</definedName>
    <definedName name="pocet2" localSheetId="7">'spolecenska mistnost 933'!$F$1</definedName>
    <definedName name="pocet2" localSheetId="4">'studovna'!$F$1</definedName>
    <definedName name="pocet2">'pokoj 1'!$F$1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<sst xmlns="http://schemas.openxmlformats.org/spreadsheetml/2006/main" count="374" uniqueCount="198">
  <si>
    <t>zn.</t>
  </si>
  <si>
    <t>počet v jednotce</t>
  </si>
  <si>
    <t>počet celkem</t>
  </si>
  <si>
    <t>počet v 8.NP</t>
  </si>
  <si>
    <t>počet v 9.NP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</si>
  <si>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</si>
  <si>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</si>
  <si>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</si>
  <si>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</si>
  <si>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</si>
  <si>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</si>
  <si>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</si>
  <si>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</si>
  <si>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</si>
  <si>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</si>
  <si>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</si>
  <si>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</si>
  <si>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stručný popis</t>
  </si>
  <si>
    <t>rozměry v mm</t>
  </si>
  <si>
    <t>950x2050x550</t>
  </si>
  <si>
    <t>400x400x2050</t>
  </si>
  <si>
    <t>police nad postelí, tvar T, materiál LTD tl. min. 25 mm v bílé matné barvě</t>
  </si>
  <si>
    <t>pojízdná kancelářská židle, záda jsou vyrobena ze síťované tkaniny, sedák je polstrovaný, barva dle podlahové krytiny, pevné područky, plynový píst umožňuje nastavit výšku sedáku, výška 850-950 mm</t>
  </si>
  <si>
    <t>530x570x950</t>
  </si>
  <si>
    <t>2000x600x800</t>
  </si>
  <si>
    <t>pracovní stůl, materiál LTD tl. min. 40 mm v bílé matné barvě, pracovní deska s výřezem a mřížkou 1100x75 nad otopným tělesem, výřez 150x100 pro stoupačky v rohu</t>
  </si>
  <si>
    <t>450x300x700</t>
  </si>
  <si>
    <t>pojízdné zásuvkové kontejnery, 4 centrálně uzamykatelné zásuvky, materiál LTD tl. min. 40 mm v bílé matné barvě</t>
  </si>
  <si>
    <t>660x600x2500</t>
  </si>
  <si>
    <t>otevřená skříň pro lednici 100 litrů, 3 police+horní ukončovací díl, materiál LTD tl. min. 25 mm v bílé matné barvě, zadní strana-bílá dřevovláknitá deska</t>
  </si>
  <si>
    <t>600x400x2500</t>
  </si>
  <si>
    <t>otevřená skříň, 5 polic+horní a dolní ukončovací díl, materiál LTD tl. min. 25 mm v bílé matné barvě, zadní strana-bílá dřevovláknitá deska</t>
  </si>
  <si>
    <t>1000x400x2500</t>
  </si>
  <si>
    <t>uzavíratelná dvoudveřová skříň, 5 polic+horní a dolní ukončovací díl, materiál LTD tl. min. 25 mm v bílé matné barvě, zadní strana-bílá dřevovláknitá deska, kovové poniklované panty pro hladké zavírání dveří, min. 3 ks/dveře, otevírání pomocí výřezů ve dveřích (bez vystupujících úchytů)</t>
  </si>
  <si>
    <t>750x400x2380</t>
  </si>
  <si>
    <t>uzavíratelná dvoudveřová skříň, věšáková tyč+3 police+horní a dolní ukončovací díl,  materiál LTD tl. min. 25 mm v bílé matné barvě, zadní strana-bílá dřevovláknitá deska, kovové poniklované panty pro hladké zavírání dveří, min. 3 ks/dveře, otevírání pomocí výřezů ve dveřích (bez vystupujících úchytů)</t>
  </si>
  <si>
    <t>otevřená skříň, věšáková tyč+3 police+horní a dolní ukončovací díl,  materiál LTD tl. min. 25 mm v bílé matné barvě, zadní strana-bílá dřevovláknitá deska</t>
  </si>
  <si>
    <t>650x400x2380</t>
  </si>
  <si>
    <t>540x400x400</t>
  </si>
  <si>
    <t>šuplíková skříňka pod umyvadlem, zadní strana šuplíku s výřezem pro sifon, přesný rozměr dle vybraného umyvadla, materiál LTD tl. min. 25 mm v bílé matné barvě, povrchová úprava do prostředí se zvýšenou vlhkostí, pojezd šuplíku zajištěn postraními lyžinami</t>
  </si>
  <si>
    <t>N13</t>
  </si>
  <si>
    <t>POKOJ TYPU 1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</si>
  <si>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</si>
  <si>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</si>
  <si>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</si>
  <si>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</si>
  <si>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</si>
  <si>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</si>
  <si>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</si>
  <si>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</si>
  <si>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</si>
  <si>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</si>
  <si>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</si>
  <si>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</si>
  <si>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575x770</t>
  </si>
  <si>
    <t>600x1800</t>
  </si>
  <si>
    <t>zrcadlo v předsíni 600x1800 mm, nalepené na SDK opláštění uniboxu posuvných dveří, horní hrana lícující s horní úrovní dveří</t>
  </si>
  <si>
    <t>koupelnové zrcadlo 575x770 mm, nalepené na omítnuté stěně, čelní plochou lícující s obkladem, dolní hrana ve výšce 1100 mm nad podlahou, kolem zrcadla LED pásek osvětlení</t>
  </si>
  <si>
    <t>chromovaný držák na toaletní papír, štětka na čištění záchodové mísy v chromovaném uzavřeném pouzdře</t>
  </si>
  <si>
    <t>samolepící vliesová tapeta za postelí-vzor a styl dle vizualizací</t>
  </si>
  <si>
    <t>600x400x5</t>
  </si>
  <si>
    <t>korková nástěnka tl. 5 mm v barvě podlahové krytiny</t>
  </si>
  <si>
    <t>3350x28</t>
  </si>
  <si>
    <t>2000x1600      2000x2400</t>
  </si>
  <si>
    <t>odpadkový koš na netříděný odpad, objem 40 litrů, plast, barva bílá</t>
  </si>
  <si>
    <t>NÁBYTEK</t>
  </si>
  <si>
    <t>počet v NP</t>
  </si>
  <si>
    <t>sada 2 textilních závěsů 2000x2400+2000x1600 v barvě a stylu dle vizualizací</t>
  </si>
  <si>
    <t>POKOJ TYPU 2</t>
  </si>
  <si>
    <t>430x400x2380</t>
  </si>
  <si>
    <t>otevřená skříň, 4 police+horní a dolní ukončovací díl, materiál LTD tl. min. 25 mm v bílé matné barvě, zadní strana-bílá dřevovláknitá deska</t>
  </si>
  <si>
    <t>RECEPCE/SKLAD</t>
  </si>
  <si>
    <t>N26</t>
  </si>
  <si>
    <t>660x600x2250</t>
  </si>
  <si>
    <t>1000x600x2250</t>
  </si>
  <si>
    <t>2550x600x800</t>
  </si>
  <si>
    <t>STUDOVNA</t>
  </si>
  <si>
    <t>pult recepce, materiál LTD tl. min. 50 mm v bílé matné barvě, pracovní deska s boxem 1250x400 mm na monitory s uzamykatelnou roletou, plné čelo stolu s plastickým podsvětleným nápisem RECEPCE, včetně elektroinstalace, otočná uzamykatelná dvířka š. 770 mm, styly dle vizualizace</t>
  </si>
  <si>
    <t>N27</t>
  </si>
  <si>
    <t>1100x600x800</t>
  </si>
  <si>
    <t>pracovní stůl, materiál LTD tl. min. 40 mm v bílé matné barvě, pracovní deska s výřezem a mřížkou 810x75 nad otopným tělesem, všechny svislé desky (nohy) šířky pouze 450 mm kvůli otopnému tělesu</t>
  </si>
  <si>
    <t>N28</t>
  </si>
  <si>
    <t>pracovní stůl, materiál LTD tl. min. 40 mm v bílé matné barvě, pracovní deska plná, svislé desky (nohy) v šířce stolu</t>
  </si>
  <si>
    <t>N29</t>
  </si>
  <si>
    <t>1200x1500x340</t>
  </si>
  <si>
    <t>oboustranně pohledová otevřená knihovna, 3 police+horní a dolní ukončovací díl, materiál LTD tl. min. 25 mm v bílé matné barvě, v každé úrovni 2 svislé přepážky, včetně kotvení do podlahy a stěny</t>
  </si>
  <si>
    <t>N30</t>
  </si>
  <si>
    <t>2000x880x880</t>
  </si>
  <si>
    <t>3 místná pohovka, barva krémová, nosnost 350 kg, jemný látkový potah, hmotnost 52 kg, styl a členění dle vizualizace</t>
  </si>
  <si>
    <t>N31</t>
  </si>
  <si>
    <t>1200x400x480</t>
  </si>
  <si>
    <t>konferenční stůl, materiál LTD tl. min. 25 mm v bílé matné barvě,            6 noh, 1 deska</t>
  </si>
  <si>
    <t>odkládací stůl, materiál LTD tl. min. 25 mm v bílé matné barvě,                   4 nohy, 1 deska</t>
  </si>
  <si>
    <t>800x400x480</t>
  </si>
  <si>
    <t>N32</t>
  </si>
  <si>
    <t>samolepící vliesová tapeta - vzor a styl dle vizualizací</t>
  </si>
  <si>
    <t>2050x2500</t>
  </si>
  <si>
    <t>N33</t>
  </si>
  <si>
    <t>2880x2280</t>
  </si>
  <si>
    <t>KUCHYŇKA</t>
  </si>
  <si>
    <t>N34</t>
  </si>
  <si>
    <t>N35</t>
  </si>
  <si>
    <t>N36</t>
  </si>
  <si>
    <t>N37</t>
  </si>
  <si>
    <t>N38</t>
  </si>
  <si>
    <t>N39</t>
  </si>
  <si>
    <t>N40</t>
  </si>
  <si>
    <t>otevřená skříň, 4 police+horní a dolní ukončovací díl,  materiál LTD tl. min. 25 mm v bílé matné barvě, bez zadního panelu</t>
  </si>
  <si>
    <t>900x400x2100</t>
  </si>
  <si>
    <t>1100x400x1000</t>
  </si>
  <si>
    <t>kontejner na tříděný odpad, objem 4x60 litrů, systém uzávěrů zabraňující zápachu, nehořlavý, z pozinkovaného ocelového plechu, práškové lakování, uzamykatelné křídlové dveře, samozavírací kyvadlové víko, 4x pozinkovaná vyjímatelná vnitřní nádoba na 60 litrů, piktogramy na víku: papír, plasty, sklo, zbytkový odpad</t>
  </si>
  <si>
    <t>chromovaný držák ručníků (závěsná tyč) délky 600 mm, včetně upevňovacího materiálu</t>
  </si>
  <si>
    <t>600x75x20</t>
  </si>
  <si>
    <t>180x90</t>
  </si>
  <si>
    <t>1200x800x765</t>
  </si>
  <si>
    <t>obdélníkový kuchyňský stůl s dvojitou pevnou kovovou podnoží v bílé barvě, sloupky 80x80 mm, podstavec 800x400 mm a laminovanou LTD deskou 1200x800 mm v tl. 36 mm v šedé barvě, výška stolu 765 mm, hmotnost 44 kg</t>
  </si>
  <si>
    <t>2700x2500</t>
  </si>
  <si>
    <t>445x515x795</t>
  </si>
  <si>
    <t>celodřevěné bílé kuchyňské židle, bez potahu a polstrování, hmotnost 4 kg, bukové dřevo, sedák a opěradlo překližka</t>
  </si>
  <si>
    <t>skříň s uzamykatelnými boxy-3x5 ks, materiál LTD tl. min. 25 mm v bílé matné barvě, zadní strana-bílá dřevovláknitá deska, kovové poniklované panty, cylindrický zámek se dvěma klíči, skříň kotvená do stěny, kotvící materiál součástí dodávky</t>
  </si>
  <si>
    <t>N41</t>
  </si>
  <si>
    <t>SPOLEČENSKÁ MÍSTNOST 833</t>
  </si>
  <si>
    <t>N45</t>
  </si>
  <si>
    <t>N42</t>
  </si>
  <si>
    <t>N43</t>
  </si>
  <si>
    <t>N44</t>
  </si>
  <si>
    <t>6200x2440</t>
  </si>
  <si>
    <t>700x2300</t>
  </si>
  <si>
    <t xml:space="preserve">dřevěné žebřiny včetně upevňovacího materiálu do stěny (4x lakovaný úhelník+sada šroubů, vrutů a hmoždinek), barva bílá, matná úprava povrchu, min. 2x lakované, boky žebřiny z průběžně nenapojované borovicové spárovky 40x95 mm, 10x vlepené příčky oválné z jasanového dřeva 40x32 mm, hmotnost 14 kg, nosnost 120 kg </t>
  </si>
  <si>
    <t>580x570x750</t>
  </si>
  <si>
    <t>klubová křesílka, bukové dřevo, barva bílá, matný povrch, sedák a čalounění v barvě oranžové, výška sedáku 480 mm, hmotnost 7 kg</t>
  </si>
  <si>
    <t>7900x2440</t>
  </si>
  <si>
    <t>N53</t>
  </si>
  <si>
    <t>N46</t>
  </si>
  <si>
    <t>N47</t>
  </si>
  <si>
    <t>N48</t>
  </si>
  <si>
    <t>N49</t>
  </si>
  <si>
    <t>N50</t>
  </si>
  <si>
    <t>N51</t>
  </si>
  <si>
    <t>N52</t>
  </si>
  <si>
    <t>čtvercový stůl s jednoduchou pevnou kovovou podnoží v bílé barvě, sloupek 80x80 mm, podstavec 400x400 mm a laminovanou LTD deskou 700x700 mm v tl. 36 mm v bílé barvě, matný povrch, výška stolu 765 mm, hmotnost 30 kg</t>
  </si>
  <si>
    <t>700x700x765</t>
  </si>
  <si>
    <t>1100x700</t>
  </si>
  <si>
    <t>sedací vak s širokou základnou, povrchový materiál látka, výplň polyesterové kuličky, objem 300 litrů, průměr 1100 mm, barva oranžová</t>
  </si>
  <si>
    <t>krémový koberec s vysokým vlasem (min. 30 mm), vrchní strana / vlas: 100 % polyester; nosný materiál: 58 % bavlna, 42 % polyester</t>
  </si>
  <si>
    <t>2300x1500</t>
  </si>
  <si>
    <t>2650x2650</t>
  </si>
  <si>
    <t xml:space="preserve">nástěnné projekční plátno, plocha plátna bílá, okraj černý, roletové manuální, šířka 2650 mm, materiál: vinyl, kov, polyester, </t>
  </si>
  <si>
    <t>N54</t>
  </si>
  <si>
    <t>sada 2 textilních závěsů 2x2000x1600 v barvě a stylu dle vizualizací</t>
  </si>
  <si>
    <t xml:space="preserve">2000x1600   </t>
  </si>
  <si>
    <r>
      <t xml:space="preserve">jednořadá tyčová garnýž dřevěná celkové délky 3350 mm, barva bílá, matná,  </t>
    </r>
    <r>
      <rPr>
        <sz val="11"/>
        <color theme="1"/>
        <rFont val="Calibri"/>
        <family val="2"/>
      </rPr>
      <t>Ø 28 mm, včetně kroužků s žabkami, upevňovacího mat. a 3 konzol</t>
    </r>
  </si>
  <si>
    <t>5700x28</t>
  </si>
  <si>
    <r>
      <t xml:space="preserve">jednořadá tyčová garnýž dřevěná celkové délky 5700 mm, barva bílá, matná,  </t>
    </r>
    <r>
      <rPr>
        <sz val="11"/>
        <color theme="1"/>
        <rFont val="Calibri"/>
        <family val="2"/>
      </rPr>
      <t>Ø 28 mm, včetně kroužků s žabkami, upevňovacího matiálu a 5 konzol</t>
    </r>
  </si>
  <si>
    <t>sada 2 textilních závěsů 2x3000x2350 k zatemnění místnosti, v barvě a stylu dle vizualizací</t>
  </si>
  <si>
    <t xml:space="preserve">3000x2350   </t>
  </si>
  <si>
    <t>SPOLEČENSKÁ MÍSTNOST 933</t>
  </si>
  <si>
    <t>kuchyňská linka složená z následujících částí:                                                    - pracovní deska v barvě šedé, materiál dřevotříska a laminát, tl. 38 mm, rozměr 4750x600 mm s výřezy pro dřezy, instalace a varné desky, včetně čel a lišt,                                                                                                          - dolní řada skříněk v. 820 mm, materiál LTD tl. min. 25 mm v bílé matné barvě, otevíravá otočná dvířka s kovovými madly, kovové poniklované panty, všechna dvířka v dolní řadě uzamykatelná, cylindrický zámek se dvěma klíči, šířky skříněk 2x1200 mm, 1x400 mm, 1x600 mm (prostor pro E04), 1x1150 mm (atyp. u otopného tělesa), zadní strana bílá dřevovláknotá deska, v dolní části sokl v. 100 mm            - horní řada skříněk v. 450 mm, horní hrana řady v úrovni +2,100, dvířka výklopná, s kovovými madly a poniklovanými panty, 2 moduly š. 600 mm bez dvířek, zadní strana bílá dřevovláknotá deska,                           -celý povrch stěny mezi pracovní deskou a dolním lícem horní řady skříněk bude obložen obkladem z bílého mléčného skla pro snadnou údržbu,                                                                                                                            -kuchyňská linka obsahuje zabudované elektrické spotřebiče-viz. E03, E04</t>
  </si>
  <si>
    <t>cena MJ bez DPH</t>
  </si>
  <si>
    <t>cena celkem bez DPH</t>
  </si>
  <si>
    <t>součet</t>
  </si>
  <si>
    <t>KRYCÍ LIST ROZPOČTU</t>
  </si>
  <si>
    <t>Název akce:</t>
  </si>
  <si>
    <t>Objednatel:</t>
  </si>
  <si>
    <t>Zhotovitel:</t>
  </si>
  <si>
    <t>Část:</t>
  </si>
  <si>
    <t>E. Dokumentace interiéru</t>
  </si>
  <si>
    <t>ÚJOP Univerzity Karlovy Vratislavova 29/10, Praha 2</t>
  </si>
  <si>
    <t>ArcEnergo, s.r.o.</t>
  </si>
  <si>
    <t>Poznámka:</t>
  </si>
  <si>
    <t>Souhrn:</t>
  </si>
  <si>
    <t>místnost</t>
  </si>
  <si>
    <t>celkem</t>
  </si>
  <si>
    <t>nábytek</t>
  </si>
  <si>
    <t>pokoj typu 1:</t>
  </si>
  <si>
    <t>pokoj typu 2:</t>
  </si>
  <si>
    <t>recepce:</t>
  </si>
  <si>
    <t>studovna:</t>
  </si>
  <si>
    <t>kuchyňka:</t>
  </si>
  <si>
    <t>společenská místnost 833:</t>
  </si>
  <si>
    <t xml:space="preserve">Cenou za MJ se pro účely tohoto rozpočtu rozumí kompletní </t>
  </si>
  <si>
    <t>společenská místnost 933:</t>
  </si>
  <si>
    <t>prádelna:</t>
  </si>
  <si>
    <t>cena v Kč bez DPH</t>
  </si>
  <si>
    <t>DPH 21%</t>
  </si>
  <si>
    <t>DPH 15%</t>
  </si>
  <si>
    <t>součet s DPH</t>
  </si>
  <si>
    <t>součet místností bez DPH</t>
  </si>
  <si>
    <t>ÚJOP - Revitalizace interiérů ubytovacích zařízení ÚJOP UK</t>
  </si>
  <si>
    <t>Část č.1</t>
  </si>
  <si>
    <t>Dodávka nábytku ubytovacího zařízení Hotel Krystal, blok A1,A2,B</t>
  </si>
  <si>
    <t>dodávka včetně montáže, revize, zaškolení obsluhy a zprovoznění</t>
  </si>
  <si>
    <t>elektrické piáno vč. sedáku - stávající- nepožadováno</t>
  </si>
  <si>
    <t>stolní fotbal - stávající vybavení-nepožadováno</t>
  </si>
  <si>
    <t>herní stůl na stolní tenis, skládací - stávající vybavení-nepožadováno</t>
  </si>
  <si>
    <t>Doprava veškerého vybavení na místo určení (HOTEL KRYSTAL,José Martího 407/2, Praha 6); roznáška vybavení do pokojů v 8. a 9. nadzemním podlaží; montáž nábytku, zavěšení závěsů, nalepení tapet; likvidace obalových materiálů</t>
  </si>
  <si>
    <r>
      <t>válenda s úložným prostorem ve vysouvacím šuplíku, matrace oboustranná v provedení tvrdá/měkká, výška matrace min. 240 mm včetně potahu, profil složený z 8 vrstev (PES 200g/m2, podkladový papír</t>
    </r>
    <r>
      <rPr>
        <sz val="11"/>
        <color rgb="FFFF0000"/>
        <rFont val="Calibri"/>
        <family val="2"/>
        <scheme val="minor"/>
      </rPr>
      <t xml:space="preserve">(alternativně  netkaná textilie) </t>
    </r>
    <r>
      <rPr>
        <sz val="11"/>
        <color theme="1"/>
        <rFont val="Calibri"/>
        <family val="2"/>
        <scheme val="minor"/>
      </rPr>
      <t>25g/m2, flexi pěna</t>
    </r>
    <r>
      <rPr>
        <sz val="11"/>
        <color rgb="FFFF0000"/>
        <rFont val="Calibri"/>
        <family val="2"/>
        <scheme val="minor"/>
      </rPr>
      <t>( alternativně HR,PUR nebo Visco)</t>
    </r>
    <r>
      <rPr>
        <sz val="11"/>
        <color theme="1"/>
        <rFont val="Calibri"/>
        <family val="2"/>
        <scheme val="minor"/>
      </rPr>
      <t xml:space="preserve"> 30kg/m3 soft, studená pěna 50kg/m3-medium, tvrdá pěna 30kg/m3, latex-kokosová </t>
    </r>
    <r>
      <rPr>
        <sz val="11"/>
        <color rgb="FFFF0000"/>
        <rFont val="Calibri"/>
        <family val="2"/>
        <scheme val="minor"/>
      </rPr>
      <t>(alternativní roznášecí vrstva)</t>
    </r>
    <r>
      <rPr>
        <sz val="11"/>
        <color theme="1"/>
        <rFont val="Calibri"/>
        <family val="2"/>
        <scheme val="minor"/>
      </rPr>
      <t xml:space="preserve"> vrstva pro zvýšení nosnosti, tužená plstěná vrstva, jádro "taštičkové pružiny" s bočním vystužením pro oporu při vstávání), zátěž do 130 kg.  Potah snímatelný pratelný na 60°C nehořlavý - požární odolnost B - s1, d0; korpus z LTD tl. min. 25 mm v bílé matné barvě </t>
    </r>
  </si>
  <si>
    <r>
      <t>válenda s úložným prostorem ve vysouvacím šuplíku, matrace oboustranná v provedení tvrdá/měkká, výška matrace min. 240 mm včetně potahu, profil složený z 8 vrstev (PES 200g/m2, podkladový papír</t>
    </r>
    <r>
      <rPr>
        <sz val="11"/>
        <color rgb="FFFF0000"/>
        <rFont val="Calibri"/>
        <family val="2"/>
        <scheme val="minor"/>
      </rPr>
      <t>(alternativně  netkaná textilie)</t>
    </r>
    <r>
      <rPr>
        <sz val="11"/>
        <color theme="1"/>
        <rFont val="Calibri"/>
        <family val="2"/>
        <scheme val="minor"/>
      </rPr>
      <t xml:space="preserve"> 25g/m2, flexi pěna </t>
    </r>
    <r>
      <rPr>
        <sz val="11"/>
        <color rgb="FFFF0000"/>
        <rFont val="Calibri"/>
        <family val="2"/>
        <scheme val="minor"/>
      </rPr>
      <t>(alternativně HR,PUR nebo Visco</t>
    </r>
    <r>
      <rPr>
        <sz val="11"/>
        <color theme="1"/>
        <rFont val="Calibri"/>
        <family val="2"/>
        <scheme val="minor"/>
      </rPr>
      <t xml:space="preserve">) 30kg/m3 soft, studená pěna 50kg/m3-medium, tvrdá pěna 30kg/m3, latex-kokosová </t>
    </r>
    <r>
      <rPr>
        <sz val="11"/>
        <color rgb="FFFF0000"/>
        <rFont val="Calibri"/>
        <family val="2"/>
        <scheme val="minor"/>
      </rPr>
      <t xml:space="preserve">(alternativní roznášecí vrstva)  </t>
    </r>
    <r>
      <rPr>
        <sz val="11"/>
        <color theme="1"/>
        <rFont val="Calibri"/>
        <family val="2"/>
        <scheme val="minor"/>
      </rPr>
      <t xml:space="preserve">vrstva pro zvýšení nosnosti, tužená plstěná vrstva, jádro "taštičkové pružiny" s bočním vystužením pro oporu při vstávání), zátěž do 130 kg.  Potah snímatelný pratelný na 60°C nehořlavý - požární odolnost B - s1, d0; korpus z LTD tl. min. 25 mm v bílé matné barvě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</si>
</sst>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 CE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164" fontId="0" fillId="0" borderId="0" xfId="0" applyNumberFormat="1" applyBorder="1"/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/>
    <xf numFmtId="0" fontId="6" fillId="0" borderId="0" xfId="0" applyFont="1"/>
    <xf numFmtId="164" fontId="0" fillId="3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/>
    <xf numFmtId="164" fontId="6" fillId="0" borderId="1" xfId="0" applyNumberFormat="1" applyFont="1" applyBorder="1"/>
    <xf numFmtId="0" fontId="6" fillId="2" borderId="1" xfId="0" applyFont="1" applyFill="1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0" fontId="6" fillId="0" borderId="4" xfId="0" applyFont="1" applyBorder="1"/>
    <xf numFmtId="164" fontId="6" fillId="0" borderId="5" xfId="0" applyNumberFormat="1" applyFont="1" applyBorder="1"/>
    <xf numFmtId="164" fontId="6" fillId="0" borderId="6" xfId="0" applyNumberFormat="1" applyFont="1" applyBorder="1"/>
    <xf numFmtId="164" fontId="0" fillId="0" borderId="1" xfId="0" applyNumberFormat="1" applyFont="1" applyBorder="1"/>
    <xf numFmtId="164" fontId="0" fillId="0" borderId="3" xfId="0" applyNumberFormat="1" applyFont="1" applyBorder="1"/>
    <xf numFmtId="0" fontId="8" fillId="0" borderId="7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3"/>
  <sheetViews>
    <sheetView view="pageBreakPreview" zoomScale="160" zoomScaleSheetLayoutView="160" workbookViewId="0" topLeftCell="A13">
      <selection activeCell="C13" sqref="C13"/>
    </sheetView>
  </sheetViews>
  <sheetFormatPr defaultColWidth="9.140625" defaultRowHeight="15"/>
  <cols>
    <col min="1" max="1" width="23.00390625" style="0" customWidth="1"/>
    <col min="2" max="2" width="16.140625" style="0" customWidth="1"/>
    <col min="3" max="3" width="23.140625" style="0" customWidth="1"/>
    <col min="4" max="4" width="19.28125" style="0" customWidth="1"/>
    <col min="8" max="8" width="11.7109375" style="0" customWidth="1"/>
  </cols>
  <sheetData>
    <row r="2" spans="1:8" ht="28.5">
      <c r="A2" s="46" t="s">
        <v>161</v>
      </c>
      <c r="B2" s="46"/>
      <c r="C2" s="46"/>
      <c r="D2" s="46"/>
      <c r="E2" s="33"/>
      <c r="F2" s="33"/>
      <c r="G2" s="33"/>
      <c r="H2" s="33"/>
    </row>
    <row r="4" spans="1:8" ht="16.15" customHeight="1">
      <c r="A4" t="s">
        <v>162</v>
      </c>
      <c r="B4" s="47" t="s">
        <v>188</v>
      </c>
      <c r="C4" s="47"/>
      <c r="D4" s="47"/>
      <c r="E4" s="47"/>
      <c r="F4" s="47"/>
      <c r="G4" s="47"/>
      <c r="H4" s="47"/>
    </row>
    <row r="5" spans="1:8" ht="16.15" customHeight="1">
      <c r="A5" t="s">
        <v>189</v>
      </c>
      <c r="B5" s="48" t="s">
        <v>190</v>
      </c>
      <c r="C5" s="48"/>
      <c r="D5" s="48"/>
      <c r="E5" s="48"/>
      <c r="F5" s="48"/>
      <c r="G5" s="48"/>
      <c r="H5" s="48"/>
    </row>
    <row r="6" spans="2:8" ht="15.6" customHeight="1">
      <c r="B6" s="48"/>
      <c r="C6" s="48"/>
      <c r="D6" s="48"/>
      <c r="E6" s="48"/>
      <c r="F6" s="48"/>
      <c r="G6" s="48"/>
      <c r="H6" s="48"/>
    </row>
    <row r="7" spans="2:8" ht="15.6" customHeight="1">
      <c r="B7" s="30"/>
      <c r="C7" s="30"/>
      <c r="D7" s="30"/>
      <c r="E7" s="30"/>
      <c r="F7" s="30"/>
      <c r="G7" s="30"/>
      <c r="H7" s="30"/>
    </row>
    <row r="8" spans="1:8" ht="15">
      <c r="A8" t="s">
        <v>163</v>
      </c>
      <c r="B8" s="49" t="s">
        <v>167</v>
      </c>
      <c r="C8" s="49"/>
      <c r="D8" s="49"/>
      <c r="E8" s="49"/>
      <c r="F8" s="49"/>
      <c r="G8" s="49"/>
      <c r="H8" s="49"/>
    </row>
    <row r="9" spans="1:2" ht="15">
      <c r="A9" t="s">
        <v>164</v>
      </c>
      <c r="B9" t="s">
        <v>168</v>
      </c>
    </row>
    <row r="11" spans="1:2" ht="15">
      <c r="A11" s="27" t="s">
        <v>165</v>
      </c>
      <c r="B11" s="27" t="s">
        <v>166</v>
      </c>
    </row>
    <row r="13" spans="1:6" ht="15">
      <c r="A13" t="s">
        <v>169</v>
      </c>
      <c r="B13" s="31" t="s">
        <v>180</v>
      </c>
      <c r="C13" s="31"/>
      <c r="D13" s="31"/>
      <c r="E13" s="31"/>
      <c r="F13" s="31"/>
    </row>
    <row r="14" ht="15">
      <c r="B14" t="s">
        <v>191</v>
      </c>
    </row>
    <row r="18" ht="15">
      <c r="A18" t="s">
        <v>170</v>
      </c>
    </row>
    <row r="19" spans="1:6" ht="15">
      <c r="A19" s="45" t="s">
        <v>171</v>
      </c>
      <c r="B19" s="50" t="s">
        <v>183</v>
      </c>
      <c r="C19" s="50"/>
      <c r="D19" s="5"/>
      <c r="E19" s="5"/>
      <c r="F19" s="5"/>
    </row>
    <row r="20" spans="1:6" ht="15">
      <c r="A20" s="45"/>
      <c r="B20" s="32" t="s">
        <v>173</v>
      </c>
      <c r="C20" s="36" t="s">
        <v>172</v>
      </c>
      <c r="D20" s="5"/>
      <c r="E20" s="5"/>
      <c r="F20" s="5"/>
    </row>
    <row r="21" spans="1:3" ht="15">
      <c r="A21" s="19" t="s">
        <v>174</v>
      </c>
      <c r="B21" s="20">
        <f>'pokoj 1'!I25</f>
        <v>0</v>
      </c>
      <c r="C21" s="35">
        <f aca="true" t="shared" si="0" ref="C21:C28">SUM(B21:B21)</f>
        <v>0</v>
      </c>
    </row>
    <row r="22" spans="1:3" ht="15">
      <c r="A22" s="19" t="s">
        <v>175</v>
      </c>
      <c r="B22" s="20">
        <f>'pokoj 2'!I26</f>
        <v>0</v>
      </c>
      <c r="C22" s="35">
        <f t="shared" si="0"/>
        <v>0</v>
      </c>
    </row>
    <row r="23" spans="1:3" ht="15">
      <c r="A23" s="19" t="s">
        <v>176</v>
      </c>
      <c r="B23" s="20">
        <f>recepce!I10</f>
        <v>0</v>
      </c>
      <c r="C23" s="35">
        <f t="shared" si="0"/>
        <v>0</v>
      </c>
    </row>
    <row r="24" spans="1:3" ht="15">
      <c r="A24" s="19" t="s">
        <v>177</v>
      </c>
      <c r="B24" s="20">
        <f>studovna!I16</f>
        <v>0</v>
      </c>
      <c r="C24" s="35">
        <f t="shared" si="0"/>
        <v>0</v>
      </c>
    </row>
    <row r="25" spans="1:3" ht="15">
      <c r="A25" s="19" t="s">
        <v>178</v>
      </c>
      <c r="B25" s="20">
        <f>kuchynka!I11</f>
        <v>0</v>
      </c>
      <c r="C25" s="35">
        <f t="shared" si="0"/>
        <v>0</v>
      </c>
    </row>
    <row r="26" spans="1:3" ht="15">
      <c r="A26" s="19" t="s">
        <v>179</v>
      </c>
      <c r="B26" s="20">
        <f>'spolecenska mistnost 833'!I10</f>
        <v>0</v>
      </c>
      <c r="C26" s="35">
        <f t="shared" si="0"/>
        <v>0</v>
      </c>
    </row>
    <row r="27" spans="1:3" ht="15">
      <c r="A27" s="19" t="s">
        <v>181</v>
      </c>
      <c r="B27" s="20">
        <f>'spolecenska mistnost 933'!I18</f>
        <v>0</v>
      </c>
      <c r="C27" s="35">
        <f t="shared" si="0"/>
        <v>0</v>
      </c>
    </row>
    <row r="28" spans="1:3" ht="15">
      <c r="A28" s="19" t="s">
        <v>182</v>
      </c>
      <c r="B28" s="20">
        <v>0</v>
      </c>
      <c r="C28" s="35">
        <f t="shared" si="0"/>
        <v>0</v>
      </c>
    </row>
    <row r="29" spans="2:3" ht="15">
      <c r="B29" s="21"/>
      <c r="C29" s="21"/>
    </row>
    <row r="30" spans="1:3" ht="15">
      <c r="A30" s="34" t="s">
        <v>187</v>
      </c>
      <c r="B30" s="35">
        <f>SUM(B21:B28)</f>
        <v>0</v>
      </c>
      <c r="C30" s="35">
        <f>SUM(B30:B30)</f>
        <v>0</v>
      </c>
    </row>
    <row r="31" spans="1:3" ht="15">
      <c r="A31" s="19" t="s">
        <v>184</v>
      </c>
      <c r="B31" s="20">
        <f>B30*0.21</f>
        <v>0</v>
      </c>
      <c r="C31" s="42">
        <f>SUM(B31:B31)</f>
        <v>0</v>
      </c>
    </row>
    <row r="32" spans="1:3" ht="15.75" thickBot="1">
      <c r="A32" s="37" t="s">
        <v>185</v>
      </c>
      <c r="B32" s="38">
        <v>0</v>
      </c>
      <c r="C32" s="43">
        <f>SUM(B32:B32)</f>
        <v>0</v>
      </c>
    </row>
    <row r="33" spans="1:3" ht="15.75" thickBot="1">
      <c r="A33" s="39" t="s">
        <v>186</v>
      </c>
      <c r="B33" s="40">
        <f>B30+B31</f>
        <v>0</v>
      </c>
      <c r="C33" s="41">
        <f>SUM(B33:B33)</f>
        <v>0</v>
      </c>
    </row>
  </sheetData>
  <mergeCells count="7">
    <mergeCell ref="A19:A20"/>
    <mergeCell ref="A2:D2"/>
    <mergeCell ref="B4:H4"/>
    <mergeCell ref="B5:H5"/>
    <mergeCell ref="B6:H6"/>
    <mergeCell ref="B8:H8"/>
    <mergeCell ref="B19:C19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="153" zoomScaleSheetLayoutView="153" workbookViewId="0" topLeftCell="A1">
      <selection activeCell="B5" sqref="B5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4" max="5" width="8.57421875" style="0" customWidth="1"/>
    <col min="8" max="8" width="11.28125" style="0" bestFit="1" customWidth="1"/>
    <col min="9" max="9" width="13.7109375" style="0" customWidth="1"/>
  </cols>
  <sheetData>
    <row r="1" spans="1:6" ht="30.6" customHeight="1">
      <c r="A1" s="6" t="s">
        <v>41</v>
      </c>
      <c r="C1" s="5" t="s">
        <v>66</v>
      </c>
      <c r="E1" s="5">
        <v>20</v>
      </c>
      <c r="F1" s="5">
        <v>20</v>
      </c>
    </row>
    <row r="2" spans="1:9" ht="30.6" customHeight="1">
      <c r="A2" s="51" t="s">
        <v>65</v>
      </c>
      <c r="B2" s="52"/>
      <c r="C2" s="52"/>
      <c r="D2" s="52"/>
      <c r="E2" s="52"/>
      <c r="F2" s="52"/>
      <c r="G2" s="52"/>
      <c r="H2" s="52"/>
      <c r="I2" s="52"/>
    </row>
    <row r="3" spans="1:9" ht="27" customHeight="1">
      <c r="A3" s="10" t="s">
        <v>0</v>
      </c>
      <c r="B3" s="11" t="s">
        <v>17</v>
      </c>
      <c r="C3" s="11" t="s">
        <v>18</v>
      </c>
      <c r="D3" s="11" t="s">
        <v>1</v>
      </c>
      <c r="E3" s="11" t="s">
        <v>3</v>
      </c>
      <c r="F3" s="11" t="s">
        <v>4</v>
      </c>
      <c r="G3" s="11" t="s">
        <v>2</v>
      </c>
      <c r="H3" s="11" t="s">
        <v>158</v>
      </c>
      <c r="I3" s="11" t="s">
        <v>159</v>
      </c>
    </row>
    <row r="4" spans="1:9" ht="165">
      <c r="A4" s="7" t="s">
        <v>5</v>
      </c>
      <c r="B4" s="8" t="s">
        <v>196</v>
      </c>
      <c r="C4" s="7" t="s">
        <v>19</v>
      </c>
      <c r="D4" s="7">
        <v>2</v>
      </c>
      <c r="E4" s="7">
        <f>pocet1*D4+2</f>
        <v>42</v>
      </c>
      <c r="F4" s="7">
        <f>pocet2*D4+2</f>
        <v>42</v>
      </c>
      <c r="G4" s="18">
        <f>SUM(E4:F4)</f>
        <v>84</v>
      </c>
      <c r="H4" s="28"/>
      <c r="I4" s="29">
        <f aca="true" t="shared" si="0" ref="I4:I23">G4*H4</f>
        <v>0</v>
      </c>
    </row>
    <row r="5" spans="1:9" ht="30">
      <c r="A5" s="7" t="s">
        <v>6</v>
      </c>
      <c r="B5" s="8" t="s">
        <v>21</v>
      </c>
      <c r="C5" s="7" t="s">
        <v>20</v>
      </c>
      <c r="D5" s="7">
        <v>2</v>
      </c>
      <c r="E5" s="7">
        <f>pocet1*D5+2</f>
        <v>42</v>
      </c>
      <c r="F5" s="7">
        <f>pocet2*D5+2</f>
        <v>42</v>
      </c>
      <c r="G5" s="7">
        <f>SUM(E5:F5)</f>
        <v>84</v>
      </c>
      <c r="H5" s="28"/>
      <c r="I5" s="29">
        <f t="shared" si="0"/>
        <v>0</v>
      </c>
    </row>
    <row r="6" spans="1:9" ht="60">
      <c r="A6" s="7" t="s">
        <v>7</v>
      </c>
      <c r="B6" s="8" t="s">
        <v>22</v>
      </c>
      <c r="C6" s="7" t="s">
        <v>23</v>
      </c>
      <c r="D6" s="7">
        <v>2</v>
      </c>
      <c r="E6" s="7">
        <f>pocet1*D6+2</f>
        <v>42</v>
      </c>
      <c r="F6" s="7">
        <f>pocet2*D6+2</f>
        <v>42</v>
      </c>
      <c r="G6" s="7">
        <f>SUM(E6:F6)</f>
        <v>84</v>
      </c>
      <c r="H6" s="28"/>
      <c r="I6" s="29">
        <f t="shared" si="0"/>
        <v>0</v>
      </c>
    </row>
    <row r="7" spans="1:9" ht="45">
      <c r="A7" s="7" t="s">
        <v>8</v>
      </c>
      <c r="B7" s="8" t="s">
        <v>25</v>
      </c>
      <c r="C7" s="7" t="s">
        <v>24</v>
      </c>
      <c r="D7" s="7">
        <v>1</v>
      </c>
      <c r="E7" s="7">
        <f>pocet1*D7+1</f>
        <v>21</v>
      </c>
      <c r="F7" s="7">
        <f>pocet2*D7+1</f>
        <v>21</v>
      </c>
      <c r="G7" s="7">
        <f aca="true" t="shared" si="1" ref="G7:G24">SUM(E7:F7)</f>
        <v>42</v>
      </c>
      <c r="H7" s="28"/>
      <c r="I7" s="29">
        <f t="shared" si="0"/>
        <v>0</v>
      </c>
    </row>
    <row r="8" spans="1:9" ht="30">
      <c r="A8" s="7" t="s">
        <v>9</v>
      </c>
      <c r="B8" s="8" t="s">
        <v>27</v>
      </c>
      <c r="C8" s="7" t="s">
        <v>26</v>
      </c>
      <c r="D8" s="7">
        <v>2</v>
      </c>
      <c r="E8" s="7">
        <f>pocet1*D8+2</f>
        <v>42</v>
      </c>
      <c r="F8" s="7">
        <f>pocet2*D8+2</f>
        <v>42</v>
      </c>
      <c r="G8" s="7">
        <f t="shared" si="1"/>
        <v>84</v>
      </c>
      <c r="H8" s="28"/>
      <c r="I8" s="29">
        <f t="shared" si="0"/>
        <v>0</v>
      </c>
    </row>
    <row r="9" spans="1:9" ht="45">
      <c r="A9" s="7" t="s">
        <v>10</v>
      </c>
      <c r="B9" s="8" t="s">
        <v>29</v>
      </c>
      <c r="C9" s="7" t="s">
        <v>28</v>
      </c>
      <c r="D9" s="7">
        <v>1</v>
      </c>
      <c r="E9" s="7">
        <f>pocet1*D9+2</f>
        <v>22</v>
      </c>
      <c r="F9" s="7">
        <f>pocet2*D9+2</f>
        <v>22</v>
      </c>
      <c r="G9" s="7">
        <f t="shared" si="1"/>
        <v>44</v>
      </c>
      <c r="H9" s="28"/>
      <c r="I9" s="29">
        <f t="shared" si="0"/>
        <v>0</v>
      </c>
    </row>
    <row r="10" spans="1:9" ht="75">
      <c r="A10" s="7" t="s">
        <v>11</v>
      </c>
      <c r="B10" s="8" t="s">
        <v>33</v>
      </c>
      <c r="C10" s="7" t="s">
        <v>30</v>
      </c>
      <c r="D10" s="7">
        <v>2</v>
      </c>
      <c r="E10" s="7">
        <f>pocet1*D10+2</f>
        <v>42</v>
      </c>
      <c r="F10" s="7">
        <f>pocet2*D10+2</f>
        <v>42</v>
      </c>
      <c r="G10" s="7">
        <f t="shared" si="1"/>
        <v>84</v>
      </c>
      <c r="H10" s="28"/>
      <c r="I10" s="29">
        <f t="shared" si="0"/>
        <v>0</v>
      </c>
    </row>
    <row r="11" spans="1:9" ht="45">
      <c r="A11" s="7" t="s">
        <v>12</v>
      </c>
      <c r="B11" s="8" t="s">
        <v>31</v>
      </c>
      <c r="C11" s="7" t="s">
        <v>32</v>
      </c>
      <c r="D11" s="7">
        <v>1</v>
      </c>
      <c r="E11" s="7">
        <f>pocet1*D11+1</f>
        <v>21</v>
      </c>
      <c r="F11" s="7">
        <f>pocet2*D11+1</f>
        <v>21</v>
      </c>
      <c r="G11" s="7">
        <f t="shared" si="1"/>
        <v>42</v>
      </c>
      <c r="H11" s="28"/>
      <c r="I11" s="29">
        <f t="shared" si="0"/>
        <v>0</v>
      </c>
    </row>
    <row r="12" spans="1:9" ht="75">
      <c r="A12" s="7" t="s">
        <v>13</v>
      </c>
      <c r="B12" s="8" t="s">
        <v>33</v>
      </c>
      <c r="C12" s="7" t="s">
        <v>34</v>
      </c>
      <c r="D12" s="7">
        <v>1</v>
      </c>
      <c r="E12" s="7">
        <f aca="true" t="shared" si="2" ref="E12:E19">pocet1*D12</f>
        <v>20</v>
      </c>
      <c r="F12" s="7">
        <f aca="true" t="shared" si="3" ref="F12:F19">pocet2*D12</f>
        <v>20</v>
      </c>
      <c r="G12" s="7">
        <f t="shared" si="1"/>
        <v>40</v>
      </c>
      <c r="H12" s="28"/>
      <c r="I12" s="29">
        <f t="shared" si="0"/>
        <v>0</v>
      </c>
    </row>
    <row r="13" spans="1:9" ht="75">
      <c r="A13" s="7" t="s">
        <v>14</v>
      </c>
      <c r="B13" s="8" t="s">
        <v>35</v>
      </c>
      <c r="C13" s="7" t="s">
        <v>34</v>
      </c>
      <c r="D13" s="7">
        <v>1</v>
      </c>
      <c r="E13" s="7">
        <f t="shared" si="2"/>
        <v>20</v>
      </c>
      <c r="F13" s="7">
        <f t="shared" si="3"/>
        <v>20</v>
      </c>
      <c r="G13" s="7">
        <f t="shared" si="1"/>
        <v>40</v>
      </c>
      <c r="H13" s="28"/>
      <c r="I13" s="29">
        <f t="shared" si="0"/>
        <v>0</v>
      </c>
    </row>
    <row r="14" spans="1:9" ht="45">
      <c r="A14" s="7" t="s">
        <v>15</v>
      </c>
      <c r="B14" s="8" t="s">
        <v>36</v>
      </c>
      <c r="C14" s="7" t="s">
        <v>37</v>
      </c>
      <c r="D14" s="7">
        <v>1</v>
      </c>
      <c r="E14" s="7">
        <f t="shared" si="2"/>
        <v>20</v>
      </c>
      <c r="F14" s="7">
        <f t="shared" si="3"/>
        <v>20</v>
      </c>
      <c r="G14" s="7">
        <f aca="true" t="shared" si="4" ref="G14">SUM(E14:F14)</f>
        <v>40</v>
      </c>
      <c r="H14" s="28"/>
      <c r="I14" s="29">
        <f t="shared" si="0"/>
        <v>0</v>
      </c>
    </row>
    <row r="15" spans="1:9" ht="75">
      <c r="A15" s="7" t="s">
        <v>16</v>
      </c>
      <c r="B15" s="9" t="s">
        <v>39</v>
      </c>
      <c r="C15" s="7" t="s">
        <v>38</v>
      </c>
      <c r="D15" s="7">
        <v>1</v>
      </c>
      <c r="E15" s="7">
        <f t="shared" si="2"/>
        <v>20</v>
      </c>
      <c r="F15" s="7">
        <f t="shared" si="3"/>
        <v>20</v>
      </c>
      <c r="G15" s="7">
        <f t="shared" si="1"/>
        <v>40</v>
      </c>
      <c r="H15" s="28"/>
      <c r="I15" s="29">
        <f t="shared" si="0"/>
        <v>0</v>
      </c>
    </row>
    <row r="16" spans="1:9" ht="30">
      <c r="A16" s="7" t="s">
        <v>40</v>
      </c>
      <c r="B16" s="9" t="s">
        <v>111</v>
      </c>
      <c r="C16" s="7" t="s">
        <v>112</v>
      </c>
      <c r="D16" s="7">
        <v>1</v>
      </c>
      <c r="E16" s="7">
        <f t="shared" si="2"/>
        <v>20</v>
      </c>
      <c r="F16" s="7">
        <f t="shared" si="3"/>
        <v>20</v>
      </c>
      <c r="G16" s="7">
        <f t="shared" si="1"/>
        <v>40</v>
      </c>
      <c r="H16" s="28"/>
      <c r="I16" s="29">
        <f t="shared" si="0"/>
        <v>0</v>
      </c>
    </row>
    <row r="17" spans="1:9" ht="45">
      <c r="A17" s="7" t="s">
        <v>42</v>
      </c>
      <c r="B17" s="9" t="s">
        <v>57</v>
      </c>
      <c r="C17" s="7" t="s">
        <v>54</v>
      </c>
      <c r="D17" s="7">
        <v>1</v>
      </c>
      <c r="E17" s="7">
        <f t="shared" si="2"/>
        <v>20</v>
      </c>
      <c r="F17" s="7">
        <f t="shared" si="3"/>
        <v>20</v>
      </c>
      <c r="G17" s="7">
        <f t="shared" si="1"/>
        <v>40</v>
      </c>
      <c r="H17" s="28"/>
      <c r="I17" s="29">
        <f t="shared" si="0"/>
        <v>0</v>
      </c>
    </row>
    <row r="18" spans="1:9" ht="30">
      <c r="A18" s="7" t="s">
        <v>43</v>
      </c>
      <c r="B18" s="9" t="s">
        <v>56</v>
      </c>
      <c r="C18" s="7" t="s">
        <v>55</v>
      </c>
      <c r="D18" s="7">
        <v>1</v>
      </c>
      <c r="E18" s="7">
        <f t="shared" si="2"/>
        <v>20</v>
      </c>
      <c r="F18" s="7">
        <f t="shared" si="3"/>
        <v>20</v>
      </c>
      <c r="G18" s="7">
        <f t="shared" si="1"/>
        <v>40</v>
      </c>
      <c r="H18" s="28"/>
      <c r="I18" s="29">
        <f t="shared" si="0"/>
        <v>0</v>
      </c>
    </row>
    <row r="19" spans="1:9" ht="30">
      <c r="A19" s="7" t="s">
        <v>44</v>
      </c>
      <c r="B19" s="9" t="s">
        <v>58</v>
      </c>
      <c r="C19" s="7" t="s">
        <v>113</v>
      </c>
      <c r="D19" s="7">
        <v>1</v>
      </c>
      <c r="E19" s="7">
        <f t="shared" si="2"/>
        <v>20</v>
      </c>
      <c r="F19" s="7">
        <f t="shared" si="3"/>
        <v>20</v>
      </c>
      <c r="G19" s="7">
        <f t="shared" si="1"/>
        <v>40</v>
      </c>
      <c r="H19" s="28"/>
      <c r="I19" s="29">
        <f t="shared" si="0"/>
        <v>0</v>
      </c>
    </row>
    <row r="20" spans="1:9" ht="30">
      <c r="A20" s="7" t="s">
        <v>45</v>
      </c>
      <c r="B20" s="9" t="s">
        <v>64</v>
      </c>
      <c r="C20" s="7"/>
      <c r="D20" s="7">
        <v>1</v>
      </c>
      <c r="E20" s="7">
        <f>pocet1*D20+1</f>
        <v>21</v>
      </c>
      <c r="F20" s="7">
        <f>pocet2*D20+1</f>
        <v>21</v>
      </c>
      <c r="G20" s="7">
        <f t="shared" si="1"/>
        <v>42</v>
      </c>
      <c r="H20" s="28"/>
      <c r="I20" s="29">
        <f t="shared" si="0"/>
        <v>0</v>
      </c>
    </row>
    <row r="21" spans="1:9" ht="15">
      <c r="A21" s="7" t="s">
        <v>46</v>
      </c>
      <c r="B21" s="9" t="s">
        <v>59</v>
      </c>
      <c r="C21" s="7" t="s">
        <v>96</v>
      </c>
      <c r="D21" s="7">
        <v>1</v>
      </c>
      <c r="E21" s="7">
        <f>pocet1*D21+1</f>
        <v>21</v>
      </c>
      <c r="F21" s="7">
        <f>pocet2*D21+1</f>
        <v>21</v>
      </c>
      <c r="G21" s="7">
        <f t="shared" si="1"/>
        <v>42</v>
      </c>
      <c r="H21" s="28"/>
      <c r="I21" s="29">
        <f t="shared" si="0"/>
        <v>0</v>
      </c>
    </row>
    <row r="22" spans="1:9" ht="15">
      <c r="A22" s="7" t="s">
        <v>47</v>
      </c>
      <c r="B22" s="9" t="s">
        <v>61</v>
      </c>
      <c r="C22" s="7" t="s">
        <v>60</v>
      </c>
      <c r="D22" s="7">
        <v>1</v>
      </c>
      <c r="E22" s="7">
        <f>pocet1*D22+1</f>
        <v>21</v>
      </c>
      <c r="F22" s="7">
        <f>pocet2*D22+1</f>
        <v>21</v>
      </c>
      <c r="G22" s="7">
        <f t="shared" si="1"/>
        <v>42</v>
      </c>
      <c r="H22" s="28"/>
      <c r="I22" s="29">
        <f t="shared" si="0"/>
        <v>0</v>
      </c>
    </row>
    <row r="23" spans="1:9" ht="45">
      <c r="A23" s="7" t="s">
        <v>48</v>
      </c>
      <c r="B23" s="9" t="s">
        <v>151</v>
      </c>
      <c r="C23" s="7" t="s">
        <v>62</v>
      </c>
      <c r="D23" s="7">
        <v>1</v>
      </c>
      <c r="E23" s="7">
        <f>pocet1*D23+1</f>
        <v>21</v>
      </c>
      <c r="F23" s="7">
        <f>pocet2*D23+1</f>
        <v>21</v>
      </c>
      <c r="G23" s="7">
        <f t="shared" si="1"/>
        <v>42</v>
      </c>
      <c r="H23" s="28"/>
      <c r="I23" s="29">
        <f t="shared" si="0"/>
        <v>0</v>
      </c>
    </row>
    <row r="24" spans="1:9" ht="30">
      <c r="A24" s="7" t="s">
        <v>49</v>
      </c>
      <c r="B24" s="8" t="s">
        <v>67</v>
      </c>
      <c r="C24" s="12" t="s">
        <v>63</v>
      </c>
      <c r="D24" s="7">
        <v>1</v>
      </c>
      <c r="E24" s="7">
        <f>pocet1*D24+1</f>
        <v>21</v>
      </c>
      <c r="F24" s="7">
        <f>pocet2*D24+1</f>
        <v>21</v>
      </c>
      <c r="G24" s="7">
        <f t="shared" si="1"/>
        <v>42</v>
      </c>
      <c r="H24" s="28"/>
      <c r="I24" s="29">
        <f>G24*H24</f>
        <v>0</v>
      </c>
    </row>
    <row r="25" spans="1:9" ht="15">
      <c r="A25" s="3"/>
      <c r="B25" s="2"/>
      <c r="C25" s="4"/>
      <c r="D25" s="3"/>
      <c r="G25" s="23" t="s">
        <v>160</v>
      </c>
      <c r="H25" s="22"/>
      <c r="I25" s="22">
        <f>SUM(I4:I24)</f>
        <v>0</v>
      </c>
    </row>
    <row r="26" spans="1:7" ht="15">
      <c r="A26" s="3"/>
      <c r="B26" s="2"/>
      <c r="C26" s="4"/>
      <c r="D26" s="3"/>
      <c r="G26" s="3"/>
    </row>
  </sheetData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zoomScale="153" zoomScaleSheetLayoutView="153" workbookViewId="0" topLeftCell="A1">
      <selection activeCell="B6" sqref="B6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4" max="5" width="8.57421875" style="0" customWidth="1"/>
    <col min="8" max="8" width="12.28125" style="0" customWidth="1"/>
    <col min="9" max="9" width="14.28125" style="0" customWidth="1"/>
  </cols>
  <sheetData>
    <row r="1" spans="1:6" ht="30.6" customHeight="1">
      <c r="A1" s="6" t="s">
        <v>68</v>
      </c>
      <c r="C1" s="5" t="s">
        <v>66</v>
      </c>
      <c r="E1" s="5">
        <v>9</v>
      </c>
      <c r="F1" s="5">
        <v>10</v>
      </c>
    </row>
    <row r="2" spans="1:9" ht="30.6" customHeight="1">
      <c r="A2" s="53" t="s">
        <v>65</v>
      </c>
      <c r="B2" s="54"/>
      <c r="C2" s="54"/>
      <c r="D2" s="54"/>
      <c r="E2" s="54"/>
      <c r="F2" s="54"/>
      <c r="G2" s="54"/>
      <c r="H2" s="54"/>
      <c r="I2" s="54"/>
    </row>
    <row r="3" spans="1:9" ht="27" customHeight="1">
      <c r="A3" s="10" t="s">
        <v>0</v>
      </c>
      <c r="B3" s="11" t="s">
        <v>17</v>
      </c>
      <c r="C3" s="11" t="s">
        <v>18</v>
      </c>
      <c r="D3" s="11" t="s">
        <v>1</v>
      </c>
      <c r="E3" s="11" t="s">
        <v>3</v>
      </c>
      <c r="F3" s="11" t="s">
        <v>4</v>
      </c>
      <c r="G3" s="11" t="s">
        <v>2</v>
      </c>
      <c r="H3" s="11" t="s">
        <v>158</v>
      </c>
      <c r="I3" s="11" t="s">
        <v>159</v>
      </c>
    </row>
    <row r="4" spans="1:9" ht="165">
      <c r="A4" s="7" t="s">
        <v>5</v>
      </c>
      <c r="B4" s="8" t="s">
        <v>197</v>
      </c>
      <c r="C4" s="7" t="s">
        <v>19</v>
      </c>
      <c r="D4" s="7">
        <v>2</v>
      </c>
      <c r="E4" s="7">
        <f aca="true" t="shared" si="0" ref="E4:E25">pocet1*D4</f>
        <v>18</v>
      </c>
      <c r="F4" s="7">
        <f aca="true" t="shared" si="1" ref="F4:F25">pocet2*D4</f>
        <v>20</v>
      </c>
      <c r="G4" s="7">
        <f>SUM(E4:F4)</f>
        <v>38</v>
      </c>
      <c r="H4" s="28"/>
      <c r="I4" s="29">
        <f aca="true" t="shared" si="2" ref="I4:I24">G4*H4</f>
        <v>0</v>
      </c>
    </row>
    <row r="5" spans="1:9" ht="30">
      <c r="A5" s="7" t="s">
        <v>6</v>
      </c>
      <c r="B5" s="8" t="s">
        <v>21</v>
      </c>
      <c r="C5" s="7" t="s">
        <v>20</v>
      </c>
      <c r="D5" s="7">
        <v>2</v>
      </c>
      <c r="E5" s="7">
        <f t="shared" si="0"/>
        <v>18</v>
      </c>
      <c r="F5" s="7">
        <f t="shared" si="1"/>
        <v>20</v>
      </c>
      <c r="G5" s="7">
        <f>SUM(E5:F5)</f>
        <v>38</v>
      </c>
      <c r="H5" s="28"/>
      <c r="I5" s="29">
        <f t="shared" si="2"/>
        <v>0</v>
      </c>
    </row>
    <row r="6" spans="1:9" ht="60">
      <c r="A6" s="7" t="s">
        <v>7</v>
      </c>
      <c r="B6" s="8" t="s">
        <v>22</v>
      </c>
      <c r="C6" s="7" t="s">
        <v>23</v>
      </c>
      <c r="D6" s="7">
        <v>2</v>
      </c>
      <c r="E6" s="7">
        <f t="shared" si="0"/>
        <v>18</v>
      </c>
      <c r="F6" s="7">
        <f t="shared" si="1"/>
        <v>20</v>
      </c>
      <c r="G6" s="7">
        <f>SUM(E6:F6)</f>
        <v>38</v>
      </c>
      <c r="H6" s="28"/>
      <c r="I6" s="29">
        <f t="shared" si="2"/>
        <v>0</v>
      </c>
    </row>
    <row r="7" spans="1:9" ht="45">
      <c r="A7" s="7" t="s">
        <v>8</v>
      </c>
      <c r="B7" s="8" t="s">
        <v>25</v>
      </c>
      <c r="C7" s="7" t="s">
        <v>24</v>
      </c>
      <c r="D7" s="7">
        <v>1</v>
      </c>
      <c r="E7" s="7">
        <f t="shared" si="0"/>
        <v>9</v>
      </c>
      <c r="F7" s="7">
        <f t="shared" si="1"/>
        <v>10</v>
      </c>
      <c r="G7" s="7">
        <f aca="true" t="shared" si="3" ref="G7:G25">SUM(E7:F7)</f>
        <v>19</v>
      </c>
      <c r="H7" s="28"/>
      <c r="I7" s="29">
        <f t="shared" si="2"/>
        <v>0</v>
      </c>
    </row>
    <row r="8" spans="1:9" ht="30">
      <c r="A8" s="7" t="s">
        <v>9</v>
      </c>
      <c r="B8" s="8" t="s">
        <v>27</v>
      </c>
      <c r="C8" s="7" t="s">
        <v>26</v>
      </c>
      <c r="D8" s="7">
        <v>2</v>
      </c>
      <c r="E8" s="7">
        <f t="shared" si="0"/>
        <v>18</v>
      </c>
      <c r="F8" s="7">
        <f t="shared" si="1"/>
        <v>20</v>
      </c>
      <c r="G8" s="7">
        <f t="shared" si="3"/>
        <v>38</v>
      </c>
      <c r="H8" s="28"/>
      <c r="I8" s="29">
        <f t="shared" si="2"/>
        <v>0</v>
      </c>
    </row>
    <row r="9" spans="1:9" ht="45">
      <c r="A9" s="7" t="s">
        <v>10</v>
      </c>
      <c r="B9" s="8" t="s">
        <v>29</v>
      </c>
      <c r="C9" s="7" t="s">
        <v>28</v>
      </c>
      <c r="D9" s="7">
        <v>1</v>
      </c>
      <c r="E9" s="7">
        <f t="shared" si="0"/>
        <v>9</v>
      </c>
      <c r="F9" s="7">
        <f t="shared" si="1"/>
        <v>10</v>
      </c>
      <c r="G9" s="7">
        <f t="shared" si="3"/>
        <v>19</v>
      </c>
      <c r="H9" s="28"/>
      <c r="I9" s="29">
        <f t="shared" si="2"/>
        <v>0</v>
      </c>
    </row>
    <row r="10" spans="1:9" ht="75">
      <c r="A10" s="7" t="s">
        <v>11</v>
      </c>
      <c r="B10" s="8" t="s">
        <v>33</v>
      </c>
      <c r="C10" s="7" t="s">
        <v>30</v>
      </c>
      <c r="D10" s="7">
        <v>2</v>
      </c>
      <c r="E10" s="7">
        <f t="shared" si="0"/>
        <v>18</v>
      </c>
      <c r="F10" s="7">
        <f t="shared" si="1"/>
        <v>20</v>
      </c>
      <c r="G10" s="7">
        <f t="shared" si="3"/>
        <v>38</v>
      </c>
      <c r="H10" s="28"/>
      <c r="I10" s="29">
        <f t="shared" si="2"/>
        <v>0</v>
      </c>
    </row>
    <row r="11" spans="1:9" ht="75">
      <c r="A11" s="7" t="s">
        <v>13</v>
      </c>
      <c r="B11" s="8" t="s">
        <v>33</v>
      </c>
      <c r="C11" s="7" t="s">
        <v>34</v>
      </c>
      <c r="D11" s="7">
        <v>1</v>
      </c>
      <c r="E11" s="7">
        <f t="shared" si="0"/>
        <v>9</v>
      </c>
      <c r="F11" s="7">
        <f t="shared" si="1"/>
        <v>10</v>
      </c>
      <c r="G11" s="7">
        <f t="shared" si="3"/>
        <v>19</v>
      </c>
      <c r="H11" s="28"/>
      <c r="I11" s="29">
        <f t="shared" si="2"/>
        <v>0</v>
      </c>
    </row>
    <row r="12" spans="1:9" ht="75">
      <c r="A12" s="7" t="s">
        <v>14</v>
      </c>
      <c r="B12" s="8" t="s">
        <v>35</v>
      </c>
      <c r="C12" s="7" t="s">
        <v>34</v>
      </c>
      <c r="D12" s="7">
        <v>1</v>
      </c>
      <c r="E12" s="7">
        <f t="shared" si="0"/>
        <v>9</v>
      </c>
      <c r="F12" s="7">
        <f t="shared" si="1"/>
        <v>10</v>
      </c>
      <c r="G12" s="7">
        <f t="shared" si="3"/>
        <v>19</v>
      </c>
      <c r="H12" s="28"/>
      <c r="I12" s="29">
        <f t="shared" si="2"/>
        <v>0</v>
      </c>
    </row>
    <row r="13" spans="1:9" ht="45">
      <c r="A13" s="7" t="s">
        <v>15</v>
      </c>
      <c r="B13" s="8" t="s">
        <v>36</v>
      </c>
      <c r="C13" s="7" t="s">
        <v>37</v>
      </c>
      <c r="D13" s="7">
        <v>1</v>
      </c>
      <c r="E13" s="7">
        <f t="shared" si="0"/>
        <v>9</v>
      </c>
      <c r="F13" s="7">
        <f t="shared" si="1"/>
        <v>10</v>
      </c>
      <c r="G13" s="7">
        <f t="shared" si="3"/>
        <v>19</v>
      </c>
      <c r="H13" s="28"/>
      <c r="I13" s="29">
        <f t="shared" si="2"/>
        <v>0</v>
      </c>
    </row>
    <row r="14" spans="1:9" ht="75">
      <c r="A14" s="7" t="s">
        <v>16</v>
      </c>
      <c r="B14" s="9" t="s">
        <v>39</v>
      </c>
      <c r="C14" s="7" t="s">
        <v>38</v>
      </c>
      <c r="D14" s="7">
        <v>1</v>
      </c>
      <c r="E14" s="7">
        <f t="shared" si="0"/>
        <v>9</v>
      </c>
      <c r="F14" s="7">
        <f t="shared" si="1"/>
        <v>10</v>
      </c>
      <c r="G14" s="7">
        <f t="shared" si="3"/>
        <v>19</v>
      </c>
      <c r="H14" s="28"/>
      <c r="I14" s="29">
        <f t="shared" si="2"/>
        <v>0</v>
      </c>
    </row>
    <row r="15" spans="1:9" ht="30">
      <c r="A15" s="7" t="s">
        <v>40</v>
      </c>
      <c r="B15" s="9" t="s">
        <v>111</v>
      </c>
      <c r="C15" s="7" t="s">
        <v>112</v>
      </c>
      <c r="D15" s="7">
        <v>1</v>
      </c>
      <c r="E15" s="7">
        <f t="shared" si="0"/>
        <v>9</v>
      </c>
      <c r="F15" s="7">
        <f t="shared" si="1"/>
        <v>10</v>
      </c>
      <c r="G15" s="7">
        <f t="shared" si="3"/>
        <v>19</v>
      </c>
      <c r="H15" s="28"/>
      <c r="I15" s="29">
        <f t="shared" si="2"/>
        <v>0</v>
      </c>
    </row>
    <row r="16" spans="1:9" ht="45">
      <c r="A16" s="7" t="s">
        <v>42</v>
      </c>
      <c r="B16" s="9" t="s">
        <v>57</v>
      </c>
      <c r="C16" s="7" t="s">
        <v>54</v>
      </c>
      <c r="D16" s="7">
        <v>1</v>
      </c>
      <c r="E16" s="7">
        <f t="shared" si="0"/>
        <v>9</v>
      </c>
      <c r="F16" s="7">
        <f t="shared" si="1"/>
        <v>10</v>
      </c>
      <c r="G16" s="7">
        <f t="shared" si="3"/>
        <v>19</v>
      </c>
      <c r="H16" s="28"/>
      <c r="I16" s="29">
        <f t="shared" si="2"/>
        <v>0</v>
      </c>
    </row>
    <row r="17" spans="1:9" ht="30">
      <c r="A17" s="7" t="s">
        <v>43</v>
      </c>
      <c r="B17" s="9" t="s">
        <v>56</v>
      </c>
      <c r="C17" s="7" t="s">
        <v>55</v>
      </c>
      <c r="D17" s="7">
        <v>1</v>
      </c>
      <c r="E17" s="7">
        <f t="shared" si="0"/>
        <v>9</v>
      </c>
      <c r="F17" s="7">
        <f t="shared" si="1"/>
        <v>10</v>
      </c>
      <c r="G17" s="7">
        <f t="shared" si="3"/>
        <v>19</v>
      </c>
      <c r="H17" s="28"/>
      <c r="I17" s="29">
        <f t="shared" si="2"/>
        <v>0</v>
      </c>
    </row>
    <row r="18" spans="1:9" ht="30">
      <c r="A18" s="7" t="s">
        <v>44</v>
      </c>
      <c r="B18" s="9" t="s">
        <v>58</v>
      </c>
      <c r="C18" s="7" t="s">
        <v>113</v>
      </c>
      <c r="D18" s="7">
        <v>1</v>
      </c>
      <c r="E18" s="7">
        <f t="shared" si="0"/>
        <v>9</v>
      </c>
      <c r="F18" s="7">
        <f t="shared" si="1"/>
        <v>10</v>
      </c>
      <c r="G18" s="7">
        <f t="shared" si="3"/>
        <v>19</v>
      </c>
      <c r="H18" s="28"/>
      <c r="I18" s="29">
        <f t="shared" si="2"/>
        <v>0</v>
      </c>
    </row>
    <row r="19" spans="1:9" ht="30">
      <c r="A19" s="7" t="s">
        <v>45</v>
      </c>
      <c r="B19" s="9" t="s">
        <v>64</v>
      </c>
      <c r="C19" s="7"/>
      <c r="D19" s="7">
        <v>1</v>
      </c>
      <c r="E19" s="7">
        <f t="shared" si="0"/>
        <v>9</v>
      </c>
      <c r="F19" s="7">
        <f t="shared" si="1"/>
        <v>10</v>
      </c>
      <c r="G19" s="7">
        <f t="shared" si="3"/>
        <v>19</v>
      </c>
      <c r="H19" s="28"/>
      <c r="I19" s="29">
        <f t="shared" si="2"/>
        <v>0</v>
      </c>
    </row>
    <row r="20" spans="1:9" ht="15">
      <c r="A20" s="7" t="s">
        <v>46</v>
      </c>
      <c r="B20" s="9" t="s">
        <v>59</v>
      </c>
      <c r="C20" s="7" t="s">
        <v>96</v>
      </c>
      <c r="D20" s="7">
        <v>1</v>
      </c>
      <c r="E20" s="7">
        <f t="shared" si="0"/>
        <v>9</v>
      </c>
      <c r="F20" s="7">
        <f t="shared" si="1"/>
        <v>10</v>
      </c>
      <c r="G20" s="7">
        <f t="shared" si="3"/>
        <v>19</v>
      </c>
      <c r="H20" s="28"/>
      <c r="I20" s="29">
        <f t="shared" si="2"/>
        <v>0</v>
      </c>
    </row>
    <row r="21" spans="1:9" ht="15">
      <c r="A21" s="7" t="s">
        <v>47</v>
      </c>
      <c r="B21" s="9" t="s">
        <v>61</v>
      </c>
      <c r="C21" s="7" t="s">
        <v>60</v>
      </c>
      <c r="D21" s="7">
        <v>1</v>
      </c>
      <c r="E21" s="7">
        <f t="shared" si="0"/>
        <v>9</v>
      </c>
      <c r="F21" s="7">
        <f t="shared" si="1"/>
        <v>10</v>
      </c>
      <c r="G21" s="7">
        <f t="shared" si="3"/>
        <v>19</v>
      </c>
      <c r="H21" s="28"/>
      <c r="I21" s="29">
        <f t="shared" si="2"/>
        <v>0</v>
      </c>
    </row>
    <row r="22" spans="1:9" ht="45">
      <c r="A22" s="7" t="s">
        <v>48</v>
      </c>
      <c r="B22" s="9" t="s">
        <v>151</v>
      </c>
      <c r="C22" s="7" t="s">
        <v>62</v>
      </c>
      <c r="D22" s="7">
        <v>1</v>
      </c>
      <c r="E22" s="7">
        <f t="shared" si="0"/>
        <v>9</v>
      </c>
      <c r="F22" s="7">
        <f t="shared" si="1"/>
        <v>10</v>
      </c>
      <c r="G22" s="7">
        <f t="shared" si="3"/>
        <v>19</v>
      </c>
      <c r="H22" s="28"/>
      <c r="I22" s="29">
        <f t="shared" si="2"/>
        <v>0</v>
      </c>
    </row>
    <row r="23" spans="1:9" ht="30">
      <c r="A23" s="7" t="s">
        <v>49</v>
      </c>
      <c r="B23" s="8" t="s">
        <v>67</v>
      </c>
      <c r="C23" s="12" t="s">
        <v>63</v>
      </c>
      <c r="D23" s="7">
        <v>1</v>
      </c>
      <c r="E23" s="7">
        <f t="shared" si="0"/>
        <v>9</v>
      </c>
      <c r="F23" s="7">
        <f t="shared" si="1"/>
        <v>10</v>
      </c>
      <c r="G23" s="7">
        <f t="shared" si="3"/>
        <v>19</v>
      </c>
      <c r="H23" s="28"/>
      <c r="I23" s="29">
        <f t="shared" si="2"/>
        <v>0</v>
      </c>
    </row>
    <row r="24" spans="1:9" ht="45">
      <c r="A24" s="7" t="s">
        <v>50</v>
      </c>
      <c r="B24" s="8" t="s">
        <v>70</v>
      </c>
      <c r="C24" s="7" t="s">
        <v>69</v>
      </c>
      <c r="D24" s="7">
        <v>1</v>
      </c>
      <c r="E24" s="7">
        <f t="shared" si="0"/>
        <v>9</v>
      </c>
      <c r="F24" s="7">
        <f t="shared" si="1"/>
        <v>10</v>
      </c>
      <c r="G24" s="7">
        <f aca="true" t="shared" si="4" ref="G24">SUM(E24:F24)</f>
        <v>19</v>
      </c>
      <c r="H24" s="28"/>
      <c r="I24" s="29">
        <f t="shared" si="2"/>
        <v>0</v>
      </c>
    </row>
    <row r="25" spans="1:9" ht="45">
      <c r="A25" s="7" t="s">
        <v>51</v>
      </c>
      <c r="B25" s="8" t="s">
        <v>31</v>
      </c>
      <c r="C25" s="7" t="s">
        <v>30</v>
      </c>
      <c r="D25" s="7">
        <v>1</v>
      </c>
      <c r="E25" s="7">
        <f t="shared" si="0"/>
        <v>9</v>
      </c>
      <c r="F25" s="7">
        <f t="shared" si="1"/>
        <v>10</v>
      </c>
      <c r="G25" s="7">
        <f t="shared" si="3"/>
        <v>19</v>
      </c>
      <c r="H25" s="28"/>
      <c r="I25" s="29">
        <f>G25*H25</f>
        <v>0</v>
      </c>
    </row>
    <row r="26" spans="1:9" ht="15">
      <c r="A26" s="13"/>
      <c r="B26" s="16"/>
      <c r="C26" s="13"/>
      <c r="D26" s="13"/>
      <c r="E26" s="13"/>
      <c r="F26" s="13"/>
      <c r="G26" s="25" t="s">
        <v>160</v>
      </c>
      <c r="H26" s="26"/>
      <c r="I26" s="26">
        <f>SUM(I4:I25)</f>
        <v>0</v>
      </c>
    </row>
    <row r="27" spans="1:9" ht="15">
      <c r="A27" s="13"/>
      <c r="B27" s="16"/>
      <c r="C27" s="13"/>
      <c r="D27" s="13"/>
      <c r="E27" s="13"/>
      <c r="F27" s="13"/>
      <c r="G27" s="13"/>
      <c r="H27" s="24"/>
      <c r="I27" s="24"/>
    </row>
    <row r="28" spans="7:9" ht="15">
      <c r="G28" s="25"/>
      <c r="H28" s="26"/>
      <c r="I28" s="26"/>
    </row>
  </sheetData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="153" zoomScaleSheetLayoutView="153" workbookViewId="0" topLeftCell="A1">
      <selection activeCell="J9" sqref="J9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4" max="5" width="8.57421875" style="0" customWidth="1"/>
    <col min="8" max="8" width="11.57421875" style="0" customWidth="1"/>
    <col min="9" max="9" width="12.7109375" style="0" customWidth="1"/>
  </cols>
  <sheetData>
    <row r="1" spans="1:6" ht="30.6" customHeight="1">
      <c r="A1" s="6" t="s">
        <v>71</v>
      </c>
      <c r="C1" s="5" t="s">
        <v>66</v>
      </c>
      <c r="E1" s="5">
        <v>1</v>
      </c>
      <c r="F1" s="5">
        <v>0</v>
      </c>
    </row>
    <row r="2" spans="1:9" ht="30.6" customHeight="1">
      <c r="A2" s="51" t="s">
        <v>65</v>
      </c>
      <c r="B2" s="52"/>
      <c r="C2" s="52"/>
      <c r="D2" s="52"/>
      <c r="E2" s="52"/>
      <c r="F2" s="52"/>
      <c r="G2" s="52"/>
      <c r="H2" s="52"/>
      <c r="I2" s="52"/>
    </row>
    <row r="3" spans="1:9" ht="27" customHeight="1">
      <c r="A3" s="10" t="s">
        <v>0</v>
      </c>
      <c r="B3" s="11" t="s">
        <v>17</v>
      </c>
      <c r="C3" s="11" t="s">
        <v>18</v>
      </c>
      <c r="D3" s="11" t="s">
        <v>1</v>
      </c>
      <c r="E3" s="11" t="s">
        <v>3</v>
      </c>
      <c r="F3" s="11" t="s">
        <v>4</v>
      </c>
      <c r="G3" s="11" t="s">
        <v>2</v>
      </c>
      <c r="H3" s="11" t="s">
        <v>158</v>
      </c>
      <c r="I3" s="11" t="s">
        <v>159</v>
      </c>
    </row>
    <row r="4" spans="1:9" ht="60">
      <c r="A4" s="7" t="s">
        <v>7</v>
      </c>
      <c r="B4" s="8" t="s">
        <v>22</v>
      </c>
      <c r="C4" s="7" t="s">
        <v>23</v>
      </c>
      <c r="D4" s="7">
        <v>2</v>
      </c>
      <c r="E4" s="7">
        <f aca="true" t="shared" si="0" ref="E4:E9">pocet1*D4</f>
        <v>2</v>
      </c>
      <c r="F4" s="7">
        <f aca="true" t="shared" si="1" ref="F4:F9">pocet2*D4</f>
        <v>0</v>
      </c>
      <c r="G4" s="7">
        <f>SUM(E4:F4)</f>
        <v>2</v>
      </c>
      <c r="H4" s="28"/>
      <c r="I4" s="29">
        <f aca="true" t="shared" si="2" ref="I4">G4*H4</f>
        <v>0</v>
      </c>
    </row>
    <row r="5" spans="1:9" ht="30">
      <c r="A5" s="7" t="s">
        <v>9</v>
      </c>
      <c r="B5" s="8" t="s">
        <v>27</v>
      </c>
      <c r="C5" s="7" t="s">
        <v>26</v>
      </c>
      <c r="D5" s="7">
        <v>2</v>
      </c>
      <c r="E5" s="7">
        <f t="shared" si="0"/>
        <v>2</v>
      </c>
      <c r="F5" s="7">
        <f t="shared" si="1"/>
        <v>0</v>
      </c>
      <c r="G5" s="7">
        <f aca="true" t="shared" si="3" ref="G5:G8">SUM(E5:F5)</f>
        <v>2</v>
      </c>
      <c r="H5" s="28"/>
      <c r="I5" s="29">
        <f aca="true" t="shared" si="4" ref="I5:I9">G5*H5</f>
        <v>0</v>
      </c>
    </row>
    <row r="6" spans="1:9" ht="30">
      <c r="A6" s="7" t="s">
        <v>45</v>
      </c>
      <c r="B6" s="9" t="s">
        <v>64</v>
      </c>
      <c r="C6" s="7"/>
      <c r="D6" s="7">
        <v>1</v>
      </c>
      <c r="E6" s="7">
        <f t="shared" si="0"/>
        <v>1</v>
      </c>
      <c r="F6" s="7">
        <f t="shared" si="1"/>
        <v>0</v>
      </c>
      <c r="G6" s="7">
        <f>SUM(E6:F6)</f>
        <v>1</v>
      </c>
      <c r="H6" s="28"/>
      <c r="I6" s="29">
        <f t="shared" si="4"/>
        <v>0</v>
      </c>
    </row>
    <row r="7" spans="1:9" ht="45">
      <c r="A7" s="7" t="s">
        <v>52</v>
      </c>
      <c r="B7" s="8" t="s">
        <v>29</v>
      </c>
      <c r="C7" s="7" t="s">
        <v>73</v>
      </c>
      <c r="D7" s="7">
        <v>1</v>
      </c>
      <c r="E7" s="7">
        <f t="shared" si="0"/>
        <v>1</v>
      </c>
      <c r="F7" s="7">
        <f t="shared" si="1"/>
        <v>0</v>
      </c>
      <c r="G7" s="7">
        <f t="shared" si="3"/>
        <v>1</v>
      </c>
      <c r="H7" s="28"/>
      <c r="I7" s="29">
        <f t="shared" si="4"/>
        <v>0</v>
      </c>
    </row>
    <row r="8" spans="1:9" ht="75">
      <c r="A8" s="7" t="s">
        <v>53</v>
      </c>
      <c r="B8" s="8" t="s">
        <v>33</v>
      </c>
      <c r="C8" s="7" t="s">
        <v>74</v>
      </c>
      <c r="D8" s="7">
        <v>1</v>
      </c>
      <c r="E8" s="7">
        <f t="shared" si="0"/>
        <v>1</v>
      </c>
      <c r="F8" s="7">
        <f t="shared" si="1"/>
        <v>0</v>
      </c>
      <c r="G8" s="7">
        <f t="shared" si="3"/>
        <v>1</v>
      </c>
      <c r="H8" s="28"/>
      <c r="I8" s="29">
        <f t="shared" si="4"/>
        <v>0</v>
      </c>
    </row>
    <row r="9" spans="1:9" ht="75">
      <c r="A9" s="7" t="s">
        <v>72</v>
      </c>
      <c r="B9" s="8" t="s">
        <v>77</v>
      </c>
      <c r="C9" s="7" t="s">
        <v>75</v>
      </c>
      <c r="D9" s="7">
        <v>1</v>
      </c>
      <c r="E9" s="7">
        <f t="shared" si="0"/>
        <v>1</v>
      </c>
      <c r="F9" s="7">
        <f t="shared" si="1"/>
        <v>0</v>
      </c>
      <c r="G9" s="7">
        <f>SUM(E9:F9)</f>
        <v>1</v>
      </c>
      <c r="H9" s="28"/>
      <c r="I9" s="29">
        <f t="shared" si="4"/>
        <v>0</v>
      </c>
    </row>
    <row r="10" spans="1:9" ht="15">
      <c r="A10" s="3"/>
      <c r="B10" s="2"/>
      <c r="D10" s="3"/>
      <c r="E10" s="3"/>
      <c r="F10" s="3"/>
      <c r="G10" s="23" t="s">
        <v>160</v>
      </c>
      <c r="H10" s="27"/>
      <c r="I10" s="22">
        <f>SUM(I4:I9)</f>
        <v>0</v>
      </c>
    </row>
  </sheetData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="153" zoomScaleSheetLayoutView="153" workbookViewId="0" topLeftCell="A10">
      <selection activeCell="H4" sqref="H4:H15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4" max="5" width="8.57421875" style="0" customWidth="1"/>
    <col min="8" max="8" width="11.28125" style="0" bestFit="1" customWidth="1"/>
    <col min="9" max="9" width="13.421875" style="0" customWidth="1"/>
  </cols>
  <sheetData>
    <row r="1" spans="1:6" ht="30.6" customHeight="1">
      <c r="A1" s="6" t="s">
        <v>76</v>
      </c>
      <c r="C1" s="5" t="s">
        <v>66</v>
      </c>
      <c r="E1" s="5">
        <v>0</v>
      </c>
      <c r="F1" s="5">
        <v>1</v>
      </c>
    </row>
    <row r="2" spans="1:9" ht="30.6" customHeight="1">
      <c r="A2" s="51" t="s">
        <v>65</v>
      </c>
      <c r="B2" s="52"/>
      <c r="C2" s="52"/>
      <c r="D2" s="52"/>
      <c r="E2" s="52"/>
      <c r="F2" s="52"/>
      <c r="G2" s="52"/>
      <c r="H2" s="52"/>
      <c r="I2" s="52"/>
    </row>
    <row r="3" spans="1:9" ht="27" customHeight="1">
      <c r="A3" s="10" t="s">
        <v>0</v>
      </c>
      <c r="B3" s="11" t="s">
        <v>17</v>
      </c>
      <c r="C3" s="11" t="s">
        <v>18</v>
      </c>
      <c r="D3" s="11" t="s">
        <v>1</v>
      </c>
      <c r="E3" s="11" t="s">
        <v>3</v>
      </c>
      <c r="F3" s="11" t="s">
        <v>4</v>
      </c>
      <c r="G3" s="11" t="s">
        <v>2</v>
      </c>
      <c r="H3" s="11" t="s">
        <v>158</v>
      </c>
      <c r="I3" s="11" t="s">
        <v>159</v>
      </c>
    </row>
    <row r="4" spans="1:9" ht="60">
      <c r="A4" s="7" t="s">
        <v>7</v>
      </c>
      <c r="B4" s="8" t="s">
        <v>22</v>
      </c>
      <c r="C4" s="7" t="s">
        <v>23</v>
      </c>
      <c r="D4" s="7">
        <v>5</v>
      </c>
      <c r="E4" s="7">
        <f aca="true" t="shared" si="0" ref="E4:E13">pocet1*D4</f>
        <v>0</v>
      </c>
      <c r="F4" s="7">
        <f aca="true" t="shared" si="1" ref="F4:F13">pocet2*D4</f>
        <v>5</v>
      </c>
      <c r="G4" s="7">
        <f>SUM(E4:F4)</f>
        <v>5</v>
      </c>
      <c r="H4" s="28"/>
      <c r="I4" s="29">
        <f aca="true" t="shared" si="2" ref="I4:I14">G4*H4</f>
        <v>0</v>
      </c>
    </row>
    <row r="5" spans="1:9" ht="30">
      <c r="A5" s="7" t="s">
        <v>45</v>
      </c>
      <c r="B5" s="9" t="s">
        <v>64</v>
      </c>
      <c r="C5" s="7"/>
      <c r="D5" s="7">
        <v>2</v>
      </c>
      <c r="E5" s="7">
        <f t="shared" si="0"/>
        <v>0</v>
      </c>
      <c r="F5" s="7">
        <f t="shared" si="1"/>
        <v>2</v>
      </c>
      <c r="G5" s="7">
        <f>SUM(E5:F5)</f>
        <v>2</v>
      </c>
      <c r="H5" s="28"/>
      <c r="I5" s="29">
        <f t="shared" si="2"/>
        <v>0</v>
      </c>
    </row>
    <row r="6" spans="1:9" ht="15">
      <c r="A6" s="7" t="s">
        <v>47</v>
      </c>
      <c r="B6" s="9" t="s">
        <v>61</v>
      </c>
      <c r="C6" s="7" t="s">
        <v>60</v>
      </c>
      <c r="D6" s="7">
        <v>2</v>
      </c>
      <c r="E6" s="7">
        <f t="shared" si="0"/>
        <v>0</v>
      </c>
      <c r="F6" s="7">
        <f t="shared" si="1"/>
        <v>2</v>
      </c>
      <c r="G6" s="7">
        <f aca="true" t="shared" si="3" ref="G6">SUM(E6:F6)</f>
        <v>2</v>
      </c>
      <c r="H6" s="28"/>
      <c r="I6" s="29">
        <f t="shared" si="2"/>
        <v>0</v>
      </c>
    </row>
    <row r="7" spans="1:9" ht="45">
      <c r="A7" s="7" t="s">
        <v>48</v>
      </c>
      <c r="B7" s="9" t="s">
        <v>151</v>
      </c>
      <c r="C7" s="7" t="s">
        <v>62</v>
      </c>
      <c r="D7" s="7">
        <v>1</v>
      </c>
      <c r="E7" s="7">
        <f aca="true" t="shared" si="4" ref="E7">pocet1*D7</f>
        <v>0</v>
      </c>
      <c r="F7" s="7">
        <f aca="true" t="shared" si="5" ref="F7">pocet2*D7</f>
        <v>1</v>
      </c>
      <c r="G7" s="7">
        <f aca="true" t="shared" si="6" ref="G7">SUM(E7:F7)</f>
        <v>1</v>
      </c>
      <c r="H7" s="28"/>
      <c r="I7" s="29">
        <f t="shared" si="2"/>
        <v>0</v>
      </c>
    </row>
    <row r="8" spans="1:9" ht="60">
      <c r="A8" s="7" t="s">
        <v>78</v>
      </c>
      <c r="B8" s="8" t="s">
        <v>80</v>
      </c>
      <c r="C8" s="7" t="s">
        <v>79</v>
      </c>
      <c r="D8" s="7">
        <v>3</v>
      </c>
      <c r="E8" s="7">
        <f t="shared" si="0"/>
        <v>0</v>
      </c>
      <c r="F8" s="7">
        <f t="shared" si="1"/>
        <v>3</v>
      </c>
      <c r="G8" s="7">
        <f aca="true" t="shared" si="7" ref="G8">SUM(E8:F8)</f>
        <v>3</v>
      </c>
      <c r="H8" s="28"/>
      <c r="I8" s="29">
        <f t="shared" si="2"/>
        <v>0</v>
      </c>
    </row>
    <row r="9" spans="1:9" ht="30">
      <c r="A9" s="7" t="s">
        <v>81</v>
      </c>
      <c r="B9" s="8" t="s">
        <v>82</v>
      </c>
      <c r="C9" s="7" t="s">
        <v>79</v>
      </c>
      <c r="D9" s="7">
        <v>2</v>
      </c>
      <c r="E9" s="7">
        <f t="shared" si="0"/>
        <v>0</v>
      </c>
      <c r="F9" s="7">
        <f t="shared" si="1"/>
        <v>2</v>
      </c>
      <c r="G9" s="7">
        <f aca="true" t="shared" si="8" ref="G9">SUM(E9:F9)</f>
        <v>2</v>
      </c>
      <c r="H9" s="28"/>
      <c r="I9" s="29">
        <f t="shared" si="2"/>
        <v>0</v>
      </c>
    </row>
    <row r="10" spans="1:9" ht="60">
      <c r="A10" s="7" t="s">
        <v>83</v>
      </c>
      <c r="B10" s="8" t="s">
        <v>85</v>
      </c>
      <c r="C10" s="7" t="s">
        <v>84</v>
      </c>
      <c r="D10" s="7">
        <v>2</v>
      </c>
      <c r="E10" s="7">
        <f t="shared" si="0"/>
        <v>0</v>
      </c>
      <c r="F10" s="7">
        <f t="shared" si="1"/>
        <v>2</v>
      </c>
      <c r="G10" s="7">
        <f>SUM(E10:F10)</f>
        <v>2</v>
      </c>
      <c r="H10" s="28"/>
      <c r="I10" s="29">
        <f t="shared" si="2"/>
        <v>0</v>
      </c>
    </row>
    <row r="11" spans="1:9" ht="30">
      <c r="A11" s="7" t="s">
        <v>86</v>
      </c>
      <c r="B11" s="8" t="s">
        <v>88</v>
      </c>
      <c r="C11" s="7" t="s">
        <v>87</v>
      </c>
      <c r="D11" s="7">
        <v>1</v>
      </c>
      <c r="E11" s="7">
        <f t="shared" si="0"/>
        <v>0</v>
      </c>
      <c r="F11" s="7">
        <f t="shared" si="1"/>
        <v>1</v>
      </c>
      <c r="G11" s="7">
        <f aca="true" t="shared" si="9" ref="G11:G12">SUM(E11:F11)</f>
        <v>1</v>
      </c>
      <c r="H11" s="28"/>
      <c r="I11" s="29">
        <f t="shared" si="2"/>
        <v>0</v>
      </c>
    </row>
    <row r="12" spans="1:9" ht="30">
      <c r="A12" s="7" t="s">
        <v>89</v>
      </c>
      <c r="B12" s="8" t="s">
        <v>91</v>
      </c>
      <c r="C12" s="7" t="s">
        <v>90</v>
      </c>
      <c r="D12" s="7">
        <v>1</v>
      </c>
      <c r="E12" s="7">
        <f t="shared" si="0"/>
        <v>0</v>
      </c>
      <c r="F12" s="7">
        <f t="shared" si="1"/>
        <v>1</v>
      </c>
      <c r="G12" s="7">
        <f t="shared" si="9"/>
        <v>1</v>
      </c>
      <c r="H12" s="28"/>
      <c r="I12" s="29">
        <f t="shared" si="2"/>
        <v>0</v>
      </c>
    </row>
    <row r="13" spans="1:9" ht="30">
      <c r="A13" s="7" t="s">
        <v>94</v>
      </c>
      <c r="B13" s="8" t="s">
        <v>92</v>
      </c>
      <c r="C13" s="7" t="s">
        <v>93</v>
      </c>
      <c r="D13" s="7">
        <v>1</v>
      </c>
      <c r="E13" s="7">
        <f t="shared" si="0"/>
        <v>0</v>
      </c>
      <c r="F13" s="7">
        <f t="shared" si="1"/>
        <v>1</v>
      </c>
      <c r="G13" s="7">
        <f aca="true" t="shared" si="10" ref="G13">SUM(E13:F13)</f>
        <v>1</v>
      </c>
      <c r="H13" s="28"/>
      <c r="I13" s="29">
        <f t="shared" si="2"/>
        <v>0</v>
      </c>
    </row>
    <row r="14" spans="1:9" ht="15">
      <c r="A14" s="7" t="s">
        <v>97</v>
      </c>
      <c r="B14" s="9" t="s">
        <v>95</v>
      </c>
      <c r="C14" s="7" t="s">
        <v>98</v>
      </c>
      <c r="D14" s="7">
        <v>1</v>
      </c>
      <c r="E14" s="7">
        <f aca="true" t="shared" si="11" ref="E14">pocet1*D14</f>
        <v>0</v>
      </c>
      <c r="F14" s="7">
        <f aca="true" t="shared" si="12" ref="F14">pocet2*D14</f>
        <v>1</v>
      </c>
      <c r="G14" s="7">
        <f aca="true" t="shared" si="13" ref="G14:G15">SUM(E14:F14)</f>
        <v>1</v>
      </c>
      <c r="H14" s="28"/>
      <c r="I14" s="29">
        <f t="shared" si="2"/>
        <v>0</v>
      </c>
    </row>
    <row r="15" spans="1:9" ht="30">
      <c r="A15" s="7" t="s">
        <v>148</v>
      </c>
      <c r="B15" s="8" t="s">
        <v>149</v>
      </c>
      <c r="C15" s="12" t="s">
        <v>150</v>
      </c>
      <c r="D15" s="7">
        <v>1</v>
      </c>
      <c r="E15" s="7">
        <f aca="true" t="shared" si="14" ref="E15">pocet1*D15</f>
        <v>0</v>
      </c>
      <c r="F15" s="7">
        <f aca="true" t="shared" si="15" ref="F15">pocet2*D15</f>
        <v>1</v>
      </c>
      <c r="G15" s="7">
        <f t="shared" si="13"/>
        <v>1</v>
      </c>
      <c r="H15" s="28"/>
      <c r="I15" s="29">
        <f aca="true" t="shared" si="16" ref="I15">G15*H15</f>
        <v>0</v>
      </c>
    </row>
    <row r="16" spans="1:9" ht="15">
      <c r="A16" s="13"/>
      <c r="B16" s="16"/>
      <c r="C16" s="17"/>
      <c r="D16" s="13"/>
      <c r="E16" s="13"/>
      <c r="F16" s="13"/>
      <c r="G16" s="23" t="s">
        <v>160</v>
      </c>
      <c r="H16" s="27"/>
      <c r="I16" s="22">
        <f>SUM(I4:I15)</f>
        <v>0</v>
      </c>
    </row>
  </sheetData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130" zoomScaleSheetLayoutView="130" workbookViewId="0" topLeftCell="A7">
      <selection activeCell="H6" sqref="H6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4" max="5" width="8.57421875" style="0" customWidth="1"/>
    <col min="8" max="8" width="15.7109375" style="0" customWidth="1"/>
    <col min="9" max="9" width="15.00390625" style="0" customWidth="1"/>
  </cols>
  <sheetData>
    <row r="1" spans="1:6" ht="30.6" customHeight="1">
      <c r="A1" s="6" t="s">
        <v>99</v>
      </c>
      <c r="C1" s="5" t="s">
        <v>66</v>
      </c>
      <c r="E1" s="5">
        <v>1</v>
      </c>
      <c r="F1" s="5">
        <v>1</v>
      </c>
    </row>
    <row r="2" spans="1:9" ht="30.6" customHeight="1">
      <c r="A2" s="51" t="s">
        <v>65</v>
      </c>
      <c r="B2" s="52"/>
      <c r="C2" s="52"/>
      <c r="D2" s="52"/>
      <c r="E2" s="52"/>
      <c r="F2" s="52"/>
      <c r="G2" s="52"/>
      <c r="H2" s="52"/>
      <c r="I2" s="52"/>
    </row>
    <row r="3" spans="1:9" ht="27" customHeight="1">
      <c r="A3" s="10" t="s">
        <v>0</v>
      </c>
      <c r="B3" s="11" t="s">
        <v>17</v>
      </c>
      <c r="C3" s="11" t="s">
        <v>18</v>
      </c>
      <c r="D3" s="11" t="s">
        <v>1</v>
      </c>
      <c r="E3" s="11" t="s">
        <v>3</v>
      </c>
      <c r="F3" s="11" t="s">
        <v>4</v>
      </c>
      <c r="G3" s="11" t="s">
        <v>2</v>
      </c>
      <c r="H3" s="11" t="s">
        <v>158</v>
      </c>
      <c r="I3" s="11" t="s">
        <v>159</v>
      </c>
    </row>
    <row r="4" spans="1:9" ht="270">
      <c r="A4" s="7" t="s">
        <v>100</v>
      </c>
      <c r="B4" s="15" t="s">
        <v>157</v>
      </c>
      <c r="C4" s="7"/>
      <c r="D4" s="7">
        <v>1</v>
      </c>
      <c r="E4" s="7">
        <f aca="true" t="shared" si="0" ref="E4:E9">pocet1*D4</f>
        <v>1</v>
      </c>
      <c r="F4" s="7">
        <f aca="true" t="shared" si="1" ref="F4:F9">pocet2*D4</f>
        <v>1</v>
      </c>
      <c r="G4" s="7">
        <f>SUM(E4:F4)</f>
        <v>2</v>
      </c>
      <c r="H4" s="28"/>
      <c r="I4" s="29">
        <f aca="true" t="shared" si="2" ref="I4">G4*H4</f>
        <v>0</v>
      </c>
    </row>
    <row r="5" spans="1:9" ht="30">
      <c r="A5" s="7" t="s">
        <v>101</v>
      </c>
      <c r="B5" s="8" t="s">
        <v>107</v>
      </c>
      <c r="C5" s="7" t="s">
        <v>108</v>
      </c>
      <c r="D5" s="7">
        <v>1</v>
      </c>
      <c r="E5" s="7">
        <f t="shared" si="0"/>
        <v>1</v>
      </c>
      <c r="F5" s="7">
        <f t="shared" si="1"/>
        <v>1</v>
      </c>
      <c r="G5" s="7">
        <f>SUM(E5:F5)</f>
        <v>2</v>
      </c>
      <c r="H5" s="28"/>
      <c r="I5" s="29">
        <f aca="true" t="shared" si="3" ref="I5:I10">G5*H5</f>
        <v>0</v>
      </c>
    </row>
    <row r="6" spans="1:9" ht="90">
      <c r="A6" s="7" t="s">
        <v>102</v>
      </c>
      <c r="B6" s="9" t="s">
        <v>110</v>
      </c>
      <c r="C6" s="7" t="s">
        <v>109</v>
      </c>
      <c r="D6" s="7">
        <v>1</v>
      </c>
      <c r="E6" s="7">
        <f t="shared" si="0"/>
        <v>1</v>
      </c>
      <c r="F6" s="7">
        <f t="shared" si="1"/>
        <v>1</v>
      </c>
      <c r="G6" s="7">
        <f aca="true" t="shared" si="4" ref="G6:G8">SUM(E6:F6)</f>
        <v>2</v>
      </c>
      <c r="H6" s="28"/>
      <c r="I6" s="29">
        <f t="shared" si="3"/>
        <v>0</v>
      </c>
    </row>
    <row r="7" spans="1:9" ht="60">
      <c r="A7" s="7" t="s">
        <v>103</v>
      </c>
      <c r="B7" s="8" t="s">
        <v>115</v>
      </c>
      <c r="C7" s="7" t="s">
        <v>114</v>
      </c>
      <c r="D7" s="7">
        <v>1</v>
      </c>
      <c r="E7" s="7">
        <f t="shared" si="0"/>
        <v>1</v>
      </c>
      <c r="F7" s="7">
        <f t="shared" si="1"/>
        <v>1</v>
      </c>
      <c r="G7" s="7">
        <f t="shared" si="4"/>
        <v>2</v>
      </c>
      <c r="H7" s="28"/>
      <c r="I7" s="29">
        <f t="shared" si="3"/>
        <v>0</v>
      </c>
    </row>
    <row r="8" spans="1:9" ht="30">
      <c r="A8" s="7" t="s">
        <v>104</v>
      </c>
      <c r="B8" s="8" t="s">
        <v>118</v>
      </c>
      <c r="C8" s="7" t="s">
        <v>117</v>
      </c>
      <c r="D8" s="7">
        <v>4</v>
      </c>
      <c r="E8" s="7">
        <f t="shared" si="0"/>
        <v>4</v>
      </c>
      <c r="F8" s="7">
        <f t="shared" si="1"/>
        <v>4</v>
      </c>
      <c r="G8" s="7">
        <f t="shared" si="4"/>
        <v>8</v>
      </c>
      <c r="H8" s="28"/>
      <c r="I8" s="29">
        <f t="shared" si="3"/>
        <v>0</v>
      </c>
    </row>
    <row r="9" spans="1:9" ht="60">
      <c r="A9" s="7" t="s">
        <v>105</v>
      </c>
      <c r="B9" s="8" t="s">
        <v>119</v>
      </c>
      <c r="C9" s="7" t="s">
        <v>108</v>
      </c>
      <c r="D9" s="7">
        <v>2</v>
      </c>
      <c r="E9" s="7">
        <f t="shared" si="0"/>
        <v>2</v>
      </c>
      <c r="F9" s="7">
        <f t="shared" si="1"/>
        <v>2</v>
      </c>
      <c r="G9" s="7">
        <f>SUM(E9:F9)</f>
        <v>4</v>
      </c>
      <c r="H9" s="28"/>
      <c r="I9" s="29">
        <f t="shared" si="3"/>
        <v>0</v>
      </c>
    </row>
    <row r="10" spans="1:9" ht="15">
      <c r="A10" s="7" t="s">
        <v>106</v>
      </c>
      <c r="B10" s="9" t="s">
        <v>95</v>
      </c>
      <c r="C10" s="7" t="s">
        <v>116</v>
      </c>
      <c r="D10" s="7">
        <v>1</v>
      </c>
      <c r="E10" s="7">
        <f aca="true" t="shared" si="5" ref="E10">pocet1*D10</f>
        <v>1</v>
      </c>
      <c r="F10" s="7">
        <f aca="true" t="shared" si="6" ref="F10">pocet2*D10</f>
        <v>1</v>
      </c>
      <c r="G10" s="7">
        <f>SUM(E10:F10)</f>
        <v>2</v>
      </c>
      <c r="H10" s="28"/>
      <c r="I10" s="29">
        <f t="shared" si="3"/>
        <v>0</v>
      </c>
    </row>
    <row r="11" spans="1:9" ht="15">
      <c r="A11" s="13"/>
      <c r="B11" s="14"/>
      <c r="C11" s="13"/>
      <c r="D11" s="13"/>
      <c r="E11" s="13"/>
      <c r="F11" s="13"/>
      <c r="G11" s="23" t="s">
        <v>160</v>
      </c>
      <c r="H11" s="27"/>
      <c r="I11" s="22">
        <f>SUM(I4:I10)</f>
        <v>0</v>
      </c>
    </row>
    <row r="12" spans="1:7" ht="15">
      <c r="A12" s="3"/>
      <c r="B12" s="2"/>
      <c r="D12" s="3"/>
      <c r="E12" s="3"/>
      <c r="F12" s="3"/>
      <c r="G12" s="3"/>
    </row>
  </sheetData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153" zoomScaleSheetLayoutView="153" workbookViewId="0" topLeftCell="A1">
      <selection activeCell="B8" sqref="B8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4" max="5" width="8.57421875" style="0" customWidth="1"/>
    <col min="8" max="8" width="13.00390625" style="0" customWidth="1"/>
    <col min="9" max="9" width="14.140625" style="0" customWidth="1"/>
  </cols>
  <sheetData>
    <row r="1" spans="1:6" ht="30.6" customHeight="1">
      <c r="A1" s="6" t="s">
        <v>121</v>
      </c>
      <c r="C1" s="5" t="s">
        <v>66</v>
      </c>
      <c r="E1" s="5">
        <v>1</v>
      </c>
      <c r="F1" s="5">
        <v>0</v>
      </c>
    </row>
    <row r="2" spans="1:9" ht="30.6" customHeight="1">
      <c r="A2" s="53" t="s">
        <v>65</v>
      </c>
      <c r="B2" s="54"/>
      <c r="C2" s="54"/>
      <c r="D2" s="54"/>
      <c r="E2" s="54"/>
      <c r="F2" s="54"/>
      <c r="G2" s="54"/>
      <c r="H2" s="54"/>
      <c r="I2" s="54"/>
    </row>
    <row r="3" spans="1:9" ht="27" customHeight="1">
      <c r="A3" s="10" t="s">
        <v>0</v>
      </c>
      <c r="B3" s="11" t="s">
        <v>17</v>
      </c>
      <c r="C3" s="11" t="s">
        <v>18</v>
      </c>
      <c r="D3" s="11" t="s">
        <v>1</v>
      </c>
      <c r="E3" s="11" t="s">
        <v>3</v>
      </c>
      <c r="F3" s="11" t="s">
        <v>4</v>
      </c>
      <c r="G3" s="11" t="s">
        <v>2</v>
      </c>
      <c r="H3" s="11" t="s">
        <v>158</v>
      </c>
      <c r="I3" s="11" t="s">
        <v>159</v>
      </c>
    </row>
    <row r="4" spans="1:9" ht="30">
      <c r="A4" s="7" t="s">
        <v>45</v>
      </c>
      <c r="B4" s="9" t="s">
        <v>64</v>
      </c>
      <c r="C4" s="7"/>
      <c r="D4" s="7">
        <v>1</v>
      </c>
      <c r="E4" s="7">
        <f aca="true" t="shared" si="0" ref="E4">pocet1*D4</f>
        <v>1</v>
      </c>
      <c r="F4" s="7">
        <f aca="true" t="shared" si="1" ref="F4">pocet2*D4</f>
        <v>0</v>
      </c>
      <c r="G4" s="7">
        <f>SUM(E4:F4)</f>
        <v>1</v>
      </c>
      <c r="H4" s="28"/>
      <c r="I4" s="29">
        <f aca="true" t="shared" si="2" ref="I4">G4*H4</f>
        <v>0</v>
      </c>
    </row>
    <row r="5" spans="1:9" ht="45">
      <c r="A5" s="7" t="s">
        <v>120</v>
      </c>
      <c r="B5" s="9" t="s">
        <v>130</v>
      </c>
      <c r="C5" s="7" t="s">
        <v>129</v>
      </c>
      <c r="D5" s="7">
        <v>5</v>
      </c>
      <c r="E5" s="7">
        <f aca="true" t="shared" si="3" ref="E5:E8">pocet1*D5</f>
        <v>5</v>
      </c>
      <c r="F5" s="7">
        <f aca="true" t="shared" si="4" ref="F5:F8">pocet2*D5</f>
        <v>0</v>
      </c>
      <c r="G5" s="7">
        <f aca="true" t="shared" si="5" ref="G5:G8">SUM(E5:F5)</f>
        <v>5</v>
      </c>
      <c r="H5" s="28"/>
      <c r="I5" s="29">
        <f aca="true" t="shared" si="6" ref="I5:I9">G5*H5</f>
        <v>0</v>
      </c>
    </row>
    <row r="6" spans="1:9" ht="15">
      <c r="A6" s="7" t="s">
        <v>123</v>
      </c>
      <c r="B6" s="8" t="s">
        <v>193</v>
      </c>
      <c r="C6" s="7"/>
      <c r="D6" s="7"/>
      <c r="E6" s="7"/>
      <c r="F6" s="7"/>
      <c r="G6" s="7"/>
      <c r="H6" s="28"/>
      <c r="I6" s="29"/>
    </row>
    <row r="7" spans="1:9" ht="30">
      <c r="A7" s="7" t="s">
        <v>124</v>
      </c>
      <c r="B7" s="8" t="s">
        <v>194</v>
      </c>
      <c r="C7" s="7"/>
      <c r="D7" s="7"/>
      <c r="E7" s="7"/>
      <c r="F7" s="7"/>
      <c r="G7" s="7"/>
      <c r="H7" s="28"/>
      <c r="I7" s="29"/>
    </row>
    <row r="8" spans="1:9" ht="90">
      <c r="A8" s="7" t="s">
        <v>125</v>
      </c>
      <c r="B8" s="8" t="s">
        <v>128</v>
      </c>
      <c r="C8" s="7" t="s">
        <v>127</v>
      </c>
      <c r="D8" s="7">
        <v>2</v>
      </c>
      <c r="E8" s="7">
        <f t="shared" si="3"/>
        <v>2</v>
      </c>
      <c r="F8" s="7">
        <f t="shared" si="4"/>
        <v>0</v>
      </c>
      <c r="G8" s="7">
        <f t="shared" si="5"/>
        <v>2</v>
      </c>
      <c r="H8" s="28"/>
      <c r="I8" s="29">
        <f t="shared" si="6"/>
        <v>0</v>
      </c>
    </row>
    <row r="9" spans="1:9" ht="15">
      <c r="A9" s="7" t="s">
        <v>122</v>
      </c>
      <c r="B9" s="9" t="s">
        <v>95</v>
      </c>
      <c r="C9" s="7" t="s">
        <v>126</v>
      </c>
      <c r="D9" s="7">
        <v>1</v>
      </c>
      <c r="E9" s="7">
        <f aca="true" t="shared" si="7" ref="E9">pocet1*D9</f>
        <v>1</v>
      </c>
      <c r="F9" s="7">
        <f aca="true" t="shared" si="8" ref="F9">pocet2*D9</f>
        <v>0</v>
      </c>
      <c r="G9" s="7">
        <f aca="true" t="shared" si="9" ref="G9">SUM(E9:F9)</f>
        <v>1</v>
      </c>
      <c r="H9" s="28"/>
      <c r="I9" s="29">
        <f t="shared" si="6"/>
        <v>0</v>
      </c>
    </row>
    <row r="10" spans="1:9" ht="15">
      <c r="A10" s="13"/>
      <c r="B10" s="14"/>
      <c r="C10" s="13"/>
      <c r="D10" s="13"/>
      <c r="E10" s="13"/>
      <c r="F10" s="13"/>
      <c r="G10" s="23" t="s">
        <v>160</v>
      </c>
      <c r="H10" s="27"/>
      <c r="I10" s="22">
        <f>SUM(I4:I9)</f>
        <v>0</v>
      </c>
    </row>
    <row r="11" spans="1:7" ht="15">
      <c r="A11" s="3"/>
      <c r="B11" s="2"/>
      <c r="D11" s="3"/>
      <c r="E11" s="3"/>
      <c r="F11" s="3"/>
      <c r="G11" s="3"/>
    </row>
  </sheetData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153" zoomScaleSheetLayoutView="153" workbookViewId="0" topLeftCell="A1">
      <selection activeCell="B15" sqref="B15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4" max="5" width="8.57421875" style="0" customWidth="1"/>
    <col min="8" max="8" width="11.8515625" style="0" customWidth="1"/>
    <col min="9" max="9" width="15.421875" style="0" customWidth="1"/>
  </cols>
  <sheetData>
    <row r="1" spans="1:6" ht="30.6" customHeight="1">
      <c r="A1" s="6" t="s">
        <v>156</v>
      </c>
      <c r="C1" s="5" t="s">
        <v>66</v>
      </c>
      <c r="E1" s="5">
        <v>0</v>
      </c>
      <c r="F1" s="5">
        <v>1</v>
      </c>
    </row>
    <row r="2" spans="1:9" ht="30.6" customHeight="1">
      <c r="A2" s="51" t="s">
        <v>65</v>
      </c>
      <c r="B2" s="52"/>
      <c r="C2" s="52"/>
      <c r="D2" s="52"/>
      <c r="E2" s="52"/>
      <c r="F2" s="52"/>
      <c r="G2" s="52"/>
      <c r="H2" s="52"/>
      <c r="I2" s="52"/>
    </row>
    <row r="3" spans="1:9" ht="27" customHeight="1">
      <c r="A3" s="10" t="s">
        <v>0</v>
      </c>
      <c r="B3" s="11" t="s">
        <v>17</v>
      </c>
      <c r="C3" s="11" t="s">
        <v>18</v>
      </c>
      <c r="D3" s="11" t="s">
        <v>1</v>
      </c>
      <c r="E3" s="11" t="s">
        <v>3</v>
      </c>
      <c r="F3" s="11" t="s">
        <v>4</v>
      </c>
      <c r="G3" s="11" t="s">
        <v>2</v>
      </c>
      <c r="H3" s="11" t="s">
        <v>158</v>
      </c>
      <c r="I3" s="11" t="s">
        <v>159</v>
      </c>
    </row>
    <row r="4" spans="1:9" ht="30">
      <c r="A4" s="7" t="s">
        <v>45</v>
      </c>
      <c r="B4" s="9" t="s">
        <v>64</v>
      </c>
      <c r="C4" s="7"/>
      <c r="D4" s="7">
        <v>1</v>
      </c>
      <c r="E4" s="7">
        <f aca="true" t="shared" si="0" ref="E4">pocet1*D4</f>
        <v>0</v>
      </c>
      <c r="F4" s="7">
        <f aca="true" t="shared" si="1" ref="F4">pocet2*D4</f>
        <v>1</v>
      </c>
      <c r="G4" s="7">
        <f>SUM(E4:F4)</f>
        <v>1</v>
      </c>
      <c r="H4" s="28"/>
      <c r="I4" s="29">
        <f aca="true" t="shared" si="2" ref="I4">G4*H4</f>
        <v>0</v>
      </c>
    </row>
    <row r="5" spans="1:9" ht="30">
      <c r="A5" s="7" t="s">
        <v>86</v>
      </c>
      <c r="B5" s="8" t="s">
        <v>88</v>
      </c>
      <c r="C5" s="7" t="s">
        <v>87</v>
      </c>
      <c r="D5" s="7">
        <v>2</v>
      </c>
      <c r="E5" s="7">
        <f aca="true" t="shared" si="3" ref="E5:E7">pocet1*D5</f>
        <v>0</v>
      </c>
      <c r="F5" s="7">
        <f aca="true" t="shared" si="4" ref="F5:F7">pocet2*D5</f>
        <v>2</v>
      </c>
      <c r="G5" s="7">
        <f aca="true" t="shared" si="5" ref="G5:G7">SUM(E5:F5)</f>
        <v>2</v>
      </c>
      <c r="H5" s="28"/>
      <c r="I5" s="29">
        <f aca="true" t="shared" si="6" ref="I5:I15">G5*H5</f>
        <v>0</v>
      </c>
    </row>
    <row r="6" spans="1:9" ht="30">
      <c r="A6" s="7" t="s">
        <v>89</v>
      </c>
      <c r="B6" s="8" t="s">
        <v>91</v>
      </c>
      <c r="C6" s="7" t="s">
        <v>90</v>
      </c>
      <c r="D6" s="7">
        <v>2</v>
      </c>
      <c r="E6" s="7">
        <f t="shared" si="3"/>
        <v>0</v>
      </c>
      <c r="F6" s="7">
        <f t="shared" si="4"/>
        <v>2</v>
      </c>
      <c r="G6" s="7">
        <f t="shared" si="5"/>
        <v>2</v>
      </c>
      <c r="H6" s="28"/>
      <c r="I6" s="29">
        <f t="shared" si="6"/>
        <v>0</v>
      </c>
    </row>
    <row r="7" spans="1:9" ht="30">
      <c r="A7" s="7" t="s">
        <v>94</v>
      </c>
      <c r="B7" s="8" t="s">
        <v>92</v>
      </c>
      <c r="C7" s="7" t="s">
        <v>93</v>
      </c>
      <c r="D7" s="7">
        <v>1</v>
      </c>
      <c r="E7" s="7">
        <f t="shared" si="3"/>
        <v>0</v>
      </c>
      <c r="F7" s="7">
        <f t="shared" si="4"/>
        <v>1</v>
      </c>
      <c r="G7" s="7">
        <f t="shared" si="5"/>
        <v>1</v>
      </c>
      <c r="H7" s="28"/>
      <c r="I7" s="29">
        <f t="shared" si="6"/>
        <v>0</v>
      </c>
    </row>
    <row r="8" spans="1:9" ht="45">
      <c r="A8" s="7" t="s">
        <v>120</v>
      </c>
      <c r="B8" s="9" t="s">
        <v>130</v>
      </c>
      <c r="C8" s="7" t="s">
        <v>129</v>
      </c>
      <c r="D8" s="7">
        <v>4</v>
      </c>
      <c r="E8" s="7">
        <f aca="true" t="shared" si="7" ref="E8">pocet1*D8</f>
        <v>0</v>
      </c>
      <c r="F8" s="7">
        <f aca="true" t="shared" si="8" ref="F8">pocet2*D8</f>
        <v>4</v>
      </c>
      <c r="G8" s="7">
        <f aca="true" t="shared" si="9" ref="G8">SUM(E8:F8)</f>
        <v>4</v>
      </c>
      <c r="H8" s="28"/>
      <c r="I8" s="29">
        <f t="shared" si="6"/>
        <v>0</v>
      </c>
    </row>
    <row r="9" spans="1:9" ht="60">
      <c r="A9" s="7" t="s">
        <v>133</v>
      </c>
      <c r="B9" s="8" t="s">
        <v>140</v>
      </c>
      <c r="C9" s="7" t="s">
        <v>141</v>
      </c>
      <c r="D9" s="7">
        <v>2</v>
      </c>
      <c r="E9" s="7">
        <f aca="true" t="shared" si="10" ref="E9:E16">pocet1*D9</f>
        <v>0</v>
      </c>
      <c r="F9" s="7">
        <f aca="true" t="shared" si="11" ref="F9:F16">pocet2*D9</f>
        <v>2</v>
      </c>
      <c r="G9" s="7">
        <f aca="true" t="shared" si="12" ref="G9:G16">SUM(E9:F9)</f>
        <v>2</v>
      </c>
      <c r="H9" s="28"/>
      <c r="I9" s="29">
        <f t="shared" si="6"/>
        <v>0</v>
      </c>
    </row>
    <row r="10" spans="1:9" ht="15">
      <c r="A10" s="7" t="s">
        <v>134</v>
      </c>
      <c r="B10" s="8" t="s">
        <v>192</v>
      </c>
      <c r="C10" s="7"/>
      <c r="D10" s="7"/>
      <c r="E10" s="7"/>
      <c r="F10" s="7"/>
      <c r="G10" s="7"/>
      <c r="H10" s="28"/>
      <c r="I10" s="29"/>
    </row>
    <row r="11" spans="1:9" ht="45">
      <c r="A11" s="7" t="s">
        <v>135</v>
      </c>
      <c r="B11" s="8" t="s">
        <v>143</v>
      </c>
      <c r="C11" s="7" t="s">
        <v>142</v>
      </c>
      <c r="D11" s="7">
        <v>5</v>
      </c>
      <c r="E11" s="7">
        <f t="shared" si="10"/>
        <v>0</v>
      </c>
      <c r="F11" s="7">
        <f t="shared" si="11"/>
        <v>5</v>
      </c>
      <c r="G11" s="7">
        <f t="shared" si="12"/>
        <v>5</v>
      </c>
      <c r="H11" s="28"/>
      <c r="I11" s="29">
        <f t="shared" si="6"/>
        <v>0</v>
      </c>
    </row>
    <row r="12" spans="1:9" ht="45">
      <c r="A12" s="7" t="s">
        <v>136</v>
      </c>
      <c r="B12" s="8" t="s">
        <v>144</v>
      </c>
      <c r="C12" s="7" t="s">
        <v>145</v>
      </c>
      <c r="D12" s="7">
        <v>1</v>
      </c>
      <c r="E12" s="7">
        <f t="shared" si="10"/>
        <v>0</v>
      </c>
      <c r="F12" s="7">
        <f t="shared" si="11"/>
        <v>1</v>
      </c>
      <c r="G12" s="7">
        <f t="shared" si="12"/>
        <v>1</v>
      </c>
      <c r="H12" s="28"/>
      <c r="I12" s="29">
        <f t="shared" si="6"/>
        <v>0</v>
      </c>
    </row>
    <row r="13" spans="1:9" ht="45">
      <c r="A13" s="7" t="s">
        <v>137</v>
      </c>
      <c r="B13" s="8" t="s">
        <v>147</v>
      </c>
      <c r="C13" s="7" t="s">
        <v>146</v>
      </c>
      <c r="D13" s="7">
        <v>1</v>
      </c>
      <c r="E13" s="7">
        <f t="shared" si="10"/>
        <v>0</v>
      </c>
      <c r="F13" s="7">
        <f t="shared" si="11"/>
        <v>1</v>
      </c>
      <c r="G13" s="7">
        <f t="shared" si="12"/>
        <v>1</v>
      </c>
      <c r="H13" s="28"/>
      <c r="I13" s="29">
        <f t="shared" si="6"/>
        <v>0</v>
      </c>
    </row>
    <row r="14" spans="1:9" ht="45">
      <c r="A14" s="7" t="s">
        <v>138</v>
      </c>
      <c r="B14" s="9" t="s">
        <v>153</v>
      </c>
      <c r="C14" s="7" t="s">
        <v>152</v>
      </c>
      <c r="D14" s="7">
        <v>1</v>
      </c>
      <c r="E14" s="7">
        <f t="shared" si="10"/>
        <v>0</v>
      </c>
      <c r="F14" s="7">
        <f t="shared" si="11"/>
        <v>1</v>
      </c>
      <c r="G14" s="7">
        <f t="shared" si="12"/>
        <v>1</v>
      </c>
      <c r="H14" s="28"/>
      <c r="I14" s="29">
        <f t="shared" si="6"/>
        <v>0</v>
      </c>
    </row>
    <row r="15" spans="1:9" ht="30">
      <c r="A15" s="7" t="s">
        <v>139</v>
      </c>
      <c r="B15" s="8" t="s">
        <v>154</v>
      </c>
      <c r="C15" s="12" t="s">
        <v>155</v>
      </c>
      <c r="D15" s="7">
        <v>1</v>
      </c>
      <c r="E15" s="7">
        <f t="shared" si="10"/>
        <v>0</v>
      </c>
      <c r="F15" s="7">
        <f t="shared" si="11"/>
        <v>1</v>
      </c>
      <c r="G15" s="7">
        <f t="shared" si="12"/>
        <v>1</v>
      </c>
      <c r="H15" s="28"/>
      <c r="I15" s="29">
        <f t="shared" si="6"/>
        <v>0</v>
      </c>
    </row>
    <row r="16" spans="1:9" ht="15">
      <c r="A16" s="7" t="s">
        <v>132</v>
      </c>
      <c r="B16" s="9" t="s">
        <v>95</v>
      </c>
      <c r="C16" s="7" t="s">
        <v>131</v>
      </c>
      <c r="D16" s="7">
        <v>1</v>
      </c>
      <c r="E16" s="7">
        <f t="shared" si="10"/>
        <v>0</v>
      </c>
      <c r="F16" s="7">
        <f t="shared" si="11"/>
        <v>1</v>
      </c>
      <c r="G16" s="7">
        <f t="shared" si="12"/>
        <v>1</v>
      </c>
      <c r="H16" s="28"/>
      <c r="I16" s="29">
        <f aca="true" t="shared" si="13" ref="I16:I17">G16*H16</f>
        <v>0</v>
      </c>
    </row>
    <row r="17" spans="1:9" ht="51.75" thickBot="1">
      <c r="A17" s="7"/>
      <c r="B17" s="44" t="s">
        <v>195</v>
      </c>
      <c r="C17" s="12"/>
      <c r="D17" s="7"/>
      <c r="E17" s="7"/>
      <c r="F17" s="7"/>
      <c r="G17" s="7"/>
      <c r="H17" s="28"/>
      <c r="I17" s="29">
        <f t="shared" si="13"/>
        <v>0</v>
      </c>
    </row>
    <row r="18" spans="1:9" ht="15">
      <c r="A18" s="13"/>
      <c r="B18" s="14"/>
      <c r="C18" s="13"/>
      <c r="D18" s="13"/>
      <c r="E18" s="13"/>
      <c r="F18" s="13"/>
      <c r="G18" s="23" t="s">
        <v>160</v>
      </c>
      <c r="H18" s="27"/>
      <c r="I18" s="22">
        <f>SUM(I4:I17)</f>
        <v>0</v>
      </c>
    </row>
    <row r="19" spans="1:7" ht="15">
      <c r="A19" s="3"/>
      <c r="B19" s="2"/>
      <c r="D19" s="3"/>
      <c r="E19" s="3"/>
      <c r="F19" s="3"/>
      <c r="G19" s="3"/>
    </row>
  </sheetData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O17" sqref="O17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Dubový</dc:creator>
  <cp:keywords/>
  <dc:description/>
  <cp:lastModifiedBy>hruskovar</cp:lastModifiedBy>
  <cp:lastPrinted>2019-03-01T00:22:50Z</cp:lastPrinted>
  <dcterms:created xsi:type="dcterms:W3CDTF">2019-02-27T23:44:56Z</dcterms:created>
  <dcterms:modified xsi:type="dcterms:W3CDTF">2019-05-20T14:19:08Z</dcterms:modified>
  <cp:category/>
  <cp:version/>
  <cp:contentType/>
  <cp:contentStatus/>
</cp:coreProperties>
</file>