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8800" windowHeight="14100" activeTab="2"/>
  </bookViews>
  <sheets>
    <sheet name="Rekapitulace stavby" sheetId="1" r:id="rId1"/>
    <sheet name="1 - Oprava interiéru ubyt..." sheetId="2" r:id="rId2"/>
    <sheet name="2 - Oprava interiéru ubyt..." sheetId="3" r:id="rId3"/>
    <sheet name="VON - Vedlejší a ostatní ..." sheetId="4" r:id="rId4"/>
    <sheet name="Pokyny pro vyplnění" sheetId="5" r:id="rId5"/>
  </sheets>
  <definedNames>
    <definedName name="_xlnm._FilterDatabase" localSheetId="1" hidden="1">'1 - Oprava interiéru ubyt...'!$C$100:$K$1159</definedName>
    <definedName name="_xlnm._FilterDatabase" localSheetId="2" hidden="1">'2 - Oprava interiéru ubyt...'!$C$100:$K$1155</definedName>
    <definedName name="_xlnm._FilterDatabase" localSheetId="3" hidden="1">'VON - Vedlejší a ostatní ...'!$C$84:$K$97</definedName>
    <definedName name="_xlnm.Print_Area" localSheetId="1">'1 - Oprava interiéru ubyt...'!$C$4:$J$39,'1 - Oprava interiéru ubyt...'!$C$45:$J$82,'1 - Oprava interiéru ubyt...'!$C$88:$K$1159</definedName>
    <definedName name="_xlnm.Print_Area" localSheetId="2">'2 - Oprava interiéru ubyt...'!$C$4:$J$39,'2 - Oprava interiéru ubyt...'!$C$45:$J$82,'2 - Oprava interiéru ubyt...'!$C$88:$K$1155</definedName>
    <definedName name="_xlnm.Print_Area" localSheetId="4">'Pokyny pro vyplnění'!$B$2:$K$71,'Pokyny pro vyplnění'!$B$74:$K$118,'Pokyny pro vyplnění'!$B$121:$K$190,'Pokyny pro vyplnění'!$B$198:$K$218</definedName>
    <definedName name="_xlnm.Print_Area" localSheetId="0">'Rekapitulace stavby'!$D$4:$AO$36,'Rekapitulace stavby'!$C$42:$AQ$58</definedName>
    <definedName name="_xlnm.Print_Area" localSheetId="3">'VON - Vedlejší a ostatní ...'!$C$4:$J$39,'VON - Vedlejší a ostatní ...'!$C$45:$J$66,'VON - Vedlejší a ostatní ...'!$C$72:$K$97</definedName>
    <definedName name="_xlnm.Print_Titles" localSheetId="0">'Rekapitulace stavby'!$52:$52</definedName>
    <definedName name="_xlnm.Print_Titles" localSheetId="1">'1 - Oprava interiéru ubyt...'!$100:$100</definedName>
    <definedName name="_xlnm.Print_Titles" localSheetId="2">'2 - Oprava interiéru ubyt...'!$100:$100</definedName>
    <definedName name="_xlnm.Print_Titles" localSheetId="3">'VON - Vedlejší a ostatní ...'!$84:$84</definedName>
  </definedNames>
  <calcPr calcId="145621"/>
</workbook>
</file>

<file path=xl/sharedStrings.xml><?xml version="1.0" encoding="utf-8"?>
<sst xmlns="http://schemas.openxmlformats.org/spreadsheetml/2006/main" count="21881" uniqueCount="1487">
  <si>
    <t>Export Komplet</t>
  </si>
  <si>
    <t>VZ</t>
  </si>
  <si>
    <t>2.0</t>
  </si>
  <si>
    <t/>
  </si>
  <si>
    <t>False</t>
  </si>
  <si>
    <t>{327d49d6-81fb-4961-8708-b3bb39bb2dd0}</t>
  </si>
  <si>
    <t>&gt;&gt;  skryté sloupce  &lt;&lt;</t>
  </si>
  <si>
    <t>0,01</t>
  </si>
  <si>
    <t>21</t>
  </si>
  <si>
    <t>15</t>
  </si>
  <si>
    <t>REKAPITULACE STAVBY</t>
  </si>
  <si>
    <t>v ---  níže se nacházejí doplnkové a pomocné údaje k sestavám  --- v</t>
  </si>
  <si>
    <t>0,001</t>
  </si>
  <si>
    <t>Kód:</t>
  </si>
  <si>
    <t>AE-19001</t>
  </si>
  <si>
    <t>Stavba:</t>
  </si>
  <si>
    <t>Oprava interiéru ubytovacího zařízení ÚJOP UK- BLOK A1,A2,B   Správa budov a zařízení CDMS Krystal Hotel Krystal</t>
  </si>
  <si>
    <t>KSO:</t>
  </si>
  <si>
    <t>CC-CZ:</t>
  </si>
  <si>
    <t>Místo:</t>
  </si>
  <si>
    <t xml:space="preserve"> </t>
  </si>
  <si>
    <t>Datum:</t>
  </si>
  <si>
    <t>26. 2. 2019</t>
  </si>
  <si>
    <t>Zadavatel:</t>
  </si>
  <si>
    <t>IČ:</t>
  </si>
  <si>
    <t>ÚJOP Univerzity Karlovy, Praha</t>
  </si>
  <si>
    <t>DIČ:</t>
  </si>
  <si>
    <t>Uchazeč:</t>
  </si>
  <si>
    <t>Projektant:</t>
  </si>
  <si>
    <t>ArcEnergo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</si>
  <si>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</si>
  <si>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</si>
  <si>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</si>
  <si>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</si>
  <si>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</si>
  <si>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</si>
  <si>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</si>
  <si>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</si>
  <si>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</si>
  <si>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</si>
  <si>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</si>
  <si>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</si>
  <si>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</si>
  <si>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</si>
  <si>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</si>
  <si>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</si>
  <si>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</si>
  <si>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</si>
  <si>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</si>
  <si>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</si>
  <si>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</si>
  <si>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</si>
  <si>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</si>
  <si>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</si>
  <si>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</si>
  <si>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</si>
  <si>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</si>
  <si>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</si>
  <si>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</si>
  <si>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</si>
  <si>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</si>
  <si>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</si>
  <si>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</si>
  <si>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</si>
  <si>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</si>
  <si>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</si>
  <si>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</si>
  <si>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</si>
  <si>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</si>
  <si>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</si>
  <si>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</si>
  <si>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</si>
  <si>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</si>
  <si>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</si>
  <si>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 xml:space="preserve">Oprava interiéru ubytovacího zařízení 8.NP </t>
  </si>
  <si>
    <t>STA</t>
  </si>
  <si>
    <t>{6b4f971b-6bb9-4db7-9b07-0bd9163ac681}</t>
  </si>
  <si>
    <t>2</t>
  </si>
  <si>
    <t xml:space="preserve">Oprava interiéru ubytovacího zařízení 9.NP </t>
  </si>
  <si>
    <t>{d1d35474-0414-418f-b238-f5ca4f234a40}</t>
  </si>
  <si>
    <t>VON</t>
  </si>
  <si>
    <t xml:space="preserve">Vedlejší a ostatní náklady </t>
  </si>
  <si>
    <t>{fb826aea-3748-41ff-8984-137f5b4132ad}</t>
  </si>
  <si>
    <t>dekob</t>
  </si>
  <si>
    <t>895,3</t>
  </si>
  <si>
    <t>depvc</t>
  </si>
  <si>
    <t>103,48</t>
  </si>
  <si>
    <t>KRYCÍ LIST SOUPISU PRACÍ</t>
  </si>
  <si>
    <t>deker</t>
  </si>
  <si>
    <t>27,8</t>
  </si>
  <si>
    <t>vinyl</t>
  </si>
  <si>
    <t>941,62</t>
  </si>
  <si>
    <t>kd</t>
  </si>
  <si>
    <t>96,27</t>
  </si>
  <si>
    <t>obklad</t>
  </si>
  <si>
    <t>547,062</t>
  </si>
  <si>
    <t>Objekt:</t>
  </si>
  <si>
    <t>obkladp</t>
  </si>
  <si>
    <t>obklad prádelna</t>
  </si>
  <si>
    <t>6,66</t>
  </si>
  <si>
    <t xml:space="preserve">1 - Oprava interiéru ubytovacího zařízení 8.NP </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</si>
  <si>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</si>
  <si>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</si>
  <si>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</si>
  <si>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</si>
  <si>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</si>
  <si>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</si>
  <si>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</si>
  <si>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</si>
  <si>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</si>
  <si>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</si>
  <si>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</si>
  <si>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</si>
  <si>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t>
  </si>
  <si>
    <t xml:space="preserve">    741 - Elektroinstalace - silnoproud</t>
  </si>
  <si>
    <t xml:space="preserve">    742 - Elektroinstalace - slaboproud</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</si>
  <si>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</si>
  <si>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</si>
  <si>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</si>
  <si>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</si>
  <si>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</si>
  <si>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</si>
  <si>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</si>
  <si>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</si>
  <si>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I - Interiér</t>
  </si>
  <si>
    <t xml:space="preserve">    O - Ostatní</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</si>
  <si>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</si>
  <si>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</si>
  <si>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</si>
  <si>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</si>
  <si>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</si>
  <si>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</si>
  <si>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</si>
  <si>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</si>
  <si>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</si>
  <si>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</si>
  <si>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</si>
  <si>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</si>
  <si>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</si>
  <si>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</si>
  <si>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</si>
  <si>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</si>
  <si>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</si>
  <si>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</si>
  <si>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</si>
  <si>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</si>
  <si>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317142428</t>
  </si>
  <si>
    <t>Překlady nenosné z pórobetonu osazené do tenkého maltového lože, výšky do 250 mm, šířky překladu 100 mm, délky překladu přes 2000 do 2500 mm</t>
  </si>
  <si>
    <t>kus</t>
  </si>
  <si>
    <t>CS ÚRS 2019 01</t>
  </si>
  <si>
    <t>4</t>
  </si>
  <si>
    <t>-413901189</t>
  </si>
  <si>
    <t>PSC</t>
  </si>
  <si>
    <t xml:space="preserve">Poznámka k souboru cen:
1. V cenách jsou započteny náklady na dodání a uložení překladu, včetně podmazání ložné plochy tenkovrstvou maltou.
</t>
  </si>
  <si>
    <t>VV</t>
  </si>
  <si>
    <t>"vč. B-05+popis TZ"</t>
  </si>
  <si>
    <t>"vč. C-01d"</t>
  </si>
  <si>
    <t>"P1"</t>
  </si>
  <si>
    <t>30</t>
  </si>
  <si>
    <t>317941121</t>
  </si>
  <si>
    <t>Osazování ocelových válcovaných nosníků na zdivu I nebo IE nebo U nebo UE nebo L do č. 12 nebo výšky do 120 mm</t>
  </si>
  <si>
    <t>t</t>
  </si>
  <si>
    <t>689801197</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</si>
  <si>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</si>
  <si>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"P2"</t>
  </si>
  <si>
    <t>29*0,8*4,8*0,001</t>
  </si>
  <si>
    <t>M</t>
  </si>
  <si>
    <t>1301042-P2</t>
  </si>
  <si>
    <t>úhelník ocelový rovnostranný jakost 11 375 75x75x4mm</t>
  </si>
  <si>
    <t>8</t>
  </si>
  <si>
    <t>685489404</t>
  </si>
  <si>
    <t>0,111*1,08 'Přepočtené koeficientem množství</t>
  </si>
  <si>
    <t>342272215</t>
  </si>
  <si>
    <t>Příčky z pórobetonových tvárnic hladkých na tenké maltové lože objemová hmotnost do 500 kg/m3, tloušťka příčky 75 mm</t>
  </si>
  <si>
    <t>m2</t>
  </si>
  <si>
    <t>118314706</t>
  </si>
  <si>
    <t>"var1"</t>
  </si>
  <si>
    <t>(0,655+0,075+1,1+0,9)*2,52*20</t>
  </si>
  <si>
    <t>"var2"</t>
  </si>
  <si>
    <t>(0,655+0,075+1,1+0,9)*2,52*9</t>
  </si>
  <si>
    <t>"prádelna"</t>
  </si>
  <si>
    <t>1,835*1,0</t>
  </si>
  <si>
    <t>Součet</t>
  </si>
  <si>
    <t>5</t>
  </si>
  <si>
    <t>342272225</t>
  </si>
  <si>
    <t>Příčky z pórobetonových tvárnic hladkých na tenké maltové lože objemová hmotnost do 500 kg/m3, tloušťka příčky 100 mm</t>
  </si>
  <si>
    <t>929145549</t>
  </si>
  <si>
    <t>3,4*2,52*20</t>
  </si>
  <si>
    <t>-0,8*1,97*20</t>
  </si>
  <si>
    <t>3,4*2,52</t>
  </si>
  <si>
    <t>-0,8*1,97</t>
  </si>
  <si>
    <t>3,4*2,52*9</t>
  </si>
  <si>
    <t>-0,8*1,97*9</t>
  </si>
  <si>
    <t>6</t>
  </si>
  <si>
    <t>346244353</t>
  </si>
  <si>
    <t>Obezdívka koupelnových van ploch rovných z přesných pórobetonových tvárnic, na tenké maltové lože, tl. 75 mm</t>
  </si>
  <si>
    <t>522937600</t>
  </si>
  <si>
    <t>1,6*0,6*9</t>
  </si>
  <si>
    <t>Úpravy povrchů, podlahy a osazování výplní</t>
  </si>
  <si>
    <t>7</t>
  </si>
  <si>
    <t>611325421</t>
  </si>
  <si>
    <t>Oprava vápenocementové omítky vnitřních ploch štukové dvouvrstvé, tloušťky do 20 mm a tloušťky štuku do 3 mm stropů, v rozsahu opravované plochy do 10%</t>
  </si>
  <si>
    <t>-439666117</t>
  </si>
  <si>
    <t xml:space="preserve">Poznámka k souboru cen:
1. Pro ocenění opravy omítek plochy do 1 m2 se použijí ceny souboru cen 61. 32-52.. Vápenocementová omítka jednotlivých malých ploch.
</t>
  </si>
  <si>
    <t>15,98*20</t>
  </si>
  <si>
    <t>14,52*9</t>
  </si>
  <si>
    <t>612131101</t>
  </si>
  <si>
    <t>Podkladní a spojovací vrstva vnitřních omítaných ploch cementový postřik nanášený ručně celoplošně stěn</t>
  </si>
  <si>
    <t>-1576090951</t>
  </si>
  <si>
    <t>2*(0,655+0,075+1,1+0,9)*2,52*20</t>
  </si>
  <si>
    <t>2*3,4*2,52*20</t>
  </si>
  <si>
    <t>-2*0,8*1,97*20</t>
  </si>
  <si>
    <t>2*3,4*2,52</t>
  </si>
  <si>
    <t>-2*0,8*1,97</t>
  </si>
  <si>
    <t>2*(0,655+0,075+1,1+0,9)*2,52*9</t>
  </si>
  <si>
    <t>2*3,4*2,52*9</t>
  </si>
  <si>
    <t>-2*0,8*1,97*9</t>
  </si>
  <si>
    <t>9</t>
  </si>
  <si>
    <t>612321141</t>
  </si>
  <si>
    <t>Omítka vápenocementová vnitřních ploch nanášená ručně dvouvrstvá, tloušťky jádrové omítky do 10 mm a tloušťky štuku do 3 mm štuková svislých konstrukcí stěn</t>
  </si>
  <si>
    <t>-1665960933</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</si>
  <si>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</si>
  <si>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2*3,4*2,52*21</t>
  </si>
  <si>
    <t>-2*0,8*1,97*21</t>
  </si>
  <si>
    <t>"nad obkladem-umakart"</t>
  </si>
  <si>
    <t>0,95*16</t>
  </si>
  <si>
    <t>Mezisoučet</t>
  </si>
  <si>
    <t>"obkl"</t>
  </si>
  <si>
    <t>-2*(1,0+0,9)*2,1*20</t>
  </si>
  <si>
    <t>0,6*1,97*20</t>
  </si>
  <si>
    <t>-(1,73+1,22)*2,1*20</t>
  </si>
  <si>
    <t>1,0*6</t>
  </si>
  <si>
    <t>-2*(1,0+0,9)*2,1*9</t>
  </si>
  <si>
    <t>0,7*1,97*9</t>
  </si>
  <si>
    <t>-(1,73+1,65)*2,1*9</t>
  </si>
  <si>
    <t>10</t>
  </si>
  <si>
    <t>612325421</t>
  </si>
  <si>
    <t>Oprava vápenocementové omítky vnitřních ploch štukové dvouvrstvé, tloušťky do 20 mm a tloušťky štuku do 3 mm stěn, v rozsahu opravované plochy do 10%</t>
  </si>
  <si>
    <t>-931572665</t>
  </si>
  <si>
    <t>2*(3,4+7,0)*2,52*20</t>
  </si>
  <si>
    <t>2*(3,4+7,0)*2,52*9</t>
  </si>
  <si>
    <t>"odp. obklad na stáv.stěně"</t>
  </si>
  <si>
    <t>-(1,83+2,195)*2,1*20</t>
  </si>
  <si>
    <t>-(1,83+2,625)*2,1*9</t>
  </si>
  <si>
    <t>"okna+balk.d"</t>
  </si>
  <si>
    <t>-1,52*1,59*29</t>
  </si>
  <si>
    <t>-0,92*2,4*29</t>
  </si>
  <si>
    <t>"vč. C-02"</t>
  </si>
  <si>
    <t>2*(36,2+1,6)*2,52</t>
  </si>
  <si>
    <t>2*(29,0+1,6)*2,52</t>
  </si>
  <si>
    <t>2*(18,2+2,2)*2,52</t>
  </si>
  <si>
    <t>2*(1,4+6,5)*2,52</t>
  </si>
  <si>
    <t>2*(1,75+4,2)*2,52</t>
  </si>
  <si>
    <t>-43*0,8*1,97</t>
  </si>
  <si>
    <t>-2*1,6*1,97*5</t>
  </si>
  <si>
    <t>-2*1,45*1,97*4</t>
  </si>
  <si>
    <t>"vč. C-03"</t>
  </si>
  <si>
    <t>2*(7,0+3,1)*2,52</t>
  </si>
  <si>
    <t>"vč. C-04"</t>
  </si>
  <si>
    <t>2*(3,4+1,835)*2,52</t>
  </si>
  <si>
    <t>(2,9+1,5+2,25)*2,52</t>
  </si>
  <si>
    <t>"vč. C-05"</t>
  </si>
  <si>
    <t>(6,45+3,4+6,45)*2,52</t>
  </si>
  <si>
    <t>"vč. C-06"</t>
  </si>
  <si>
    <t>2*(3,3+5,7)*2,52</t>
  </si>
  <si>
    <t>"vč. C-07"</t>
  </si>
  <si>
    <t>2*(1,58+4,12+5,75)*2,52</t>
  </si>
  <si>
    <t>11</t>
  </si>
  <si>
    <t>612331111</t>
  </si>
  <si>
    <t>Omítka cementová vnitřních ploch nanášená ručně jednovrstvá, tloušťky do 10 mm hrubá zatřená svislých konstrukcí stěn</t>
  </si>
  <si>
    <t>-2119789528</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</si>
  <si>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</si>
  <si>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"vč. B05+popis TZ"</t>
  </si>
  <si>
    <t>2*(1,0+0,9)*2,1*20</t>
  </si>
  <si>
    <t>-0,6*1,97*20</t>
  </si>
  <si>
    <t>2*(1,73+1,22)*2,1*20</t>
  </si>
  <si>
    <t>2*(1,0+0,9)*2,1*9</t>
  </si>
  <si>
    <t>-0,7*1,97*9</t>
  </si>
  <si>
    <t>2*(1,73+1,65)*2,1*9</t>
  </si>
  <si>
    <t>12</t>
  </si>
  <si>
    <t>619991011</t>
  </si>
  <si>
    <t>Zakrytí vnitřních ploch před znečištěním včetně pozdějšího odkrytí konstrukcí a prvků obalením fólií a přelepením páskou</t>
  </si>
  <si>
    <t>1245040920</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</si>
  <si>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</si>
  <si>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"vč. B05a+B06a+popis TZ"</t>
  </si>
  <si>
    <t>1,52*1,59*30</t>
  </si>
  <si>
    <t>0,92*2,4*30</t>
  </si>
  <si>
    <t>"ostatní"</t>
  </si>
  <si>
    <t>200,0</t>
  </si>
  <si>
    <t>13</t>
  </si>
  <si>
    <t>642946111</t>
  </si>
  <si>
    <t>Osazení stavebního pouzdra posuvných dveří do zděné příčky s jednou kapsou pro jedno dveřní křídlo průchozí šířky do 800 mm</t>
  </si>
  <si>
    <t>-2075396910</t>
  </si>
  <si>
    <t xml:space="preserve">Poznámka k souboru cen:
1. Pro volbu položky je rozhodující čistá průchozí šířka dveřního otvoru resp.dveřních křídel.
2. Ceny souboru cen -61 . . nelze použít pro montáž stavebního pouzdra posuvných dveří do sádrokartonové konstrukce. Tato montáž se oceňuje položkami 763 18-3… v části A01 katalogu 800-763 Konstrukce suché výstavby.
3. V cenách jsou započteny i náklady na sestavení stavebního pouzdra.
4. V cenách nejsou započteny náklady na potažení stavebního pouzdra tmelem a zaomítání, tyto se oceňují položkami příslušných souborů cen tohoto katalogu.
</t>
  </si>
  <si>
    <t>"1/T"</t>
  </si>
  <si>
    <t>29</t>
  </si>
  <si>
    <t>14</t>
  </si>
  <si>
    <t>55331612</t>
  </si>
  <si>
    <t>pouzdro stavební posuvných dveří jednopouzdrové 800mm standardní rozměr</t>
  </si>
  <si>
    <t>-1482616393</t>
  </si>
  <si>
    <t>Ostatní konstrukce a práce, bourání</t>
  </si>
  <si>
    <t>949101111</t>
  </si>
  <si>
    <t>Lešení pomocné pracovní pro objekty pozemních staveb pro zatížení do 150 kg/m2, o výšce lešeňové podlahy do 1,9 m</t>
  </si>
  <si>
    <t>893260130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</si>
  <si>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</si>
  <si>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16</t>
  </si>
  <si>
    <t>952901111</t>
  </si>
  <si>
    <t>Vyčištění budov nebo objektů před předáním do užívání budov bytové nebo občanské výstavby, světlé výšky podlaží do 4 m</t>
  </si>
  <si>
    <t>-263010352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</si>
  <si>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</si>
  <si>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17</t>
  </si>
  <si>
    <t>95396612-M</t>
  </si>
  <si>
    <t>Montáž ochranných prvků stěn - madlo vč. kotvení</t>
  </si>
  <si>
    <t>m</t>
  </si>
  <si>
    <t>627741180</t>
  </si>
  <si>
    <t xml:space="preserve">Poznámka k souboru cen:
1. V cenách -6112 a -6122 jsou započteny i náklady na montáž ukončovacích systémových prvků.
2. V ceně -6121 jsou započteny i náklady na montáž rohových a ukončovacích systémových prvků.
3. V cenách -6111 a -6112 nejsou započteny náklady na vyrovnání podkladu.
4. V cenách -6121 a -6122 nejsou započteny náklady na kotvící prvky, jejich cena je závislá na typu podkladu.
</t>
  </si>
  <si>
    <t>"vč. B-05a+popis TZ"</t>
  </si>
  <si>
    <t>"4/T"</t>
  </si>
  <si>
    <t>118,3</t>
  </si>
  <si>
    <t>18</t>
  </si>
  <si>
    <t>283550-4/T</t>
  </si>
  <si>
    <t>Nárazový ochranný pás š. 200mm - viz celý popis 4/T</t>
  </si>
  <si>
    <t>1984591008</t>
  </si>
  <si>
    <t>118,3*1,1 'Přepočtené koeficientem množství</t>
  </si>
  <si>
    <t>19</t>
  </si>
  <si>
    <t>953-PU</t>
  </si>
  <si>
    <t xml:space="preserve">Protipožární ucpávky - doplnění </t>
  </si>
  <si>
    <t>1881431709</t>
  </si>
  <si>
    <t>20</t>
  </si>
  <si>
    <t>962031132</t>
  </si>
  <si>
    <t>Bourání příček z cihel, tvárnic nebo příčkovek z cihel pálených, plných nebo dutých na maltu vápennou nebo vápenocementovou, tl. do 100 mm</t>
  </si>
  <si>
    <t>962759402</t>
  </si>
  <si>
    <t>"vč. B03+popis TZ"</t>
  </si>
  <si>
    <t>"vč. C-01b"</t>
  </si>
  <si>
    <t>"B1"</t>
  </si>
  <si>
    <t>2,25*2,52*4</t>
  </si>
  <si>
    <t>-0,6*1,97*2*4</t>
  </si>
  <si>
    <t>"B2"</t>
  </si>
  <si>
    <t>2,66*2,52*4</t>
  </si>
  <si>
    <t>3,0*2,52</t>
  </si>
  <si>
    <t>962031133</t>
  </si>
  <si>
    <t>Bourání příček z cihel, tvárnic nebo příčkovek z cihel pálených, plných nebo dutých na maltu vápennou nebo vápenocementovou, tl. do 150 mm</t>
  </si>
  <si>
    <t>353501988</t>
  </si>
  <si>
    <t>1,98*2,52*4</t>
  </si>
  <si>
    <t>22</t>
  </si>
  <si>
    <t>962051115</t>
  </si>
  <si>
    <t>Bourání příček železobetonových tloušťky do 100 mm</t>
  </si>
  <si>
    <t>164943323</t>
  </si>
  <si>
    <t>"A1"</t>
  </si>
  <si>
    <t>3,4*2,52*16</t>
  </si>
  <si>
    <t>-0,8*1,97*16</t>
  </si>
  <si>
    <t>"A2"</t>
  </si>
  <si>
    <t>3,4*2,52*4</t>
  </si>
  <si>
    <t>-0,8*1,97*4</t>
  </si>
  <si>
    <t>23</t>
  </si>
  <si>
    <t>962084121</t>
  </si>
  <si>
    <t>Bourání zdiva příček nebo vybourání otvorů deskových a sádrových potažených rabicovým pletivem nebo bez pletiva sádrokartonových bez kovové konstrukce, umakartových, sololitových, tl. do 50 mm</t>
  </si>
  <si>
    <t>-1887379409</t>
  </si>
  <si>
    <t>(1,98+1,25+1,98+2,23+1,98+0,9)*2,52*16</t>
  </si>
  <si>
    <t>(1,98+1,68+1,98+2,66+1,98+0,9)*2,52*6</t>
  </si>
  <si>
    <t>24</t>
  </si>
  <si>
    <t>9680624</t>
  </si>
  <si>
    <t>Vybourání dřevěných dveřních křídel - dveřní zárubně ponechány</t>
  </si>
  <si>
    <t>1391406825</t>
  </si>
  <si>
    <t xml:space="preserve">Poznámka k souboru cen:
1. V cenách -2244 až -2747 jsou započteny i náklady na vyvěšení křídel.
</t>
  </si>
  <si>
    <t>25</t>
  </si>
  <si>
    <t>968062991</t>
  </si>
  <si>
    <t>Vybourání dřevěných rámů oken s křídly, dveřních zárubní, vrat, stěn, ostění nebo obkladů vnitřních deštění výkladů, ostění a obkladů stěn jakékoliv plochy</t>
  </si>
  <si>
    <t>1277632784</t>
  </si>
  <si>
    <t>(2,15+1,1+2,15)*0,275*5</t>
  </si>
  <si>
    <t>(2,1+1,7+2,1)*0,59</t>
  </si>
  <si>
    <t>(2,1+1,7+2,1)*0,91</t>
  </si>
  <si>
    <t>(2,1+1,7+2,1)*0,26</t>
  </si>
  <si>
    <t>26</t>
  </si>
  <si>
    <t>968072455</t>
  </si>
  <si>
    <t>Vybourání kovových rámů oken s křídly, dveřních zárubní, vrat, stěn, ostění nebo obkladů dveřních zárubní, plochy do 2 m2</t>
  </si>
  <si>
    <t>-1030408724</t>
  </si>
  <si>
    <t xml:space="preserve">Poznámka k souboru cen:
1. V cenách -2244 až -2559 jsou započteny i náklady na vyvěšení křídel.
2. Cenou -2641 se oceňuje i vybourání nosné ocelové konstrukce pro sádrokartonové příčky.
</t>
  </si>
  <si>
    <t>0,8*1,97*2*16</t>
  </si>
  <si>
    <t>0,8*1,97*2*6</t>
  </si>
  <si>
    <t>0,8*1,97*2*4</t>
  </si>
  <si>
    <t>0,7*1,97*2*4</t>
  </si>
  <si>
    <t>0,8*1,97*11</t>
  </si>
  <si>
    <t>0,8*1,97*2</t>
  </si>
  <si>
    <t>0,8*1,97</t>
  </si>
  <si>
    <t>27</t>
  </si>
  <si>
    <t>968072456</t>
  </si>
  <si>
    <t>Vybourání kovových rámů oken s křídly, dveřních zárubní, vrat, stěn, ostění nebo obkladů dveřních zárubní, plochy přes 2 m2</t>
  </si>
  <si>
    <t>-2089174659</t>
  </si>
  <si>
    <t>1,45*1,97*4</t>
  </si>
  <si>
    <t>1,6*1,97*3</t>
  </si>
  <si>
    <t>28</t>
  </si>
  <si>
    <t>976061111</t>
  </si>
  <si>
    <t>Vybourání dřevěných konstrukcí zábradlí a madel</t>
  </si>
  <si>
    <t>-286122866</t>
  </si>
  <si>
    <t>2*36,2</t>
  </si>
  <si>
    <t>2*29,0</t>
  </si>
  <si>
    <t>2*18,2</t>
  </si>
  <si>
    <t>978011111</t>
  </si>
  <si>
    <t>Otlučení vápenných nebo vápenocementových omítek vnitřních ploch stropů, v rozsahu do 5 %</t>
  </si>
  <si>
    <t>-719484113</t>
  </si>
  <si>
    <t xml:space="preserve">Poznámka k souboru cen:
1. Položky lze použít i pro ocenění otlučení sádrových, hliněných apod. vnitřních omítek.
</t>
  </si>
  <si>
    <t>22,55*16</t>
  </si>
  <si>
    <t>22,55*6</t>
  </si>
  <si>
    <t>22,5*4</t>
  </si>
  <si>
    <t>978013121</t>
  </si>
  <si>
    <t>Otlučení vápenných nebo vápenocementových omítek vnitřních ploch stěn s vyškrabáním spar, s očištěním zdiva, v rozsahu přes 5 do 10 %</t>
  </si>
  <si>
    <t>1863468152</t>
  </si>
  <si>
    <t>2*(3,4+7,0)*2,52*16</t>
  </si>
  <si>
    <t>2*(3,4+7,0)*2,52*6</t>
  </si>
  <si>
    <t>-0,8*1,97*6</t>
  </si>
  <si>
    <t>2*(3,4+7,0)*2,52*4</t>
  </si>
  <si>
    <t>-1,52*1,59*30</t>
  </si>
  <si>
    <t>-0,92*2,4*30</t>
  </si>
  <si>
    <t>31</t>
  </si>
  <si>
    <t>985131311</t>
  </si>
  <si>
    <t>Očištění ploch stěn, rubu kleneb a podlah ruční dočištění ocelovými kartáči</t>
  </si>
  <si>
    <t>1945646129</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</si>
  <si>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</si>
  <si>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"vč. B-03+popis TZ"</t>
  </si>
  <si>
    <t>997</t>
  </si>
  <si>
    <t>Přesun sutě</t>
  </si>
  <si>
    <t>32</t>
  </si>
  <si>
    <t>997013157</t>
  </si>
  <si>
    <t>Vnitrostaveništní doprava suti a vybouraných hmot vodorovně do 50 m svisle s omezením mechanizace pro budovy a haly výšky přes 21 do 24 m</t>
  </si>
  <si>
    <t>-196456025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</si>
  <si>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</si>
  <si>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33</t>
  </si>
  <si>
    <t>997013501</t>
  </si>
  <si>
    <t>Odvoz suti a vybouraných hmot na skládku nebo meziskládku se složením, na vzdálenost do 1 km</t>
  </si>
  <si>
    <t>-937390981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</si>
  <si>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</si>
  <si>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34</t>
  </si>
  <si>
    <t>997013509</t>
  </si>
  <si>
    <t>Odvoz suti a vybouraných hmot na skládku nebo meziskládku se složením, na vzdálenost Příplatek k ceně za každý další i započatý 1 km přes 1 km</t>
  </si>
  <si>
    <t>1655359812</t>
  </si>
  <si>
    <t>157,128*20 'Přepočtené koeficientem množství</t>
  </si>
  <si>
    <t>35</t>
  </si>
  <si>
    <t>997013831</t>
  </si>
  <si>
    <t>Poplatek za uložení stavebního odpadu na skládce (skládkovné) směsného stavebního a demoličního zatříděného do Katalogu odpadů pod kódem 170 904</t>
  </si>
  <si>
    <t>-623477523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</si>
  <si>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</si>
  <si>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</si>
  <si>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</si>
  <si>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36</t>
  </si>
  <si>
    <t>998017003</t>
  </si>
  <si>
    <t>Přesun hmot pro budovy občanské výstavby, bydlení, výrobu a služby s omezením mechanizace vodorovná dopravní vzdálenost do 100 m pro budovy s jakoukoliv nosnou konstrukcí výšky přes 12 do 24 m</t>
  </si>
  <si>
    <t>-466802321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</si>
  <si>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</si>
  <si>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</si>
  <si>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</si>
  <si>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</si>
  <si>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</si>
  <si>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37</t>
  </si>
  <si>
    <t>711493112</t>
  </si>
  <si>
    <t>Izolace proti podpovrchové a tlakové vodě - ostatní na ploše vodorovné V jednosložkovou na bázi cementu</t>
  </si>
  <si>
    <t>1254177912</t>
  </si>
  <si>
    <t>"s vytažení na stěnu cca 15 cm vč. doplňků"</t>
  </si>
  <si>
    <t>kd*1,2</t>
  </si>
  <si>
    <t>38</t>
  </si>
  <si>
    <t>711493122</t>
  </si>
  <si>
    <t>Izolace proti podpovrchové a tlakové vodě - ostatní na ploše svislé S jednosložkovou na bázi cementu</t>
  </si>
  <si>
    <t>510809079</t>
  </si>
  <si>
    <t>"1"</t>
  </si>
  <si>
    <t>(1,0+1,22+1,0)*2,1*20</t>
  </si>
  <si>
    <t>"2"</t>
  </si>
  <si>
    <t>(0,75+1,65+0,75)*2,1*9</t>
  </si>
  <si>
    <t>39</t>
  </si>
  <si>
    <t>998711103</t>
  </si>
  <si>
    <t>Přesun hmot pro izolace proti vodě, vlhkosti a plynům stanovený z hmotnosti přesunovaného materiálu vodorovná dopravní vzdálenost do 50 m v objektech výšky přes 12 do 60 m</t>
  </si>
  <si>
    <t>954546110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</si>
  <si>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</si>
  <si>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</si>
  <si>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 xml:space="preserve">Zdravotechnika </t>
  </si>
  <si>
    <t>40</t>
  </si>
  <si>
    <t>721</t>
  </si>
  <si>
    <t xml:space="preserve">Zdravotechnika - viz přiložený samostatný rozpočet </t>
  </si>
  <si>
    <t>kpl</t>
  </si>
  <si>
    <t>1474430079</t>
  </si>
  <si>
    <t>741</t>
  </si>
  <si>
    <t>Elektroinstalace - silnoproud</t>
  </si>
  <si>
    <t>41</t>
  </si>
  <si>
    <t xml:space="preserve">Elektroinstalace silnoproud - viz přiložený samostatný rozpočet </t>
  </si>
  <si>
    <t>-1426675857</t>
  </si>
  <si>
    <t>42</t>
  </si>
  <si>
    <t>74111</t>
  </si>
  <si>
    <t>M+D Podlahová a stěnová lišta -
Podlahová soklová lišta pro vedení kabeláže v dekoru podlahy - s pružnými okraji, které přiléhají ke každému povrchu a tím kryjí nerovnosti stěn a podlah
Rozměr max. 25 x65 mm</t>
  </si>
  <si>
    <t>-52008481</t>
  </si>
  <si>
    <t>742</t>
  </si>
  <si>
    <t>Elektroinstalace - slaboproud</t>
  </si>
  <si>
    <t>43</t>
  </si>
  <si>
    <t xml:space="preserve">Slaboproudé instalace D+M:
- nástěnný reproduktor 6W/100V, ABS, bílý, 39 ks,
- nástěnný ovládací panel k reproduktoru, 39 ks,
- speciální kabel pro 100V rozvody, 2×1,5 mm², CCA měď, kroucené žíly, 156 m
- připevňovací materiál a držáky,
- demontáž a zpětná montáž kamerového a přístupového systému, požárních hlásičů a detektorů,
- nové čtečky karet na dveřích-součást dodávky dveří.
</t>
  </si>
  <si>
    <t>-285731790</t>
  </si>
  <si>
    <t>763</t>
  </si>
  <si>
    <t>Konstrukce suché výstavby</t>
  </si>
  <si>
    <t>44</t>
  </si>
  <si>
    <t>763111333</t>
  </si>
  <si>
    <t>Příčka ze sádrokartonových desek s nosnou konstrukcí z jednoduchých ocelových profilů UW, CW jednoduše opláštěná deskou impregnovanou H2 tl. 12,5 mm, příčka tl. 100 mm, profil 75 TI tl. 60 mm, EI 30, Rw 45 dB</t>
  </si>
  <si>
    <t>-407600153</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</si>
  <si>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</si>
  <si>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2,195*2,52*20</t>
  </si>
  <si>
    <t>-0,7*1,97*2*20</t>
  </si>
  <si>
    <t>2,625*2,52*9</t>
  </si>
  <si>
    <t>-0,7*1,97*2*9</t>
  </si>
  <si>
    <t>3,4*0,3</t>
  </si>
  <si>
    <t>45</t>
  </si>
  <si>
    <t>763111717</t>
  </si>
  <si>
    <t>Příčka ze sádrokartonových desek ostatní konstrukce a práce na příčkách ze sádrokartonových desek základní penetrační nátěr</t>
  </si>
  <si>
    <t>1750404247</t>
  </si>
  <si>
    <t>2,195*2,52*20*2</t>
  </si>
  <si>
    <t>-0,7*1,97*2*20*2</t>
  </si>
  <si>
    <t>2,625*2,52*9*2</t>
  </si>
  <si>
    <t>-0,7*1,97*2*9*2</t>
  </si>
  <si>
    <t>3,4*0,3*2</t>
  </si>
  <si>
    <t>46</t>
  </si>
  <si>
    <t>763111718</t>
  </si>
  <si>
    <t>Příčka ze sádrokartonových desek ostatní konstrukce a práce na příčkách ze sádrokartonových desek úprava styku příčky a podhledu separační páskou se silikonem</t>
  </si>
  <si>
    <t>1194673262</t>
  </si>
  <si>
    <t>2,195*20*2</t>
  </si>
  <si>
    <t>2,625*9*2</t>
  </si>
  <si>
    <t>3,4*2</t>
  </si>
  <si>
    <t>47</t>
  </si>
  <si>
    <t>763111751</t>
  </si>
  <si>
    <t>Příčka ze sádrokartonových desek Příplatek k cenám za plochu do 6 m2 jednotlivě</t>
  </si>
  <si>
    <t>1197472182</t>
  </si>
  <si>
    <t>48</t>
  </si>
  <si>
    <t>763121413</t>
  </si>
  <si>
    <t>Stěna předsazená ze sádrokartonových desek s nosnou konstrukcí z ocelových profilů CW, UW jednoduše opláštěná deskou standardní A tl. 12,5 mm, bez TI, EI 15 stěna tl. 87,5 mm, profil 75</t>
  </si>
  <si>
    <t>-250105444</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</si>
  <si>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</si>
  <si>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3,88</t>
  </si>
  <si>
    <t>49</t>
  </si>
  <si>
    <t>763121714</t>
  </si>
  <si>
    <t>Stěna předsazená ze sádrokartonových desek ostatní konstrukce a práce na předsazených stěnách ze sádrokartonových desek základní penetrační nátěr</t>
  </si>
  <si>
    <t>1241128256</t>
  </si>
  <si>
    <t>81,49</t>
  </si>
  <si>
    <t>50</t>
  </si>
  <si>
    <t>763121751</t>
  </si>
  <si>
    <t>Stěna předsazená ze sádrokartonových desek Příplatek k cenám za plochu do 6 m2 jednotlivě</t>
  </si>
  <si>
    <t>-933855931</t>
  </si>
  <si>
    <t>51</t>
  </si>
  <si>
    <t>763121811</t>
  </si>
  <si>
    <t>Demontáž předsazených nebo šachtových stěn ze sádrokartonových desek s nosnou konstrukcí z ocelových profilů jednoduchých, opláštění jednoduché</t>
  </si>
  <si>
    <t>-795115987</t>
  </si>
  <si>
    <t xml:space="preserve">Poznámka k souboru cen:
1. Ceny -1811 a -1823 jsou určeny pro kompletní demontáž předsazené nebo šachtové stěny, tj. nosné konstrukce, desek i tepelné izolace.
</t>
  </si>
  <si>
    <t>1,0*2,52*4</t>
  </si>
  <si>
    <t>52</t>
  </si>
  <si>
    <t>763122423</t>
  </si>
  <si>
    <t>Stěna šachtová ze sádrokartonových desek s nosnou konstrukcí z ocelových profilů CW, UW dvojitě opláštěná deskami protipožárními impregnovanými H2DF tl. 2 x 12,5 mm, bez TI, EI 30, stěna tl. 100 mm, profil 75</t>
  </si>
  <si>
    <t>-1857399815</t>
  </si>
  <si>
    <t xml:space="preserve">Poznámka k souboru cen:
1. V cenách jsou započteny i náklady na tmelení a výztužnou pásku.
2. V cenách nejsou započteny náklady na základní penetrační nátěr; tyto se oceňují cenou 763 12-1714.
3. Ceny -2611 a -2612 Montáž nosné konstrukce je stanoveny pro m2 plochy šachtové stěny.
4. V cenách -2611 a -2612 nejsou započteny náklady na profily; tyto se oceňují ve specifikaci. Doporučené množství na 1 m2 stěny je:
a) 1,9 m profilu CW a 0,8 m profilu UW u ceny -2611,
b) 3,8 m profilu CW a 0,8 m profilu UW u ceny -2612.
5. V cenách -2621 až -2624 Montáž desek nejsou započteny náklady na desky; tato dodávka se oceňuje ve specifikaci.
6. Ostatní konstrukce a práce a příplatky u šachtových stěn se oceňují cenami 763 12-17 pro předsazené stěny ze sádrokartonových desek nebo 763 11-17.. pro příčky ze sádrokartonových desek.
</t>
  </si>
  <si>
    <t>0,9*1,2*20</t>
  </si>
  <si>
    <t>1,73*1,0*20</t>
  </si>
  <si>
    <t>0,9*1,2*9</t>
  </si>
  <si>
    <t>1,73*1,0*9</t>
  </si>
  <si>
    <t>53</t>
  </si>
  <si>
    <t>763131451</t>
  </si>
  <si>
    <t>Podhled ze sádrokartonových desek dvouvrstvá zavěšená spodní konstrukce z ocelových profilů CD, UD jednoduše opláštěná deskou impregnovanou H2, tl. 12,5 mm, bez TI</t>
  </si>
  <si>
    <t>214193969</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</si>
  <si>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</si>
  <si>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430,9/2</t>
  </si>
  <si>
    <t>54</t>
  </si>
  <si>
    <t>763131713</t>
  </si>
  <si>
    <t>Podhled ze sádrokartonových desek ostatní práce a konstrukce na podhledech ze sádrokartonových desek napojení na obvodové konstrukce profilem</t>
  </si>
  <si>
    <t>1187221326</t>
  </si>
  <si>
    <t>2*(1,1+0,9)*20</t>
  </si>
  <si>
    <t>2*(1,22+1,73)*20</t>
  </si>
  <si>
    <t>2*(1,47+2,195)*20</t>
  </si>
  <si>
    <t>2*(1,1+0,9)*9</t>
  </si>
  <si>
    <t>2*(1,65+1,73)*9</t>
  </si>
  <si>
    <t>2*(1,47+2,625)*9</t>
  </si>
  <si>
    <t>2*(36,2+1,6)</t>
  </si>
  <si>
    <t>2*(29,0+1,6)</t>
  </si>
  <si>
    <t>2*(18,2+2,2)</t>
  </si>
  <si>
    <t>2*(1,4+6,5)</t>
  </si>
  <si>
    <t>2*(1,75+4,2)</t>
  </si>
  <si>
    <t>2*(7,0+3,1)</t>
  </si>
  <si>
    <t>(6,45+3,4+6,45)</t>
  </si>
  <si>
    <t>2*(1,58+4,12+5,75)</t>
  </si>
  <si>
    <t>55</t>
  </si>
  <si>
    <t>763131714</t>
  </si>
  <si>
    <t>Podhled ze sádrokartonových desek ostatní práce a konstrukce na podhledech ze sádrokartonových desek základní penetrační nátěr</t>
  </si>
  <si>
    <t>23184396</t>
  </si>
  <si>
    <t>56</t>
  </si>
  <si>
    <t>763135101</t>
  </si>
  <si>
    <t>Montáž sádrokartonového podhledu kazetového demontovatelného, velikosti kazet 600x600 mm včetně zavěšené nosné konstrukce viditelné</t>
  </si>
  <si>
    <t>-8980634</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</si>
  <si>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</si>
  <si>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640,53/2</t>
  </si>
  <si>
    <t>57</t>
  </si>
  <si>
    <t>59030570</t>
  </si>
  <si>
    <t>podhled kazetový bez děrování viditelný rastr tl 10mm 600x600mm</t>
  </si>
  <si>
    <t>145258780</t>
  </si>
  <si>
    <t>320,265*1,05 'Přepočtené koeficientem množství</t>
  </si>
  <si>
    <t>58</t>
  </si>
  <si>
    <t>763183121</t>
  </si>
  <si>
    <t>Výplně otvorů konstrukcí ze sádrokartonových desek montáž stavebního pouzdra posuvných dveří do sádrokartonové příčky s jednou kapsou pro dvě dveřní křídla, průchozí šířky do 800 mm</t>
  </si>
  <si>
    <t>507482505</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</si>
  <si>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V ceně -1325 jsou započteny náklady na usazení, vyvážení a přetmelení, včetně kotevního materiálu.
3. Montáž zárubní dřevěných a obložkových lze oceňovat cenami katalogu 800-766 Konstrukce truhlářské.
4. V cenách -2313 a -2314 ostění oken jsou započteny i náklady na ochranné úhelníky.
5. V ceně -2411 opláštění střešního okna jsou započteny i náklady na UA profily.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</si>
  <si>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"2/T"</t>
  </si>
  <si>
    <t>10+10</t>
  </si>
  <si>
    <t>"3/T"</t>
  </si>
  <si>
    <t>5+4</t>
  </si>
  <si>
    <t>59</t>
  </si>
  <si>
    <t>55331651</t>
  </si>
  <si>
    <t>pouzdro stavební posuvných dveří dvojitých s protisměrným posunem 700+700mm standardní rozměr</t>
  </si>
  <si>
    <t>-388904878</t>
  </si>
  <si>
    <t>60</t>
  </si>
  <si>
    <t>55331650</t>
  </si>
  <si>
    <t>pouzdro stavební posuvných dveří dvojitých s protisměrným posunem 600+600mm standardní rozměr</t>
  </si>
  <si>
    <t>1648415621</t>
  </si>
  <si>
    <t>61</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</si>
  <si>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</si>
  <si>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</si>
  <si>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1343537802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</si>
  <si>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</si>
  <si>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</si>
  <si>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</si>
  <si>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62</t>
  </si>
  <si>
    <t>766-10/T</t>
  </si>
  <si>
    <t>M+D Parapetní deska 4200x120x20mm vč. krytek - viz celý popis 10/T</t>
  </si>
  <si>
    <t>-741148213</t>
  </si>
  <si>
    <t>63</t>
  </si>
  <si>
    <t>766441821</t>
  </si>
  <si>
    <t>Demontáž parapetních desek dřevěných nebo plastových šířky do 300 mm délky přes 1m</t>
  </si>
  <si>
    <t>1484761201</t>
  </si>
  <si>
    <t>64</t>
  </si>
  <si>
    <t>766-5/T</t>
  </si>
  <si>
    <t>M+D Obklad ostění výtahových dveří - viz celý popis 5/T</t>
  </si>
  <si>
    <t>-475848180</t>
  </si>
  <si>
    <t>65</t>
  </si>
  <si>
    <t>766-6/T</t>
  </si>
  <si>
    <t>M+D Obklad ostění výtahových dveří- viz celý popis 6/T</t>
  </si>
  <si>
    <t>-258028867</t>
  </si>
  <si>
    <t>66</t>
  </si>
  <si>
    <t>766660021</t>
  </si>
  <si>
    <t>Montáž dveřních křídel dřevěných nebo plastových otevíravých do ocelové zárubně protipožárních jednokřídlových, šířky do 800 mm</t>
  </si>
  <si>
    <t>299034780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</si>
  <si>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</si>
  <si>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"1/PO"</t>
  </si>
  <si>
    <t>21+20</t>
  </si>
  <si>
    <t>"2/PO"</t>
  </si>
  <si>
    <t>67</t>
  </si>
  <si>
    <t>DOD-1/PO</t>
  </si>
  <si>
    <t>Dodávka protipožárních dveří 800x1970mm PO El EW 30 DP3 vč. zámku, čtečky, kování, prahů  a všech doplňků- viz celý popis 1/PO</t>
  </si>
  <si>
    <t>655989764</t>
  </si>
  <si>
    <t>68</t>
  </si>
  <si>
    <t>DOD-2/PO</t>
  </si>
  <si>
    <t>Dodávka protipožárních dveří 800x1970mm PO El EW 30 DP3 část.prosklené vč. zámku, čtečky, kování, prahů a všech doplňků- viz celý popis 2/PO</t>
  </si>
  <si>
    <t>-1128424435</t>
  </si>
  <si>
    <t>69</t>
  </si>
  <si>
    <t>766660031</t>
  </si>
  <si>
    <t>Montáž dveřních křídel dřevěných nebo plastových otevíravých do ocelové zárubně protipožárních dvoukřídlových jakékoliv šířky</t>
  </si>
  <si>
    <t>-435662840</t>
  </si>
  <si>
    <t>"4/PO"</t>
  </si>
  <si>
    <t>3+1</t>
  </si>
  <si>
    <t>"5/PO"</t>
  </si>
  <si>
    <t>70</t>
  </si>
  <si>
    <t>DOD-4/PO</t>
  </si>
  <si>
    <t>Dodávka protipožárních dveří 1450x1970mm PO El EW 30 DP3-C  vč. zámku + panik.zámku, čtečky, kování, prahů  a všech doplňků- viz celý popis 4/PO</t>
  </si>
  <si>
    <t>992587980</t>
  </si>
  <si>
    <t>71</t>
  </si>
  <si>
    <t>DOD-5/PO</t>
  </si>
  <si>
    <t>Dodávka protipožárních dveří 1450x1970mm PO El EW 30 DP3-C  vč. zámku + panik.zámku, čtečky, kování, prahů  a všech doplňků- viz celý popis 5/PO</t>
  </si>
  <si>
    <t>-1360659944</t>
  </si>
  <si>
    <t>72</t>
  </si>
  <si>
    <t>766660311</t>
  </si>
  <si>
    <t>Montáž dveřních křídel dřevěných nebo plastových posuvných dveří do pouzdra zděné příčky s jednou kapsou jednokřídlových, průchozí šířky do 800 mm</t>
  </si>
  <si>
    <t>1864302612</t>
  </si>
  <si>
    <t>29+1</t>
  </si>
  <si>
    <t>73</t>
  </si>
  <si>
    <t>DOD-1/Td</t>
  </si>
  <si>
    <t>Dodávka posuvných dveří 800x1970mm vč. kování a všech doplňků - viz celý popis 1/T</t>
  </si>
  <si>
    <t>706854394</t>
  </si>
  <si>
    <t>74</t>
  </si>
  <si>
    <t>766660315</t>
  </si>
  <si>
    <t>Montáž dveřních křídel dřevěných nebo plastových posuvných dveří do pouzdra zděné příčky s jednou kapsou dvoukřídlových, průchozí šířky do 800 mm</t>
  </si>
  <si>
    <t>1637055543</t>
  </si>
  <si>
    <t>20*2</t>
  </si>
  <si>
    <t>9*2</t>
  </si>
  <si>
    <t>75</t>
  </si>
  <si>
    <t>DOD-2/Td</t>
  </si>
  <si>
    <t>Dodávka posuvných dveří 600x1970mm vč. kování a všech doplňků - viz celý popis 2/T</t>
  </si>
  <si>
    <t>-1316247488</t>
  </si>
  <si>
    <t>76</t>
  </si>
  <si>
    <t>DOD-3/Td</t>
  </si>
  <si>
    <t>Dodávka posuvných dveří 700x1970mm vč. kování a všech doplňků - viz celý popis 3/T</t>
  </si>
  <si>
    <t>-560914309</t>
  </si>
  <si>
    <t>77</t>
  </si>
  <si>
    <t>766660-D</t>
  </si>
  <si>
    <t>Úprava zárubně pro osazení nových dvoukřídlových dveřních křídel - postup viz celý popis ozn.2 na vč. C-01-d</t>
  </si>
  <si>
    <t>-582756285</t>
  </si>
  <si>
    <t>78</t>
  </si>
  <si>
    <t>766660-J</t>
  </si>
  <si>
    <t>Úprava zárubně pro osazení nového dveřního křídla - postup viz celý popis ozn.2 na vč. C-01-d</t>
  </si>
  <si>
    <t>-469086626</t>
  </si>
  <si>
    <t>5+3</t>
  </si>
  <si>
    <t>79</t>
  </si>
  <si>
    <t>76666281-D</t>
  </si>
  <si>
    <t>Demontáž dveřních prahů dveří jednokřídlových</t>
  </si>
  <si>
    <t>658948248</t>
  </si>
  <si>
    <t>"vč. B03+B04+popis TZ"</t>
  </si>
  <si>
    <t>4*16</t>
  </si>
  <si>
    <t>4*6</t>
  </si>
  <si>
    <t>4*4</t>
  </si>
  <si>
    <t>80</t>
  </si>
  <si>
    <t>766-7/T</t>
  </si>
  <si>
    <t>M+D Obklad ostění výtahových dveří- viz celý popis 7/T</t>
  </si>
  <si>
    <t>1291780376</t>
  </si>
  <si>
    <t>81</t>
  </si>
  <si>
    <t>766-8/T</t>
  </si>
  <si>
    <t>M+D Obklad ostění výtahových dveří- viz celý popis 8/T</t>
  </si>
  <si>
    <t>302699776</t>
  </si>
  <si>
    <t>82</t>
  </si>
  <si>
    <t>766812840</t>
  </si>
  <si>
    <t>Demontáž kuchyňských linek dřevěných nebo kovových včetně skříněk uchycených na stěně, délky přes 1800 do 2100 mm</t>
  </si>
  <si>
    <t>721174515</t>
  </si>
  <si>
    <t xml:space="preserve">Poznámka k souboru cen:
1. Pro volbu ceny demontáže kuchyňských linek je rozhodující délka horních skříněk.
</t>
  </si>
  <si>
    <t>"C-06"</t>
  </si>
  <si>
    <t>83</t>
  </si>
  <si>
    <t>766-9/T</t>
  </si>
  <si>
    <t>M+D Parapetní deska 1520x120x20mm vč. krytek - viz celý popis 9/T</t>
  </si>
  <si>
    <t>-1941196159</t>
  </si>
  <si>
    <t>767</t>
  </si>
  <si>
    <t>Konstrukce zámečnické</t>
  </si>
  <si>
    <t>84</t>
  </si>
  <si>
    <t>767-01/Z</t>
  </si>
  <si>
    <t xml:space="preserve">M+D Revizní dvířka 500x500mm z nerez plechu do int. jádra vč. rámu, kotvení a doplňků - viz celý popis 1/Z </t>
  </si>
  <si>
    <t>-340394410</t>
  </si>
  <si>
    <t>85</t>
  </si>
  <si>
    <t>767-02/Z</t>
  </si>
  <si>
    <t xml:space="preserve">M+D Nerezový anemostat DN150mm vč. připevňovacího materiálu a připojovacího potrubí (dl. 750mm) , kotvení a doplňků - viz celý popis 2/Z </t>
  </si>
  <si>
    <t>300523433</t>
  </si>
  <si>
    <t>86</t>
  </si>
  <si>
    <t>767-03/Z</t>
  </si>
  <si>
    <t xml:space="preserve">M+D Sklopná polička pro odkládání hrnců, nosnost 30 kg, mat. nerez vč. kotvení a doplňků - viz celý popis 3/Z </t>
  </si>
  <si>
    <t>711821638</t>
  </si>
  <si>
    <t>87</t>
  </si>
  <si>
    <t>767-04/Z</t>
  </si>
  <si>
    <t xml:space="preserve">M+D Revizní dvířka 150x300mm plast vč. kotvení a doplňků - viz celý popis 4/Z </t>
  </si>
  <si>
    <t>1041323895</t>
  </si>
  <si>
    <t>88</t>
  </si>
  <si>
    <t>767-05/Z</t>
  </si>
  <si>
    <t xml:space="preserve">M+D Nerezový průvětrník 150x300mm vč. kotvení a doplňků - viz celý popis 5/Z </t>
  </si>
  <si>
    <t>-1521040966</t>
  </si>
  <si>
    <t>89</t>
  </si>
  <si>
    <t>767-07/Z</t>
  </si>
  <si>
    <t xml:space="preserve">M+D Hydrantová skříň z ocel. plechu vč. výzbroje,povrchové úpravy, kotvení a doplňků - viz celý popis 7/Z </t>
  </si>
  <si>
    <t>-585013248</t>
  </si>
  <si>
    <t>90</t>
  </si>
  <si>
    <t>767-08/Z</t>
  </si>
  <si>
    <t xml:space="preserve">M+D Skříň suchovodu z ocel. plechu vč. výzbroje,povrchové úpravy, kotvení a doplňků - viz celý popis 8/Z </t>
  </si>
  <si>
    <t>1799874035</t>
  </si>
  <si>
    <t>91</t>
  </si>
  <si>
    <t>767-09/Z</t>
  </si>
  <si>
    <t xml:space="preserve">M+D Repase stávajících dvířek rozváděčů - viz celý popis 9/Z </t>
  </si>
  <si>
    <t>-1147614090</t>
  </si>
  <si>
    <t>92</t>
  </si>
  <si>
    <t>767112811</t>
  </si>
  <si>
    <t>Demontáž stěn a příček pro zasklení šroubovaných</t>
  </si>
  <si>
    <t>879908935</t>
  </si>
  <si>
    <t>3,4*2,28</t>
  </si>
  <si>
    <t>93</t>
  </si>
  <si>
    <t>767113120</t>
  </si>
  <si>
    <t>Montáž stěn a příček pro zasklení z hliníkových profilů, plochy jednotlivých stěn přes 6 do 9 m2</t>
  </si>
  <si>
    <t>-456945246</t>
  </si>
  <si>
    <t xml:space="preserve">Poznámka k souboru cen: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</si>
  <si>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"1/S"</t>
  </si>
  <si>
    <t>94</t>
  </si>
  <si>
    <t>DOD-1/S</t>
  </si>
  <si>
    <t>Dodávka  prosklené stěny 3400x2280mm s dveřmi v AL rámu   vč. zámku,čtečky kování, polepů  a všech doplňků- viz celý popis 1/S</t>
  </si>
  <si>
    <t>-1675619656</t>
  </si>
  <si>
    <t>95</t>
  </si>
  <si>
    <t>767581802</t>
  </si>
  <si>
    <t>Demontáž podhledů lamel</t>
  </si>
  <si>
    <t>-280734358</t>
  </si>
  <si>
    <t>(89,7+40,1+38,0+28,5+45,8)</t>
  </si>
  <si>
    <t>23,3</t>
  </si>
  <si>
    <t>21,5</t>
  </si>
  <si>
    <t>33,2</t>
  </si>
  <si>
    <t>96</t>
  </si>
  <si>
    <t>767582800</t>
  </si>
  <si>
    <t>Demontáž podhledů roštů</t>
  </si>
  <si>
    <t>-572279418</t>
  </si>
  <si>
    <t>97</t>
  </si>
  <si>
    <t>767646522</t>
  </si>
  <si>
    <t>Montáž dveří ocelových protipožárních uzávěrů dvoukřídlových, výšky přes 1970 do 2200 mm</t>
  </si>
  <si>
    <t>-274432899</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</si>
  <si>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</si>
  <si>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"3/PO"</t>
  </si>
  <si>
    <t>2+1</t>
  </si>
  <si>
    <t>98</t>
  </si>
  <si>
    <t>DOD-3/PO</t>
  </si>
  <si>
    <t>Dodávka hliníkových prosklených protipožárních dveří 1600x2000mm PO El EW 30 DP3-C   vč. zámku + panik.zámku, čtečky, kování, prahů  a všech doplňků- viz celý popis 3/PO</t>
  </si>
  <si>
    <t>1101467275</t>
  </si>
  <si>
    <t>99</t>
  </si>
  <si>
    <t>998767102</t>
  </si>
  <si>
    <t>Přesun hmot pro zámečnické konstrukce stanovený z hmotnosti přesunovaného materiálu vodorovná dopravní vzdálenost do 50 m v objektech výšky přes 6 do 12 m</t>
  </si>
  <si>
    <t>-280365943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</si>
  <si>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</si>
  <si>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</si>
  <si>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</si>
  <si>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100</t>
  </si>
  <si>
    <t>771111011</t>
  </si>
  <si>
    <t>Příprava podkladu před provedením dlažby vysátí podlah</t>
  </si>
  <si>
    <t>2119597203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</si>
  <si>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</si>
  <si>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(2,11+0,98)*20</t>
  </si>
  <si>
    <t>(2,85+0,98)*9</t>
  </si>
  <si>
    <t>101</t>
  </si>
  <si>
    <t>771121011</t>
  </si>
  <si>
    <t>Příprava podkladu před provedením dlažby nátěr penetrační na podlahu</t>
  </si>
  <si>
    <t>951172686</t>
  </si>
  <si>
    <t>102</t>
  </si>
  <si>
    <t>771151021</t>
  </si>
  <si>
    <t>Příprava podkladu před provedením dlažby samonivelační stěrka min.pevnosti 30 MPa, tloušťky do 3 mm</t>
  </si>
  <si>
    <t>-988177792</t>
  </si>
  <si>
    <t>103</t>
  </si>
  <si>
    <t>771161021</t>
  </si>
  <si>
    <t>Příprava podkladu před provedením dlažby montáž profilu ukončujícího profilu pro plynulý přechod (dlažba-koberec apod.)</t>
  </si>
  <si>
    <t>812889716</t>
  </si>
  <si>
    <t>"6/Z"</t>
  </si>
  <si>
    <t>40*0,6</t>
  </si>
  <si>
    <t>18*0,7</t>
  </si>
  <si>
    <t>104</t>
  </si>
  <si>
    <t>553431-6/7</t>
  </si>
  <si>
    <t>profil přechodový Al narážecí - rozdíl výšek 15mm mat. elox hliník - viz celý popis 6/Z</t>
  </si>
  <si>
    <t>-891463892</t>
  </si>
  <si>
    <t>36,6*1,1 'Přepočtené koeficientem množství</t>
  </si>
  <si>
    <t>105</t>
  </si>
  <si>
    <t>771571810</t>
  </si>
  <si>
    <t>Demontáž podlah z dlaždic keramických kladených do malty</t>
  </si>
  <si>
    <t>-1285504614</t>
  </si>
  <si>
    <t>(2,04+1,05)*4</t>
  </si>
  <si>
    <t>(2,81+1,05)*4</t>
  </si>
  <si>
    <t>106</t>
  </si>
  <si>
    <t>771574113</t>
  </si>
  <si>
    <t>Montáž podlah z dlaždic keramických lepených flexibilním lepidlem maloformátových hladkých přes 12 do 19 ks/m2</t>
  </si>
  <si>
    <t>-1879173495</t>
  </si>
  <si>
    <t xml:space="preserve">Poznámka k souboru cen:
1. Položky jsou učeny pro všechy druhy povrchových úprav.
</t>
  </si>
  <si>
    <t>107</t>
  </si>
  <si>
    <t>597610-DL</t>
  </si>
  <si>
    <t xml:space="preserve">Keramická dlažba z kalibrovaných, glazovaných, slinutých, dlaždic rozměru 298 / 198 / 10 mm,
s probarveným střepem, povrch hladký, matný, protiskluzný R10/A, součinitel smykového tření
povrchu pochozí plochy μ ≥ 0,60
Dle palety použitých barev - viz celý popis specifikace povrchů </t>
  </si>
  <si>
    <t>192434535</t>
  </si>
  <si>
    <t>96,27*1,1 'Přepočtené koeficientem množství</t>
  </si>
  <si>
    <t>108</t>
  </si>
  <si>
    <t>771591115</t>
  </si>
  <si>
    <t>Podlahy - dokončovací práce spárování silikonem</t>
  </si>
  <si>
    <t>-1565775153</t>
  </si>
  <si>
    <t xml:space="preserve">Poznámka k souboru cen:
1. Množství měrných jednotek u ceny -1185 se stanoví podle počtu řezaných dlaždic, nezávisle na jejich velikosti.
2. Položku -1185 lze použít při nuceném použítí jiného nástroje než řezačky.
</t>
  </si>
  <si>
    <t>109</t>
  </si>
  <si>
    <t>771591185</t>
  </si>
  <si>
    <t>Podlahy - dokončovací práce pracnější řezání dlaždic keramických rovné</t>
  </si>
  <si>
    <t>-1700568123</t>
  </si>
  <si>
    <t>110</t>
  </si>
  <si>
    <t>998771103</t>
  </si>
  <si>
    <t>Přesun hmot pro podlahy z dlaždic stanovený z hmotnosti přesunovaného materiálu vodorovná dopravní vzdálenost do 50 m v objektech výšky přes 12 do 24 m</t>
  </si>
  <si>
    <t>-531264696</t>
  </si>
  <si>
    <t>776</t>
  </si>
  <si>
    <t>Podlahy povlakové</t>
  </si>
  <si>
    <t>111</t>
  </si>
  <si>
    <t>776111115</t>
  </si>
  <si>
    <t>Příprava podkladu broušení podlah stávajícího podkladu před litím stěrky</t>
  </si>
  <si>
    <t>650246129</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</si>
  <si>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</si>
  <si>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112</t>
  </si>
  <si>
    <t>776111311</t>
  </si>
  <si>
    <t>Příprava podkladu vysátí podlah</t>
  </si>
  <si>
    <t>913931706</t>
  </si>
  <si>
    <t>(15,98+3,3)*20</t>
  </si>
  <si>
    <t>3,4*7,0</t>
  </si>
  <si>
    <t>(14,52+3,96)*9</t>
  </si>
  <si>
    <t>10,4</t>
  </si>
  <si>
    <t>21,9+17,7</t>
  </si>
  <si>
    <t>"vč. C-06</t>
  </si>
  <si>
    <t>18,5</t>
  </si>
  <si>
    <t>"vč. C-07</t>
  </si>
  <si>
    <t>32,0</t>
  </si>
  <si>
    <t>113</t>
  </si>
  <si>
    <t>776121111</t>
  </si>
  <si>
    <t>Příprava podkladu penetrace vodou ředitelná na savý podklad (válečkováním) ředěná v poměru 1:3 podlah</t>
  </si>
  <si>
    <t>-1492462506</t>
  </si>
  <si>
    <t>114</t>
  </si>
  <si>
    <t>776141121</t>
  </si>
  <si>
    <t>Příprava podkladu vyrovnání samonivelační stěrkou podlah min.pevnosti 30 MPa, tloušťky do 3 mm</t>
  </si>
  <si>
    <t>-768194904</t>
  </si>
  <si>
    <t>vinyl/2</t>
  </si>
  <si>
    <t>115</t>
  </si>
  <si>
    <t>776141122</t>
  </si>
  <si>
    <t>Příprava podkladu vyrovnání samonivelační stěrkou podlah min.pevnosti 30 MPa, tloušťky přes 3 do 5 mm</t>
  </si>
  <si>
    <t>-2021138593</t>
  </si>
  <si>
    <t>116</t>
  </si>
  <si>
    <t>776201811</t>
  </si>
  <si>
    <t>Demontáž povlakových podlahovin lepených ručně bez podložky</t>
  </si>
  <si>
    <t>1654521668</t>
  </si>
  <si>
    <t>(15,98+3,43)*16</t>
  </si>
  <si>
    <t>(14,54+4,2)*6</t>
  </si>
  <si>
    <t>(15,98+3,43)*4</t>
  </si>
  <si>
    <t>(14,54+4,1)*4</t>
  </si>
  <si>
    <t>117</t>
  </si>
  <si>
    <t>776201812</t>
  </si>
  <si>
    <t>Demontáž povlakových podlahovin lepených ručně s podložkou</t>
  </si>
  <si>
    <t>1229559602</t>
  </si>
  <si>
    <t>(2,15+0,99)*16</t>
  </si>
  <si>
    <t>(2,95+0,99)*6</t>
  </si>
  <si>
    <t>(5,1+6,0)</t>
  </si>
  <si>
    <t>118</t>
  </si>
  <si>
    <t>776221111</t>
  </si>
  <si>
    <t>Montáž podlahovin z PVC lepením standardním lepidlem z pásů standardních</t>
  </si>
  <si>
    <t>-1465810222</t>
  </si>
  <si>
    <t>119</t>
  </si>
  <si>
    <t>284110-V</t>
  </si>
  <si>
    <t xml:space="preserve">Akustická vinylová podlahovina v celkové tloušťce 2,6 mm, 15 dB
Klasifikace - třída zátěže 34/42 (dle EN-ISO 10874), celková tl. 2,6 mm, tloušťka nášlapné vrstvy
0,70 mm, hmotnost 2 700 g/m², kročejová neprůzvučnost 15 dB, hluková redukce v prostoru
65 dB, třída A (dle NF S 31-074), odrazivost světla 50%, povrchová úprava PUR, reakce na oheň
Bfl-s1 (dle EN 13501-1), protiskluznost R9 (DIN 51130), součinitel smykového tření povrchu
pochozí plochy μ ≥ 0,30.
Dle palety použitých barev - viz celý popis specifikace povrchů </t>
  </si>
  <si>
    <t>1804703923</t>
  </si>
  <si>
    <t>941,62*1,1 'Přepočtené koeficientem množství</t>
  </si>
  <si>
    <t>120</t>
  </si>
  <si>
    <t>776222111</t>
  </si>
  <si>
    <t>Montáž podlahovin z PVC lepením 2-složkovým lepidlem (do vlhkých prostor) z pásů</t>
  </si>
  <si>
    <t>-2034175338</t>
  </si>
  <si>
    <t>121</t>
  </si>
  <si>
    <t>397876797</t>
  </si>
  <si>
    <t>10,4*1,1 'Přepočtené koeficientem množství</t>
  </si>
  <si>
    <t>122</t>
  </si>
  <si>
    <t>776410811</t>
  </si>
  <si>
    <t>Demontáž soklíků nebo lišt pryžových nebo plastových</t>
  </si>
  <si>
    <t>-1689893924</t>
  </si>
  <si>
    <t>2*(4,7+3,4+1,5+2,23)*16</t>
  </si>
  <si>
    <t>2*(4,27+3,4+1,5+2,66)*6</t>
  </si>
  <si>
    <t>2*(4,7+3,4+1,5+2,23)*4</t>
  </si>
  <si>
    <t>2*(4,7+3,4+1,5+2,66)*4</t>
  </si>
  <si>
    <t>2*(3,4+1,835)</t>
  </si>
  <si>
    <t>(2,9+1,5+2,25)</t>
  </si>
  <si>
    <t>2*(3,3+5,7)</t>
  </si>
  <si>
    <t>123</t>
  </si>
  <si>
    <t>776421111</t>
  </si>
  <si>
    <t>Montáž lišt obvodových lepených</t>
  </si>
  <si>
    <t>667804085</t>
  </si>
  <si>
    <t>2*(3,4+4,7)*20</t>
  </si>
  <si>
    <t>-3*0,8*20</t>
  </si>
  <si>
    <t>-2*0,6*20</t>
  </si>
  <si>
    <t>2*(3,4+7,0+3,4)</t>
  </si>
  <si>
    <t>-0,8*3</t>
  </si>
  <si>
    <t>2*(3,4+4,27)*9</t>
  </si>
  <si>
    <t>-3*0,8*9</t>
  </si>
  <si>
    <t>-2*0,7*9</t>
  </si>
  <si>
    <t>-48*0,8</t>
  </si>
  <si>
    <t>-1,1*5</t>
  </si>
  <si>
    <t>-(1,6+1,45+1,6)</t>
  </si>
  <si>
    <t>-0,8</t>
  </si>
  <si>
    <t>124</t>
  </si>
  <si>
    <t>DOD-PL</t>
  </si>
  <si>
    <t xml:space="preserve">Plastová lišta lepená a kotvená na stěnu (rohy na pokos) vč. ukončení </t>
  </si>
  <si>
    <t>1312117864</t>
  </si>
  <si>
    <t>833,92*1,05 'Přepočtené koeficientem množství</t>
  </si>
  <si>
    <t>125</t>
  </si>
  <si>
    <t>776421711</t>
  </si>
  <si>
    <t>Montáž lišt vložení pásků z podlahoviny do lišt včetně nařezání</t>
  </si>
  <si>
    <t>955616560</t>
  </si>
  <si>
    <t>833,92*0,1</t>
  </si>
  <si>
    <t>126</t>
  </si>
  <si>
    <t>-602691574</t>
  </si>
  <si>
    <t>83,392*1,1 'Přepočtené koeficientem množství</t>
  </si>
  <si>
    <t>127</t>
  </si>
  <si>
    <t>776991111</t>
  </si>
  <si>
    <t>Ostatní práce spárování silikonem</t>
  </si>
  <si>
    <t>1238182393</t>
  </si>
  <si>
    <t xml:space="preserve">Poznámka k souboru cen:
1. V ceně 776 99-1121 jsou započteny náklady na vysátí podlahy a setření vlhkým mopem.
2. V ceně 776 99-1141 jsou započteny i náklady na dodání pasty.
</t>
  </si>
  <si>
    <t>833,92</t>
  </si>
  <si>
    <t>128</t>
  </si>
  <si>
    <t>776991121</t>
  </si>
  <si>
    <t>Ostatní práce údržba nových podlahovin po pokládce čištění základní</t>
  </si>
  <si>
    <t>1908129638</t>
  </si>
  <si>
    <t>129</t>
  </si>
  <si>
    <t>776991821</t>
  </si>
  <si>
    <t>Ostatní práce odstranění lepidla ručně z podlah</t>
  </si>
  <si>
    <t>1520002690</t>
  </si>
  <si>
    <t>130</t>
  </si>
  <si>
    <t>998776103</t>
  </si>
  <si>
    <t>Přesun hmot pro podlahy povlakové stanovený z hmotnosti přesunovaného materiálu vodorovná dopravní vzdálenost do 50 m v objektech výšky přes 12 do 24 m</t>
  </si>
  <si>
    <t>-2135567275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</si>
  <si>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</si>
  <si>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781</t>
  </si>
  <si>
    <t>Dokončovací práce - obklady</t>
  </si>
  <si>
    <t>131</t>
  </si>
  <si>
    <t>781121011</t>
  </si>
  <si>
    <t>Příprava podkladu před provedením obkladu nátěr penetrační na stěnu</t>
  </si>
  <si>
    <t>-131251016</t>
  </si>
  <si>
    <t xml:space="preserve">Poznámka k souboru cen:
1. V cenách 781 12-1011 až -1015 jsou započtenyi náklady na materiál.
2. V cenách 781 16-1011 až -1023 nejsou započteny náklady na materiál, tyto se oceňují ve specifikaci.
</t>
  </si>
  <si>
    <t>2*(1,1+0,9)*2,1*20</t>
  </si>
  <si>
    <t>2*(1,22+1,73)*2,1*20</t>
  </si>
  <si>
    <t>-2*0,6*1,97*20</t>
  </si>
  <si>
    <t>2*(1,1+0,9)*2,1*9</t>
  </si>
  <si>
    <t>2*(1,65+1,73)*2,1*9</t>
  </si>
  <si>
    <t>-2*0,7*1,97*9</t>
  </si>
  <si>
    <t>132</t>
  </si>
  <si>
    <t>781471810</t>
  </si>
  <si>
    <t>Demontáž obkladů z dlaždic keramických kladených do malty</t>
  </si>
  <si>
    <t>465828343</t>
  </si>
  <si>
    <t>(1,2+1,98)*2,52*(4+2)</t>
  </si>
  <si>
    <t>(1,6+1,98)*2,52*(4+1)</t>
  </si>
  <si>
    <t>9,17</t>
  </si>
  <si>
    <t>133</t>
  </si>
  <si>
    <t>781474114</t>
  </si>
  <si>
    <t>Montáž obkladů vnitřních stěn z dlaždic keramických lepených flexibilním lepidlem maloformátových hladkých přes 19 do 22 ks/m2</t>
  </si>
  <si>
    <t>-674802741</t>
  </si>
  <si>
    <t xml:space="preserve">Poznámka k souboru cen:
1. Položky jsou určeny pro všechny druhy povrchových úprav.
</t>
  </si>
  <si>
    <t>134</t>
  </si>
  <si>
    <t>597610</t>
  </si>
  <si>
    <t>keramický obklad 300x200 mm, R10/A, mat 10 mm</t>
  </si>
  <si>
    <t>1892757387</t>
  </si>
  <si>
    <t>547,062*1,1 'Přepočtené koeficientem množství</t>
  </si>
  <si>
    <t>135</t>
  </si>
  <si>
    <t>781474115</t>
  </si>
  <si>
    <t>Montáž obkladů vnitřních stěn z dlaždic keramických lepených flexibilním lepidlem maloformátových hladkých přes 22 do 25 ks/m2</t>
  </si>
  <si>
    <t>440123638</t>
  </si>
  <si>
    <t>136</t>
  </si>
  <si>
    <t>597610p</t>
  </si>
  <si>
    <t>keramický obklad 150x150 mm, R10/A, mat 10 mm</t>
  </si>
  <si>
    <t>1962168944</t>
  </si>
  <si>
    <t>6,66*1,1 'Přepočtené koeficientem množství</t>
  </si>
  <si>
    <t>137</t>
  </si>
  <si>
    <t>781494111-AL</t>
  </si>
  <si>
    <t>Obklad - dokončující práce hliníkové profily ukončovací lepené flexibilním lepidlem rohové</t>
  </si>
  <si>
    <t>-1298404837</t>
  </si>
  <si>
    <t xml:space="preserve">Poznámka k souboru cen:
1. Množství měrných jednotek u ceny -5185 se stanoví podle počtu řezaných obkladaček, nezávisle na jejich velikosti.
2. Položku -5185 lze použít při nuceném použití jiného nástroje než řezačky.
</t>
  </si>
  <si>
    <t>0,9*20</t>
  </si>
  <si>
    <t>1,73*20</t>
  </si>
  <si>
    <t>0,9*9</t>
  </si>
  <si>
    <t>1,73*9</t>
  </si>
  <si>
    <t>138</t>
  </si>
  <si>
    <t>781494511-AL</t>
  </si>
  <si>
    <t>Obklad - dokončující práce hliníkové profily ukončovací lepené flexibilním lepidlem ukončovací</t>
  </si>
  <si>
    <t>-1006221695</t>
  </si>
  <si>
    <t>139</t>
  </si>
  <si>
    <t>781495115</t>
  </si>
  <si>
    <t>Obklad - dokončující práce ostatní práce spárování silikonem</t>
  </si>
  <si>
    <t>-859805003</t>
  </si>
  <si>
    <t>306,84</t>
  </si>
  <si>
    <t>140</t>
  </si>
  <si>
    <t>781495185</t>
  </si>
  <si>
    <t>Obklad - dokončující práce pracnější řezání obkladaček rovné</t>
  </si>
  <si>
    <t>1397346052</t>
  </si>
  <si>
    <t>141</t>
  </si>
  <si>
    <t>998781103</t>
  </si>
  <si>
    <t>Přesun hmot pro obklady keramické stanovený z hmotnosti přesunovaného materiálu vodorovná dopravní vzdálenost do 50 m v objektech výšky přes 12 do 24 m</t>
  </si>
  <si>
    <t>973650009</t>
  </si>
  <si>
    <t>783</t>
  </si>
  <si>
    <t>Dokončovací práce - nátěry</t>
  </si>
  <si>
    <t>142</t>
  </si>
  <si>
    <t>783301311</t>
  </si>
  <si>
    <t>Příprava podkladu zámečnických konstrukcí před provedením nátěru odmaštění odmašťovačem vodou ředitelným</t>
  </si>
  <si>
    <t>637235342</t>
  </si>
  <si>
    <t>"stávající zárubně"</t>
  </si>
  <si>
    <t>48*1,7</t>
  </si>
  <si>
    <t>143</t>
  </si>
  <si>
    <t>783306801</t>
  </si>
  <si>
    <t>Odstranění nátěrů ze zámečnických konstrukcí obroušením</t>
  </si>
  <si>
    <t>1992513553</t>
  </si>
  <si>
    <t>144</t>
  </si>
  <si>
    <t>783306811</t>
  </si>
  <si>
    <t>Odstranění nátěrů ze zámečnických konstrukcí oškrábáním</t>
  </si>
  <si>
    <t>46984943</t>
  </si>
  <si>
    <t>145</t>
  </si>
  <si>
    <t>783344101</t>
  </si>
  <si>
    <t>Základní nátěr zámečnických konstrukcí jednonásobný polyuretanový</t>
  </si>
  <si>
    <t>1258444143</t>
  </si>
  <si>
    <t>146</t>
  </si>
  <si>
    <t>783347101</t>
  </si>
  <si>
    <t>Krycí nátěr (email) zámečnických konstrukcí jednonásobný polyuretanový</t>
  </si>
  <si>
    <t>910792290</t>
  </si>
  <si>
    <t>147</t>
  </si>
  <si>
    <t>783-RA</t>
  </si>
  <si>
    <t xml:space="preserve">Vyčištění + 2x nový bílý nátěr radiátoru a přívodního potrubí </t>
  </si>
  <si>
    <t>-1464561226</t>
  </si>
  <si>
    <t>784</t>
  </si>
  <si>
    <t>Dokončovací práce - malby a tapety</t>
  </si>
  <si>
    <t>148</t>
  </si>
  <si>
    <t>784121001</t>
  </si>
  <si>
    <t>Oškrabání malby v místnostech výšky do 3,80 m</t>
  </si>
  <si>
    <t>927643267</t>
  </si>
  <si>
    <t xml:space="preserve">Poznámka k souboru cen:
1. Cenami souboru cen se oceňuje jakýkoli počet současně škrabaných vrstev barvy.
</t>
  </si>
  <si>
    <t>"stropy"</t>
  </si>
  <si>
    <t>"ost"</t>
  </si>
  <si>
    <t>10,4+18,5</t>
  </si>
  <si>
    <t>"stěny"</t>
  </si>
  <si>
    <t>2*(3,4+7,0)*2,52*1</t>
  </si>
  <si>
    <t>-2431,816</t>
  </si>
  <si>
    <t>2431,816/100*90</t>
  </si>
  <si>
    <t>149</t>
  </si>
  <si>
    <t>784121011</t>
  </si>
  <si>
    <t>Rozmývání podkladu po oškrabání malby v místnostech výšky do 3,80 m</t>
  </si>
  <si>
    <t>1480560519</t>
  </si>
  <si>
    <t>150</t>
  </si>
  <si>
    <t>784181101</t>
  </si>
  <si>
    <t>Penetrace podkladu jednonásobná základní akrylátová v místnostech výšky do 3,80 m</t>
  </si>
  <si>
    <t>-1618988774</t>
  </si>
  <si>
    <t>"stávající stěny"</t>
  </si>
  <si>
    <t>1952,636</t>
  </si>
  <si>
    <t>151</t>
  </si>
  <si>
    <t>784181121</t>
  </si>
  <si>
    <t>Penetrace podkladu jednonásobná hloubková v místnostech výšky do 3,80 m</t>
  </si>
  <si>
    <t>1519468574</t>
  </si>
  <si>
    <t>"nové stěny "</t>
  </si>
  <si>
    <t>152</t>
  </si>
  <si>
    <t>784221101</t>
  </si>
  <si>
    <t>Malby z malířských směsí otěruvzdorných za sucha dvojnásobné, bílé za sucha otěruvzdorné dobře v místnostech výšky do 3,80 m</t>
  </si>
  <si>
    <t>2016479751</t>
  </si>
  <si>
    <t>"stávající plochy stěn a stropů"</t>
  </si>
  <si>
    <t>2188,634</t>
  </si>
  <si>
    <t xml:space="preserve">"nové plochy stěn" </t>
  </si>
  <si>
    <t>587,197</t>
  </si>
  <si>
    <t>"sdk - podhled hladký"</t>
  </si>
  <si>
    <t>-1596763564</t>
  </si>
  <si>
    <t>O</t>
  </si>
  <si>
    <t>Ostatní</t>
  </si>
  <si>
    <t>154</t>
  </si>
  <si>
    <t>O1</t>
  </si>
  <si>
    <t>M+D Piktogramy a orientační tabulky</t>
  </si>
  <si>
    <t>-923431781</t>
  </si>
  <si>
    <t>HZS</t>
  </si>
  <si>
    <t>Hodinové zúčtovací sazby</t>
  </si>
  <si>
    <t>155</t>
  </si>
  <si>
    <t>HZS2491</t>
  </si>
  <si>
    <t>Hodinové zúčtovací sazby profesí PSV zednické výpomoci a pomocné práce PSV dělník zednických výpomocí</t>
  </si>
  <si>
    <t>hod</t>
  </si>
  <si>
    <t>512</t>
  </si>
  <si>
    <t>-1823630299</t>
  </si>
  <si>
    <t>895,6</t>
  </si>
  <si>
    <t>121,58</t>
  </si>
  <si>
    <t>10,04</t>
  </si>
  <si>
    <t>960,1</t>
  </si>
  <si>
    <t>100,1</t>
  </si>
  <si>
    <t>566,9</t>
  </si>
  <si>
    <t xml:space="preserve">2 - Oprava interiéru ubytovacího zařízení 9.NP </t>
  </si>
  <si>
    <t>"vč. B-06+popis TZ"</t>
  </si>
  <si>
    <t>30*0,8*4,8*0,001</t>
  </si>
  <si>
    <t>0,115*1,08 'Přepočtené koeficientem množství</t>
  </si>
  <si>
    <t>(0,655+0,075+1,1+0,9)*2,52*10</t>
  </si>
  <si>
    <t>3,4*2,52*10</t>
  </si>
  <si>
    <t>-0,8*1,97*10</t>
  </si>
  <si>
    <t>1,6*0,6*10</t>
  </si>
  <si>
    <t>14,52*10</t>
  </si>
  <si>
    <t>2*(0,655+0,075+1,1+0,9)*2,52*10</t>
  </si>
  <si>
    <t>2*3,4*2,52*10</t>
  </si>
  <si>
    <t>-2*0,8*1,97*10</t>
  </si>
  <si>
    <t>0,95*18</t>
  </si>
  <si>
    <t>1,0*9</t>
  </si>
  <si>
    <t>-2*(1,0+0,9)*2,1*10</t>
  </si>
  <si>
    <t>0,7*1,97*10</t>
  </si>
  <si>
    <t>-(1,73+1,65)*2,1*10</t>
  </si>
  <si>
    <t>2*(3,4+7,0)*2,52*10</t>
  </si>
  <si>
    <t>-(1,83+2,625)*2,1*10</t>
  </si>
  <si>
    <t>2*(1,0+0,9)*2,1*10</t>
  </si>
  <si>
    <t>-0,7*1,97*10</t>
  </si>
  <si>
    <t>2*(1,73+1,65)*2,1*10</t>
  </si>
  <si>
    <t xml:space="preserve">Montáž ochranných prvků stěn -madlo vč. kotvení </t>
  </si>
  <si>
    <t>Protipožární ucpávky</t>
  </si>
  <si>
    <t>"vč. B04+popis TZ"</t>
  </si>
  <si>
    <t>2,25*2,52*2</t>
  </si>
  <si>
    <t>-0,6*1,97*2*2</t>
  </si>
  <si>
    <t>2,66*2,52*1</t>
  </si>
  <si>
    <t>-0,6*1,97*2*1</t>
  </si>
  <si>
    <t>1,98*2,52*2</t>
  </si>
  <si>
    <t>1,98*2,52*1</t>
  </si>
  <si>
    <t>185084477</t>
  </si>
  <si>
    <t>3,4*2,52*18</t>
  </si>
  <si>
    <t>-0,8*1,97*18</t>
  </si>
  <si>
    <t>3,4*2,52*2</t>
  </si>
  <si>
    <t>-0,8*1,97*2</t>
  </si>
  <si>
    <t>3,4*2,52*1</t>
  </si>
  <si>
    <t>-0,8*1,97*1</t>
  </si>
  <si>
    <t>(1,98+1,25+1,98+2,23+1,98+0,9)*2,52*18</t>
  </si>
  <si>
    <t>(1,98+1,68+1,98+2,66+1,98+0,9)*2,52*9</t>
  </si>
  <si>
    <t>0,8*1,97*2*18</t>
  </si>
  <si>
    <t>0,8*1,97*2*9</t>
  </si>
  <si>
    <t>0,8*1,97*2*2</t>
  </si>
  <si>
    <t>0,7*1,97*2*2</t>
  </si>
  <si>
    <t>0,8*1,97*2*1</t>
  </si>
  <si>
    <t>0,7*1,97*2*1</t>
  </si>
  <si>
    <t>22,55*18</t>
  </si>
  <si>
    <t>22,55*9</t>
  </si>
  <si>
    <t>22,5*2</t>
  </si>
  <si>
    <t>22,5*1</t>
  </si>
  <si>
    <t>2*(3,4+7,0)*2,52*18</t>
  </si>
  <si>
    <t>2*(3,4+7,0)*2,52*2</t>
  </si>
  <si>
    <t>"vč. B-04+popis TZ"</t>
  </si>
  <si>
    <t>149,9*20 'Přepočtené koeficientem množství</t>
  </si>
  <si>
    <t>(0,75+1,65+0,75)*2,1*10</t>
  </si>
  <si>
    <t xml:space="preserve">Slaboproudé instalace D+M:
- nástěnný reproduktor 6W/100V, ABS, bílý, 41 ks,
- nástěnný ovládací panel k reproduktoru, 41 ks,
- speciální kabel pro 100V rozvody, 2×1,5 mm², CCA měď, kroucené žíly, 164 m
- připevňovací materiál a držáky,
- demontáž a zpětná montáž kamerového a přístupového systému, požárních hlásičů a detektorů,
- nové čtečky karet na dveřích-součást dodávky dveří. 
</t>
  </si>
  <si>
    <t>2,625*2,52*10</t>
  </si>
  <si>
    <t>-0,7*1,97*2*10</t>
  </si>
  <si>
    <t>2,625*2,52*10*2</t>
  </si>
  <si>
    <t>-0,7*1,97*2*10*2</t>
  </si>
  <si>
    <t>2,625*10*2</t>
  </si>
  <si>
    <t>3,88+84,3</t>
  </si>
  <si>
    <t>1,0*2,52*2</t>
  </si>
  <si>
    <t>1,0*2,52*1</t>
  </si>
  <si>
    <t>0,9*1,2*10</t>
  </si>
  <si>
    <t>1,73*1,0*10</t>
  </si>
  <si>
    <t>2*(1,1+0,9)*10</t>
  </si>
  <si>
    <t>2*(1,65+1,73)*10</t>
  </si>
  <si>
    <t>2*(1,47+2,625)*10</t>
  </si>
  <si>
    <t>6+4</t>
  </si>
  <si>
    <t>Dodávka protipožárních dveří 800x1970mm PO El EW 30 DP3 vč. zámku, čtečky, kování, prahu a všech doplňků- viz celý popis 1/PO</t>
  </si>
  <si>
    <t>Dodávka protipožárních dveří 800x1970mm PO El EW 30 DP3 část.prosklené vč. zámku, čtečky, kování, prahu a všech doplňků- viz celý popis 2/PO</t>
  </si>
  <si>
    <t>Dodávka protipožárních dveří 1450x1970mm PO El EW 30 DP3-C  vč. zámku + panik.zámku, čtečky, kování, prahu a všech doplňků- viz celý popis 4/PO</t>
  </si>
  <si>
    <t>Dodávka protipožárních dveří 1450x1970mm PO El EW 30 DP3-C  vč. zámku + panik.zámku, čtečky, kování, prahu a všech doplňků- viz celý popis 5/PO</t>
  </si>
  <si>
    <t>1394390830</t>
  </si>
  <si>
    <t>30+1</t>
  </si>
  <si>
    <t>-192188159</t>
  </si>
  <si>
    <t>-932138119</t>
  </si>
  <si>
    <t>10*2</t>
  </si>
  <si>
    <t>-1634225670</t>
  </si>
  <si>
    <t>-1234892209</t>
  </si>
  <si>
    <t>-1670692959</t>
  </si>
  <si>
    <t>-1459634097</t>
  </si>
  <si>
    <t>4*18</t>
  </si>
  <si>
    <t>4*9</t>
  </si>
  <si>
    <t>4*2</t>
  </si>
  <si>
    <t>4*1</t>
  </si>
  <si>
    <t>"2/S"</t>
  </si>
  <si>
    <t>DOD-2/S</t>
  </si>
  <si>
    <t>Dodávka hliníkové prosklené stěny 3400x2280mm s posuvnými dveřmi   vč. zámku,čtečky kování, polepů  a všech doplňků- viz celý popis 2/S</t>
  </si>
  <si>
    <t>1519955486</t>
  </si>
  <si>
    <t>Dodávka hliníkových prosklených protipožárních dveří 1600x2000mm PO El EW 30 DP3-C   vč. zámku + panik.zámku, čtečky, kování, prahu a všech doplňků- viz celý popis 3/PO</t>
  </si>
  <si>
    <t>(2,85+0,98)*10</t>
  </si>
  <si>
    <t>20*0,7</t>
  </si>
  <si>
    <t>38*1,1 'Přepočtené koeficientem množství</t>
  </si>
  <si>
    <t>(2,04+1,05)*2</t>
  </si>
  <si>
    <t>(2,81+1,05)*1</t>
  </si>
  <si>
    <t>100,1*1,1 'Přepočtené koeficientem množství</t>
  </si>
  <si>
    <t>"vč. B06+popis TZ"</t>
  </si>
  <si>
    <t>(14,52+3,96)*10</t>
  </si>
  <si>
    <t>(15,98+3,43)*18</t>
  </si>
  <si>
    <t>(14,54+4,2)*9</t>
  </si>
  <si>
    <t>(15,98+3,43)*2</t>
  </si>
  <si>
    <t>(14,54+4,1)*1</t>
  </si>
  <si>
    <t>(2,15+0,99)*18</t>
  </si>
  <si>
    <t>(2,95+0,99)*9</t>
  </si>
  <si>
    <t>960,1*1,1 'Přepočtené koeficientem množství</t>
  </si>
  <si>
    <t>2*(4,7+3,4+1,5+2,23)*18</t>
  </si>
  <si>
    <t>2*(4,27+3,4+1,5+2,66)*9</t>
  </si>
  <si>
    <t>2*(4,7+3,4+1,5+2,23)*2</t>
  </si>
  <si>
    <t>2*(4,7+3,4+1,5+2,66)*1</t>
  </si>
  <si>
    <t>2*(3,4+4,27)*10</t>
  </si>
  <si>
    <t>857,45*1,05 'Přepočtené koeficientem množství</t>
  </si>
  <si>
    <t>857,45*0,1</t>
  </si>
  <si>
    <t>85,745*1,1 'Přepočtené koeficientem množství</t>
  </si>
  <si>
    <t>857,45</t>
  </si>
  <si>
    <t>1518265729</t>
  </si>
  <si>
    <t>2*(1,1+0,9)*2,1*10</t>
  </si>
  <si>
    <t>2*(1,65+1,73)*2,1*10</t>
  </si>
  <si>
    <t>-2*0,7*1,97*10</t>
  </si>
  <si>
    <t>(1,2+1,98)*2,52*2</t>
  </si>
  <si>
    <t>(1,6+1,98)*2,52*1</t>
  </si>
  <si>
    <t>566,9*1,1 'Přepočtené koeficientem množství</t>
  </si>
  <si>
    <t>0,9*10</t>
  </si>
  <si>
    <t>1,73*10</t>
  </si>
  <si>
    <t>317,6</t>
  </si>
  <si>
    <t>-2446,336</t>
  </si>
  <si>
    <t>2446,336/100*90</t>
  </si>
  <si>
    <t>"stávající plochy stěn"</t>
  </si>
  <si>
    <t>2201,702</t>
  </si>
  <si>
    <t>1197727790</t>
  </si>
  <si>
    <t xml:space="preserve">VON - Vedlejší a ostatní náklady </t>
  </si>
  <si>
    <t>Kolková</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</si>
  <si>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</si>
  <si>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</si>
  <si>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</si>
  <si>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</si>
  <si>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</si>
  <si>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</si>
  <si>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</si>
  <si>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</si>
  <si>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</si>
  <si>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</si>
  <si>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PD-1</t>
  </si>
  <si>
    <t>provedení dokumentace skutečného provedení stavby (díla) v souladu s Přílohou č. 7 k vyhlášce č. 499/2006 Sb., ve znění vyhlášky č. 62/2013 Sb., o dokumentaci staveb, včetně geometrického plánu v souladu s požadavky Katastrálního úřadu, ve čtyřech vyhotoveních v listinné grafické podobě a rovněž v digitální podobě (ve formátu *.dwg a *.pdf);</t>
  </si>
  <si>
    <t>soubor</t>
  </si>
  <si>
    <t>1024</t>
  </si>
  <si>
    <t>-445513237</t>
  </si>
  <si>
    <t>PP-01</t>
  </si>
  <si>
    <t>zajištění všech nezbytných průzkumů nutných pro řádné provádění a dokončení stavby;</t>
  </si>
  <si>
    <t>-575237376</t>
  </si>
  <si>
    <t>VRN3</t>
  </si>
  <si>
    <t>Zařízení staveniště</t>
  </si>
  <si>
    <t>ZS-01</t>
  </si>
  <si>
    <t xml:space="preserve">*Zajištění bezpečného příjezdu a přístupu na staveniště včetně dopravního značení a potřebných souhlasů a rozhodnutí s vybudováním zařízení staveniště   *Náklady s připojením staveniště na energie + zajištění měření odběru energií    
*Vytýčení obvodu staveniště    
*Oplocení a zabezpečení prostoru staveniště proti neoprávněnému vstupu    
*Náklady na vybavení zařízení staveniště   
*Náklady na spotřebované energie provozem zařízení staveniště    
*Náklady na úklid v prostoru staveniště a příjezdových komunikací ke staveništi    
*Opatření k zabránění nadměrného zatěžování staveniště a jeho okolí prachem (např. používání krycích plachet, kropení sutě a odtěžované zeminy vodou) 
*Náklady na odstranění a odvoz zařízení staveniště  
*Uvedení stavbou dotčených ploch a ploch zařízení staveniště do původního stavu 
*Zřízení staveništního výtahu (výška 27m) pro výškový přesun materiálu vč. zabezpečení,revize a demontáže   
</t>
  </si>
  <si>
    <t>255356322</t>
  </si>
  <si>
    <t>VRN4</t>
  </si>
  <si>
    <t>Inženýrská činnost</t>
  </si>
  <si>
    <t>IČ-01</t>
  </si>
  <si>
    <t xml:space="preserve">"* kompletní dokladová část dle SoD (revize, atesty, certifikáty, prohlášení o shodě) pro předání a převzetí dokončeného díla a pro zajištění kolaudačního souhlasu
* náklady zhotovitele, související s prováděním VZORKOVÁNÍ DODÁVANÝCH MATERIÁLŮ a VÝROBKŮ v souladu s SoD
* náklady zhotovitele, související s prováděním zkoušek a REVIZÍ předepsaných technickými normami a vyjádřeními dotčených orgánů pro řádné provedení a předání díla
</t>
  </si>
  <si>
    <t>1670318596</t>
  </si>
  <si>
    <t>VRN7</t>
  </si>
  <si>
    <t>Provozní vlivy</t>
  </si>
  <si>
    <t>PV-03</t>
  </si>
  <si>
    <t>Práce prováděné za provozu - provoz třetích osob</t>
  </si>
  <si>
    <t>871135591</t>
  </si>
  <si>
    <t>VRN9</t>
  </si>
  <si>
    <t>Ostatní náklady</t>
  </si>
  <si>
    <t>ON-03</t>
  </si>
  <si>
    <t xml:space="preserve">"Náklady a poplatky spojené s užíváním veřejných ploch a prostranství, pokud
jsou stavebními pracemi nebo souvisejícími činnostmi dotčeny, a to včetně užívání ploch v souvislosti
s uložením stavebního materiálu nebo stavebního odpadu"    
</t>
  </si>
  <si>
    <t>2002183659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</si>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</sst>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8"/>
      <color rgb="FF969696"/>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9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center"/>
    </xf>
    <xf numFmtId="0" fontId="0"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right" vertical="center"/>
    </xf>
    <xf numFmtId="0" fontId="0" fillId="2" borderId="0" xfId="0" applyFont="1" applyFill="1" applyAlignment="1">
      <alignment vertical="center"/>
    </xf>
    <xf numFmtId="0" fontId="4" fillId="2" borderId="6" xfId="0" applyFont="1" applyFill="1" applyBorder="1" applyAlignment="1">
      <alignment horizontal="left" vertical="center"/>
    </xf>
    <xf numFmtId="0" fontId="0" fillId="2" borderId="7" xfId="0" applyFont="1" applyFill="1" applyBorder="1" applyAlignment="1">
      <alignment vertical="center"/>
    </xf>
    <xf numFmtId="0" fontId="4"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8" fillId="0" borderId="0" xfId="0" applyFont="1" applyAlignment="1">
      <alignment vertical="center"/>
    </xf>
    <xf numFmtId="165" fontId="0"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2" fillId="0" borderId="12" xfId="0" applyFont="1" applyBorder="1" applyAlignment="1">
      <alignment horizontal="left" vertical="center"/>
    </xf>
    <xf numFmtId="0" fontId="0" fillId="0" borderId="0" xfId="0" applyFont="1" applyBorder="1" applyAlignment="1">
      <alignment vertical="center"/>
    </xf>
    <xf numFmtId="0" fontId="0" fillId="0" borderId="13" xfId="0" applyFont="1" applyBorder="1" applyAlignment="1">
      <alignment vertical="center"/>
    </xf>
    <xf numFmtId="0" fontId="0" fillId="3" borderId="7" xfId="0" applyFont="1" applyFill="1" applyBorder="1" applyAlignment="1">
      <alignment vertical="center"/>
    </xf>
    <xf numFmtId="0" fontId="20" fillId="3" borderId="14" xfId="0" applyFont="1" applyFill="1" applyBorder="1" applyAlignment="1">
      <alignment horizontal="center" vertic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0" fillId="0" borderId="18" xfId="0" applyFont="1" applyBorder="1" applyAlignment="1">
      <alignment vertical="center"/>
    </xf>
    <xf numFmtId="0" fontId="4"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4" fillId="0" borderId="0" xfId="0" applyFont="1" applyAlignment="1">
      <alignment horizontal="center" vertical="center"/>
    </xf>
    <xf numFmtId="4" fontId="19" fillId="0" borderId="12"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3" xfId="0" applyNumberFormat="1" applyFont="1" applyBorder="1" applyAlignment="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3" fillId="0" borderId="0" xfId="0" applyFont="1" applyAlignment="1">
      <alignment horizontal="center" vertical="center"/>
    </xf>
    <xf numFmtId="4" fontId="27" fillId="0" borderId="12"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3" xfId="0" applyNumberFormat="1" applyFont="1" applyBorder="1" applyAlignment="1">
      <alignment vertical="center"/>
    </xf>
    <xf numFmtId="0" fontId="5" fillId="0" borderId="0" xfId="0" applyFont="1" applyAlignment="1">
      <alignment horizontal="left"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0" fillId="0" borderId="0" xfId="0" applyProtection="1">
      <protection/>
    </xf>
    <xf numFmtId="0" fontId="28" fillId="0" borderId="0" xfId="0" applyFont="1" applyAlignment="1">
      <alignment horizontal="left" vertical="center"/>
    </xf>
    <xf numFmtId="0" fontId="0" fillId="0" borderId="3" xfId="0" applyFont="1" applyBorder="1" applyAlignment="1">
      <alignment vertical="center" wrapText="1"/>
    </xf>
    <xf numFmtId="0" fontId="16" fillId="0" borderId="0" xfId="0" applyFont="1" applyAlignment="1">
      <alignment horizontal="left" vertical="center"/>
    </xf>
    <xf numFmtId="4" fontId="2" fillId="0" borderId="0" xfId="0" applyNumberFormat="1" applyFont="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4" fillId="3" borderId="7" xfId="0" applyFont="1" applyFill="1" applyBorder="1" applyAlignment="1">
      <alignment horizontal="right" vertical="center"/>
    </xf>
    <xf numFmtId="0" fontId="4" fillId="3" borderId="7" xfId="0" applyFont="1" applyFill="1" applyBorder="1" applyAlignment="1">
      <alignment horizontal="center" vertical="center"/>
    </xf>
    <xf numFmtId="4" fontId="4" fillId="3" borderId="7" xfId="0" applyNumberFormat="1" applyFont="1" applyFill="1" applyBorder="1" applyAlignment="1">
      <alignment vertical="center"/>
    </xf>
    <xf numFmtId="0" fontId="0" fillId="3" borderId="14" xfId="0" applyFont="1" applyFill="1" applyBorder="1" applyAlignment="1">
      <alignment vertical="center"/>
    </xf>
    <xf numFmtId="0" fontId="20" fillId="3" borderId="0" xfId="0" applyFont="1" applyFill="1" applyAlignment="1">
      <alignment horizontal="left" vertical="center"/>
    </xf>
    <xf numFmtId="0" fontId="20" fillId="3" borderId="0" xfId="0" applyFont="1" applyFill="1" applyAlignment="1">
      <alignment horizontal="right" vertical="center"/>
    </xf>
    <xf numFmtId="0" fontId="29"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Font="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4" fontId="22" fillId="0" borderId="0" xfId="0" applyNumberFormat="1" applyFont="1" applyAlignment="1">
      <alignment/>
    </xf>
    <xf numFmtId="166" fontId="30" fillId="0" borderId="10" xfId="0" applyNumberFormat="1" applyFont="1" applyBorder="1" applyAlignment="1">
      <alignment/>
    </xf>
    <xf numFmtId="166" fontId="30" fillId="0" borderId="11" xfId="0" applyNumberFormat="1" applyFont="1" applyBorder="1" applyAlignment="1">
      <alignment/>
    </xf>
    <xf numFmtId="4" fontId="18"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alignment/>
    </xf>
    <xf numFmtId="0" fontId="8" fillId="0" borderId="12"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3"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3"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49" fontId="0" fillId="0" borderId="22" xfId="0" applyNumberFormat="1"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wrapText="1"/>
      <protection locked="0"/>
    </xf>
    <xf numFmtId="167" fontId="0" fillId="0" borderId="22" xfId="0" applyNumberFormat="1" applyFont="1" applyBorder="1" applyAlignment="1" applyProtection="1">
      <alignment vertical="center"/>
      <protection locked="0"/>
    </xf>
    <xf numFmtId="4" fontId="0" fillId="0" borderId="22" xfId="0" applyNumberFormat="1" applyFont="1" applyBorder="1" applyAlignment="1" applyProtection="1">
      <alignmen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3" xfId="0" applyNumberFormat="1" applyFont="1" applyBorder="1" applyAlignment="1">
      <alignment vertical="center"/>
    </xf>
    <xf numFmtId="4" fontId="0" fillId="0" borderId="0" xfId="0" applyNumberFormat="1" applyFont="1" applyAlignment="1">
      <alignment vertical="center"/>
    </xf>
    <xf numFmtId="0" fontId="31" fillId="0" borderId="0" xfId="0" applyFont="1" applyAlignment="1">
      <alignment horizontal="left" vertical="center"/>
    </xf>
    <xf numFmtId="0" fontId="32" fillId="0" borderId="0" xfId="0" applyFont="1" applyAlignment="1">
      <alignment vertical="center" wrapText="1"/>
    </xf>
    <xf numFmtId="0" fontId="0" fillId="0" borderId="12"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12"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33" fillId="0" borderId="22" xfId="0" applyFont="1" applyBorder="1" applyAlignment="1" applyProtection="1">
      <alignment horizontal="center" vertical="center"/>
      <protection locked="0"/>
    </xf>
    <xf numFmtId="49" fontId="33" fillId="0" borderId="22" xfId="0" applyNumberFormat="1" applyFont="1" applyBorder="1" applyAlignment="1" applyProtection="1">
      <alignment horizontal="left" vertical="center" wrapText="1"/>
      <protection locked="0"/>
    </xf>
    <xf numFmtId="0" fontId="33" fillId="0" borderId="22" xfId="0" applyFont="1" applyBorder="1" applyAlignment="1" applyProtection="1">
      <alignment horizontal="left" vertical="center" wrapText="1"/>
      <protection locked="0"/>
    </xf>
    <xf numFmtId="0" fontId="33" fillId="0" borderId="22" xfId="0" applyFont="1" applyBorder="1" applyAlignment="1" applyProtection="1">
      <alignment horizontal="center" vertical="center" wrapText="1"/>
      <protection locked="0"/>
    </xf>
    <xf numFmtId="167" fontId="33" fillId="0" borderId="22" xfId="0" applyNumberFormat="1" applyFont="1" applyBorder="1" applyAlignment="1" applyProtection="1">
      <alignment vertical="center"/>
      <protection locked="0"/>
    </xf>
    <xf numFmtId="4" fontId="33" fillId="0" borderId="22" xfId="0" applyNumberFormat="1" applyFont="1" applyBorder="1" applyAlignment="1" applyProtection="1">
      <alignment vertical="center"/>
      <protection locked="0"/>
    </xf>
    <xf numFmtId="0" fontId="33" fillId="0" borderId="3" xfId="0" applyFont="1" applyBorder="1" applyAlignment="1">
      <alignment vertical="center"/>
    </xf>
    <xf numFmtId="0" fontId="33" fillId="0" borderId="12" xfId="0" applyFont="1" applyBorder="1" applyAlignment="1">
      <alignment horizontal="left" vertical="center"/>
    </xf>
    <xf numFmtId="0" fontId="33"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2" fillId="0" borderId="19" xfId="0" applyFont="1" applyBorder="1" applyAlignment="1">
      <alignment horizontal="left" vertical="center"/>
    </xf>
    <xf numFmtId="0" fontId="2" fillId="0" borderId="20" xfId="0" applyFont="1" applyBorder="1" applyAlignment="1">
      <alignment horizontal="center" vertical="center"/>
    </xf>
    <xf numFmtId="166" fontId="2" fillId="0" borderId="20" xfId="0" applyNumberFormat="1" applyFont="1" applyBorder="1" applyAlignment="1">
      <alignment vertical="center"/>
    </xf>
    <xf numFmtId="166" fontId="2" fillId="0" borderId="21" xfId="0" applyNumberFormat="1" applyFont="1" applyBorder="1" applyAlignment="1">
      <alignment vertical="center"/>
    </xf>
    <xf numFmtId="0" fontId="0" fillId="0" borderId="0" xfId="0" applyAlignment="1">
      <alignment vertical="top"/>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6" xfId="0" applyFont="1" applyBorder="1" applyAlignment="1">
      <alignment vertical="center" wrapText="1"/>
    </xf>
    <xf numFmtId="0" fontId="34"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vertical="center" wrapText="1"/>
    </xf>
    <xf numFmtId="0" fontId="34" fillId="0" borderId="28" xfId="0" applyFont="1" applyBorder="1" applyAlignment="1">
      <alignment vertical="center" wrapText="1"/>
    </xf>
    <xf numFmtId="0" fontId="38" fillId="0" borderId="29" xfId="0" applyFont="1" applyBorder="1" applyAlignment="1">
      <alignment vertical="center" wrapText="1"/>
    </xf>
    <xf numFmtId="0" fontId="34" fillId="0" borderId="30" xfId="0" applyFont="1" applyBorder="1" applyAlignment="1">
      <alignment vertical="center" wrapText="1"/>
    </xf>
    <xf numFmtId="0" fontId="34" fillId="0" borderId="0" xfId="0" applyFont="1" applyBorder="1" applyAlignment="1">
      <alignment vertical="top"/>
    </xf>
    <xf numFmtId="0" fontId="34" fillId="0" borderId="0" xfId="0" applyFont="1" applyAlignment="1">
      <alignment vertical="top"/>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9" xfId="0" applyFont="1" applyBorder="1" applyAlignment="1">
      <alignment horizontal="left" vertical="center"/>
    </xf>
    <xf numFmtId="0" fontId="36" fillId="0" borderId="29" xfId="0" applyFont="1" applyBorder="1" applyAlignment="1">
      <alignment horizontal="center" vertical="center"/>
    </xf>
    <xf numFmtId="0" fontId="39" fillId="0" borderId="29"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4" fillId="0" borderId="28" xfId="0" applyFont="1" applyBorder="1" applyAlignment="1">
      <alignment horizontal="left" vertical="center"/>
    </xf>
    <xf numFmtId="0" fontId="38" fillId="0" borderId="29" xfId="0" applyFont="1" applyBorder="1" applyAlignment="1">
      <alignment horizontal="left" vertical="center"/>
    </xf>
    <xf numFmtId="0" fontId="34" fillId="0" borderId="30" xfId="0" applyFont="1" applyBorder="1" applyAlignment="1">
      <alignment horizontal="left" vertical="center"/>
    </xf>
    <xf numFmtId="0" fontId="34"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9" xfId="0" applyFont="1" applyBorder="1" applyAlignment="1">
      <alignment horizontal="left" vertical="center"/>
    </xf>
    <xf numFmtId="0" fontId="34" fillId="0" borderId="0" xfId="0" applyFont="1" applyBorder="1" applyAlignment="1">
      <alignment horizontal="left" vertical="center" wrapText="1"/>
    </xf>
    <xf numFmtId="0" fontId="37" fillId="0" borderId="0" xfId="0" applyFont="1" applyBorder="1" applyAlignment="1">
      <alignment horizontal="center"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8" xfId="0" applyFont="1" applyBorder="1" applyAlignment="1">
      <alignment horizontal="left"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8"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9" xfId="0" applyFont="1" applyBorder="1" applyAlignment="1">
      <alignment vertical="center"/>
    </xf>
    <xf numFmtId="0" fontId="36" fillId="0" borderId="29"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9" xfId="0" applyBorder="1" applyAlignment="1">
      <alignment vertical="top"/>
    </xf>
    <xf numFmtId="0" fontId="36" fillId="0" borderId="29" xfId="0" applyFont="1" applyBorder="1" applyAlignment="1">
      <alignment horizontal="left"/>
    </xf>
    <xf numFmtId="0" fontId="39" fillId="0" borderId="29" xfId="0" applyFont="1" applyBorder="1" applyAlignment="1">
      <alignment/>
    </xf>
    <xf numFmtId="0" fontId="34" fillId="0" borderId="26" xfId="0" applyFont="1" applyBorder="1" applyAlignment="1">
      <alignment vertical="top"/>
    </xf>
    <xf numFmtId="0" fontId="34" fillId="0" borderId="27" xfId="0" applyFont="1" applyBorder="1" applyAlignment="1">
      <alignment vertical="top"/>
    </xf>
    <xf numFmtId="0" fontId="34" fillId="0" borderId="0" xfId="0" applyFont="1" applyBorder="1" applyAlignment="1">
      <alignment horizontal="center" vertical="center"/>
    </xf>
    <xf numFmtId="0" fontId="34" fillId="0" borderId="0" xfId="0" applyFont="1" applyBorder="1" applyAlignment="1">
      <alignment horizontal="left" vertical="top"/>
    </xf>
    <xf numFmtId="0" fontId="34" fillId="0" borderId="28" xfId="0" applyFont="1" applyBorder="1" applyAlignment="1">
      <alignment vertical="top"/>
    </xf>
    <xf numFmtId="0" fontId="34" fillId="0" borderId="29" xfId="0" applyFont="1" applyBorder="1" applyAlignment="1">
      <alignment vertical="top"/>
    </xf>
    <xf numFmtId="0" fontId="34" fillId="0" borderId="30" xfId="0" applyFont="1" applyBorder="1" applyAlignment="1">
      <alignment vertical="top"/>
    </xf>
    <xf numFmtId="0" fontId="25" fillId="0" borderId="0" xfId="0" applyFont="1" applyAlignment="1">
      <alignment horizontal="left" vertical="center" wrapText="1"/>
    </xf>
    <xf numFmtId="0" fontId="4" fillId="2" borderId="7" xfId="0" applyFont="1" applyFill="1" applyBorder="1" applyAlignment="1">
      <alignment horizontal="left" vertical="center"/>
    </xf>
    <xf numFmtId="0" fontId="0" fillId="2" borderId="7" xfId="0" applyFont="1" applyFill="1" applyBorder="1" applyAlignment="1">
      <alignment vertical="center"/>
    </xf>
    <xf numFmtId="4" fontId="4" fillId="2" borderId="7" xfId="0" applyNumberFormat="1" applyFont="1" applyFill="1" applyBorder="1" applyAlignment="1">
      <alignment vertical="center"/>
    </xf>
    <xf numFmtId="0" fontId="0" fillId="2" borderId="14" xfId="0" applyFont="1" applyFill="1" applyBorder="1" applyAlignment="1">
      <alignment vertical="center"/>
    </xf>
    <xf numFmtId="0" fontId="20" fillId="3" borderId="6" xfId="0" applyFont="1" applyFill="1" applyBorder="1" applyAlignment="1">
      <alignment horizontal="center" vertical="center"/>
    </xf>
    <xf numFmtId="0" fontId="20" fillId="3" borderId="7"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165" fontId="0" fillId="0" borderId="0" xfId="0" applyNumberFormat="1" applyFont="1" applyAlignment="1">
      <alignment horizontal="left" vertical="center"/>
    </xf>
    <xf numFmtId="0" fontId="20" fillId="3" borderId="7" xfId="0" applyFont="1" applyFill="1" applyBorder="1" applyAlignment="1">
      <alignment horizontal="center" vertical="center"/>
    </xf>
    <xf numFmtId="0" fontId="20" fillId="3" borderId="7" xfId="0" applyFont="1" applyFill="1" applyBorder="1" applyAlignment="1">
      <alignment horizontal="right" vertical="center"/>
    </xf>
    <xf numFmtId="4" fontId="17"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right" vertical="center"/>
    </xf>
    <xf numFmtId="0" fontId="2" fillId="0" borderId="0" xfId="0" applyFont="1" applyAlignment="1">
      <alignment horizontal="right" vertical="center"/>
    </xf>
    <xf numFmtId="0" fontId="0" fillId="0" borderId="0" xfId="0" applyFont="1" applyAlignment="1">
      <alignment horizontal="left" vertical="center"/>
    </xf>
    <xf numFmtId="0" fontId="0" fillId="0" borderId="0" xfId="0"/>
    <xf numFmtId="0" fontId="3" fillId="0" borderId="0" xfId="0" applyFont="1" applyAlignment="1">
      <alignment horizontal="left" vertical="top" wrapText="1"/>
    </xf>
    <xf numFmtId="0" fontId="14" fillId="4" borderId="0" xfId="0" applyFont="1" applyFill="1" applyAlignment="1">
      <alignment horizontal="center" vertical="center"/>
    </xf>
    <xf numFmtId="0" fontId="0"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4" fontId="26" fillId="0" borderId="0" xfId="0" applyNumberFormat="1" applyFont="1" applyAlignment="1">
      <alignment vertical="center"/>
    </xf>
    <xf numFmtId="0" fontId="26" fillId="0" borderId="0" xfId="0" applyFont="1" applyAlignment="1">
      <alignmen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19" fillId="0" borderId="18" xfId="0" applyFont="1" applyBorder="1" applyAlignment="1">
      <alignment horizontal="center" vertical="center"/>
    </xf>
    <xf numFmtId="0" fontId="19" fillId="0" borderId="1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7" fillId="0" borderId="0" xfId="0" applyFont="1" applyBorder="1" applyAlignment="1">
      <alignment horizontal="left" vertical="center" wrapText="1"/>
    </xf>
    <xf numFmtId="0" fontId="35" fillId="0" borderId="0" xfId="0" applyFont="1" applyBorder="1" applyAlignment="1">
      <alignment horizontal="center" vertical="center"/>
    </xf>
    <xf numFmtId="49" fontId="37" fillId="0" borderId="0" xfId="0" applyNumberFormat="1" applyFont="1" applyBorder="1" applyAlignment="1">
      <alignment horizontal="left" vertical="center" wrapText="1"/>
    </xf>
    <xf numFmtId="0" fontId="36" fillId="0" borderId="29" xfId="0" applyFont="1" applyBorder="1" applyAlignment="1">
      <alignment horizontal="left" wrapText="1"/>
    </xf>
    <xf numFmtId="0" fontId="35" fillId="0" borderId="0" xfId="0" applyFont="1" applyBorder="1" applyAlignment="1">
      <alignment horizontal="center" vertical="center" wrapText="1"/>
    </xf>
    <xf numFmtId="0" fontId="37" fillId="0" borderId="0" xfId="0" applyFont="1" applyBorder="1" applyAlignment="1">
      <alignment horizontal="left" vertical="top"/>
    </xf>
    <xf numFmtId="0" fontId="37" fillId="0" borderId="0" xfId="0" applyFont="1" applyBorder="1" applyAlignment="1">
      <alignment horizontal="left" vertical="center"/>
    </xf>
    <xf numFmtId="0" fontId="36"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workbookViewId="0" topLeftCell="A25">
      <selection activeCell="AG55" sqref="AG55:AM55"/>
    </sheetView>
  </sheetViews>
  <sheetFormatPr defaultColWidth="9.140625" defaultRowHeight="12"/>
  <cols>
    <col min="1" max="1" width="7.140625" style="0" customWidth="1"/>
    <col min="2" max="2" width="1.421875" style="0" customWidth="1"/>
    <col min="3" max="3" width="3.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421875" style="0" customWidth="1"/>
    <col min="43" max="43" width="13.421875" style="0" customWidth="1"/>
    <col min="44" max="44" width="11.7109375" style="0" customWidth="1"/>
    <col min="45" max="47" width="22.140625" style="0" hidden="1" customWidth="1"/>
    <col min="48" max="49" width="18.421875" style="0" hidden="1" customWidth="1"/>
    <col min="50" max="51" width="21.421875" style="0" hidden="1" customWidth="1"/>
    <col min="52" max="52" width="18.421875" style="0" hidden="1" customWidth="1"/>
    <col min="53" max="53" width="16.421875" style="0" hidden="1" customWidth="1"/>
    <col min="54" max="54" width="21.421875" style="0" hidden="1" customWidth="1"/>
    <col min="55" max="55" width="18.421875" style="0" hidden="1" customWidth="1"/>
    <col min="56" max="56" width="16.421875" style="0" hidden="1" customWidth="1"/>
    <col min="57" max="57" width="57.00390625" style="0" customWidth="1"/>
    <col min="71" max="91" width="9.140625" style="0" hidden="1" customWidth="1"/>
  </cols>
  <sheetData>
    <row r="1" spans="1:74" ht="12">
      <c r="A1" s="16" t="s">
        <v>0</v>
      </c>
      <c r="AZ1" s="16" t="s">
        <v>1</v>
      </c>
      <c r="BA1" s="16" t="s">
        <v>2</v>
      </c>
      <c r="BB1" s="16" t="s">
        <v>3</v>
      </c>
      <c r="BT1" s="16" t="s">
        <v>4</v>
      </c>
      <c r="BU1" s="16" t="s">
        <v>4</v>
      </c>
      <c r="BV1" s="16" t="s">
        <v>5</v>
      </c>
    </row>
    <row r="2" spans="44:72" ht="36.95" customHeight="1">
      <c r="AR2" s="275" t="s">
        <v>6</v>
      </c>
      <c r="AS2" s="273"/>
      <c r="AT2" s="273"/>
      <c r="AU2" s="273"/>
      <c r="AV2" s="273"/>
      <c r="AW2" s="273"/>
      <c r="AX2" s="273"/>
      <c r="AY2" s="273"/>
      <c r="AZ2" s="273"/>
      <c r="BA2" s="273"/>
      <c r="BB2" s="273"/>
      <c r="BC2" s="273"/>
      <c r="BD2" s="273"/>
      <c r="BE2" s="273"/>
      <c r="BS2" s="17" t="s">
        <v>7</v>
      </c>
      <c r="BT2" s="17" t="s">
        <v>8</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ht="24.95" customHeight="1">
      <c r="B4" s="20"/>
      <c r="D4" s="21" t="s">
        <v>10</v>
      </c>
      <c r="AR4" s="20"/>
      <c r="AS4" s="22" t="s">
        <v>11</v>
      </c>
      <c r="BS4" s="17" t="s">
        <v>12</v>
      </c>
    </row>
    <row r="5" spans="2:71" ht="12" customHeight="1">
      <c r="B5" s="20"/>
      <c r="D5" s="23" t="s">
        <v>13</v>
      </c>
      <c r="K5" s="272" t="s">
        <v>14</v>
      </c>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R5" s="20"/>
      <c r="BS5" s="17" t="s">
        <v>7</v>
      </c>
    </row>
    <row r="6" spans="2:71" ht="36.95" customHeight="1">
      <c r="B6" s="20"/>
      <c r="D6" s="24" t="s">
        <v>15</v>
      </c>
      <c r="K6" s="274" t="s">
        <v>16</v>
      </c>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R6" s="20"/>
      <c r="BS6" s="17" t="s">
        <v>7</v>
      </c>
    </row>
    <row r="7" spans="2:71" ht="12" customHeight="1">
      <c r="B7" s="20"/>
      <c r="D7" s="25" t="s">
        <v>17</v>
      </c>
      <c r="K7" s="17" t="s">
        <v>3</v>
      </c>
      <c r="AK7" s="25" t="s">
        <v>18</v>
      </c>
      <c r="AN7" s="17" t="s">
        <v>3</v>
      </c>
      <c r="AR7" s="20"/>
      <c r="BS7" s="17" t="s">
        <v>7</v>
      </c>
    </row>
    <row r="8" spans="2:71" ht="12" customHeight="1">
      <c r="B8" s="20"/>
      <c r="D8" s="25" t="s">
        <v>19</v>
      </c>
      <c r="K8" s="17" t="s">
        <v>20</v>
      </c>
      <c r="AK8" s="25" t="s">
        <v>21</v>
      </c>
      <c r="AN8" s="17" t="s">
        <v>22</v>
      </c>
      <c r="AR8" s="20"/>
      <c r="BS8" s="17" t="s">
        <v>7</v>
      </c>
    </row>
    <row r="9" spans="2:71" ht="14.45" customHeight="1">
      <c r="B9" s="20"/>
      <c r="AR9" s="20"/>
      <c r="BS9" s="17" t="s">
        <v>7</v>
      </c>
    </row>
    <row r="10" spans="2:71" ht="12" customHeight="1">
      <c r="B10" s="20"/>
      <c r="D10" s="25" t="s">
        <v>23</v>
      </c>
      <c r="AK10" s="25" t="s">
        <v>24</v>
      </c>
      <c r="AN10" s="17" t="s">
        <v>3</v>
      </c>
      <c r="AR10" s="20"/>
      <c r="BS10" s="17" t="s">
        <v>7</v>
      </c>
    </row>
    <row r="11" spans="2:71" ht="18.4" customHeight="1">
      <c r="B11" s="20"/>
      <c r="E11" s="17" t="s">
        <v>25</v>
      </c>
      <c r="AK11" s="25" t="s">
        <v>26</v>
      </c>
      <c r="AN11" s="17" t="s">
        <v>3</v>
      </c>
      <c r="AR11" s="20"/>
      <c r="BS11" s="17" t="s">
        <v>7</v>
      </c>
    </row>
    <row r="12" spans="2:71" ht="6.95" customHeight="1">
      <c r="B12" s="20"/>
      <c r="AR12" s="20"/>
      <c r="BS12" s="17" t="s">
        <v>7</v>
      </c>
    </row>
    <row r="13" spans="2:71" ht="12" customHeight="1">
      <c r="B13" s="20"/>
      <c r="D13" s="25" t="s">
        <v>27</v>
      </c>
      <c r="AK13" s="25" t="s">
        <v>24</v>
      </c>
      <c r="AN13" s="17" t="s">
        <v>3</v>
      </c>
      <c r="AR13" s="20"/>
      <c r="BS13" s="17" t="s">
        <v>7</v>
      </c>
    </row>
    <row r="14" spans="2:71" ht="12">
      <c r="B14" s="20"/>
      <c r="E14" s="17" t="s">
        <v>20</v>
      </c>
      <c r="AK14" s="25" t="s">
        <v>26</v>
      </c>
      <c r="AN14" s="17" t="s">
        <v>3</v>
      </c>
      <c r="AR14" s="20"/>
      <c r="BS14" s="17" t="s">
        <v>7</v>
      </c>
    </row>
    <row r="15" spans="2:71" ht="6.95" customHeight="1">
      <c r="B15" s="20"/>
      <c r="AR15" s="20"/>
      <c r="BS15" s="17" t="s">
        <v>4</v>
      </c>
    </row>
    <row r="16" spans="2:71" ht="12" customHeight="1">
      <c r="B16" s="20"/>
      <c r="D16" s="25" t="s">
        <v>28</v>
      </c>
      <c r="AK16" s="25" t="s">
        <v>24</v>
      </c>
      <c r="AN16" s="17" t="s">
        <v>3</v>
      </c>
      <c r="AR16" s="20"/>
      <c r="BS16" s="17" t="s">
        <v>4</v>
      </c>
    </row>
    <row r="17" spans="2:71" ht="18.4" customHeight="1">
      <c r="B17" s="20"/>
      <c r="E17" s="17" t="s">
        <v>29</v>
      </c>
      <c r="AK17" s="25" t="s">
        <v>26</v>
      </c>
      <c r="AN17" s="17" t="s">
        <v>3</v>
      </c>
      <c r="AR17" s="20"/>
      <c r="BS17" s="17" t="s">
        <v>30</v>
      </c>
    </row>
    <row r="18" spans="2:71" ht="6.95" customHeight="1">
      <c r="B18" s="20"/>
      <c r="AR18" s="20"/>
      <c r="BS18" s="17" t="s">
        <v>7</v>
      </c>
    </row>
    <row r="19" spans="2:71" ht="12" customHeight="1">
      <c r="B19" s="20"/>
      <c r="D19" s="25" t="s">
        <v>31</v>
      </c>
      <c r="AK19" s="25" t="s">
        <v>24</v>
      </c>
      <c r="AN19" s="17" t="s">
        <v>3</v>
      </c>
      <c r="AR19" s="20"/>
      <c r="BS19" s="17" t="s">
        <v>7</v>
      </c>
    </row>
    <row r="20" spans="2:71" ht="18.4" customHeight="1">
      <c r="B20" s="20"/>
      <c r="E20" s="17" t="s">
        <v>20</v>
      </c>
      <c r="AK20" s="25" t="s">
        <v>26</v>
      </c>
      <c r="AN20" s="17" t="s">
        <v>3</v>
      </c>
      <c r="AR20" s="20"/>
      <c r="BS20" s="17" t="s">
        <v>4</v>
      </c>
    </row>
    <row r="21" spans="2:44" ht="6.95" customHeight="1">
      <c r="B21" s="20"/>
      <c r="AR21" s="20"/>
    </row>
    <row r="22" spans="2:44" ht="12" customHeight="1">
      <c r="B22" s="20"/>
      <c r="D22" s="25" t="s">
        <v>32</v>
      </c>
      <c r="AR22" s="20"/>
    </row>
    <row r="23" spans="2:44" ht="40.9" customHeight="1">
      <c r="B23" s="20"/>
      <c r="E23" s="276" t="s">
        <v>33</v>
      </c>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R23" s="20"/>
    </row>
    <row r="24" spans="2:44" ht="6.95" customHeight="1">
      <c r="B24" s="20"/>
      <c r="AR24" s="20"/>
    </row>
    <row r="25" spans="2:44" ht="6.95" customHeight="1">
      <c r="B25" s="20"/>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20"/>
    </row>
    <row r="26" spans="2:44" s="1" customFormat="1" ht="25.9" customHeight="1">
      <c r="B26" s="28"/>
      <c r="D26" s="29" t="s">
        <v>34</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77">
        <f>ROUND(AG54,2)</f>
        <v>0</v>
      </c>
      <c r="AL26" s="278"/>
      <c r="AM26" s="278"/>
      <c r="AN26" s="278"/>
      <c r="AO26" s="278"/>
      <c r="AR26" s="28"/>
    </row>
    <row r="27" spans="2:44" s="1" customFormat="1" ht="6.95" customHeight="1">
      <c r="B27" s="28"/>
      <c r="AR27" s="28"/>
    </row>
    <row r="28" spans="2:44" s="1" customFormat="1" ht="12">
      <c r="B28" s="28"/>
      <c r="L28" s="271" t="s">
        <v>35</v>
      </c>
      <c r="M28" s="271"/>
      <c r="N28" s="271"/>
      <c r="O28" s="271"/>
      <c r="P28" s="271"/>
      <c r="W28" s="271" t="s">
        <v>36</v>
      </c>
      <c r="X28" s="271"/>
      <c r="Y28" s="271"/>
      <c r="Z28" s="271"/>
      <c r="AA28" s="271"/>
      <c r="AB28" s="271"/>
      <c r="AC28" s="271"/>
      <c r="AD28" s="271"/>
      <c r="AE28" s="271"/>
      <c r="AK28" s="271" t="s">
        <v>37</v>
      </c>
      <c r="AL28" s="271"/>
      <c r="AM28" s="271"/>
      <c r="AN28" s="271"/>
      <c r="AO28" s="271"/>
      <c r="AR28" s="28"/>
    </row>
    <row r="29" spans="2:44" s="2" customFormat="1" ht="14.45" customHeight="1">
      <c r="B29" s="32"/>
      <c r="D29" s="25" t="s">
        <v>38</v>
      </c>
      <c r="F29" s="25" t="s">
        <v>39</v>
      </c>
      <c r="L29" s="270">
        <v>0.21</v>
      </c>
      <c r="M29" s="269"/>
      <c r="N29" s="269"/>
      <c r="O29" s="269"/>
      <c r="P29" s="269"/>
      <c r="W29" s="268">
        <f>ROUND(AZ54,2)</f>
        <v>0</v>
      </c>
      <c r="X29" s="269"/>
      <c r="Y29" s="269"/>
      <c r="Z29" s="269"/>
      <c r="AA29" s="269"/>
      <c r="AB29" s="269"/>
      <c r="AC29" s="269"/>
      <c r="AD29" s="269"/>
      <c r="AE29" s="269"/>
      <c r="AK29" s="268">
        <f>ROUND(AV54,2)</f>
        <v>0</v>
      </c>
      <c r="AL29" s="269"/>
      <c r="AM29" s="269"/>
      <c r="AN29" s="269"/>
      <c r="AO29" s="269"/>
      <c r="AR29" s="32"/>
    </row>
    <row r="30" spans="2:44" s="2" customFormat="1" ht="14.45" customHeight="1">
      <c r="B30" s="32"/>
      <c r="F30" s="25" t="s">
        <v>40</v>
      </c>
      <c r="L30" s="270">
        <v>0.15</v>
      </c>
      <c r="M30" s="269"/>
      <c r="N30" s="269"/>
      <c r="O30" s="269"/>
      <c r="P30" s="269"/>
      <c r="W30" s="268">
        <f>ROUND(BA54,2)</f>
        <v>0</v>
      </c>
      <c r="X30" s="269"/>
      <c r="Y30" s="269"/>
      <c r="Z30" s="269"/>
      <c r="AA30" s="269"/>
      <c r="AB30" s="269"/>
      <c r="AC30" s="269"/>
      <c r="AD30" s="269"/>
      <c r="AE30" s="269"/>
      <c r="AK30" s="268">
        <f>ROUND(AW54,2)</f>
        <v>0</v>
      </c>
      <c r="AL30" s="269"/>
      <c r="AM30" s="269"/>
      <c r="AN30" s="269"/>
      <c r="AO30" s="269"/>
      <c r="AR30" s="32"/>
    </row>
    <row r="31" spans="2:44" s="2" customFormat="1" ht="14.45" customHeight="1" hidden="1">
      <c r="B31" s="32"/>
      <c r="F31" s="25" t="s">
        <v>41</v>
      </c>
      <c r="L31" s="270">
        <v>0.21</v>
      </c>
      <c r="M31" s="269"/>
      <c r="N31" s="269"/>
      <c r="O31" s="269"/>
      <c r="P31" s="269"/>
      <c r="W31" s="268">
        <f>ROUND(BB54,2)</f>
        <v>0</v>
      </c>
      <c r="X31" s="269"/>
      <c r="Y31" s="269"/>
      <c r="Z31" s="269"/>
      <c r="AA31" s="269"/>
      <c r="AB31" s="269"/>
      <c r="AC31" s="269"/>
      <c r="AD31" s="269"/>
      <c r="AE31" s="269"/>
      <c r="AK31" s="268">
        <v>0</v>
      </c>
      <c r="AL31" s="269"/>
      <c r="AM31" s="269"/>
      <c r="AN31" s="269"/>
      <c r="AO31" s="269"/>
      <c r="AR31" s="32"/>
    </row>
    <row r="32" spans="2:44" s="2" customFormat="1" ht="14.45" customHeight="1" hidden="1">
      <c r="B32" s="32"/>
      <c r="F32" s="25" t="s">
        <v>42</v>
      </c>
      <c r="L32" s="270">
        <v>0.15</v>
      </c>
      <c r="M32" s="269"/>
      <c r="N32" s="269"/>
      <c r="O32" s="269"/>
      <c r="P32" s="269"/>
      <c r="W32" s="268">
        <f>ROUND(BC54,2)</f>
        <v>0</v>
      </c>
      <c r="X32" s="269"/>
      <c r="Y32" s="269"/>
      <c r="Z32" s="269"/>
      <c r="AA32" s="269"/>
      <c r="AB32" s="269"/>
      <c r="AC32" s="269"/>
      <c r="AD32" s="269"/>
      <c r="AE32" s="269"/>
      <c r="AK32" s="268">
        <v>0</v>
      </c>
      <c r="AL32" s="269"/>
      <c r="AM32" s="269"/>
      <c r="AN32" s="269"/>
      <c r="AO32" s="269"/>
      <c r="AR32" s="32"/>
    </row>
    <row r="33" spans="2:44" s="2" customFormat="1" ht="14.45" customHeight="1" hidden="1">
      <c r="B33" s="32"/>
      <c r="F33" s="25" t="s">
        <v>43</v>
      </c>
      <c r="L33" s="270">
        <v>0</v>
      </c>
      <c r="M33" s="269"/>
      <c r="N33" s="269"/>
      <c r="O33" s="269"/>
      <c r="P33" s="269"/>
      <c r="W33" s="268">
        <f>ROUND(BD54,2)</f>
        <v>0</v>
      </c>
      <c r="X33" s="269"/>
      <c r="Y33" s="269"/>
      <c r="Z33" s="269"/>
      <c r="AA33" s="269"/>
      <c r="AB33" s="269"/>
      <c r="AC33" s="269"/>
      <c r="AD33" s="269"/>
      <c r="AE33" s="269"/>
      <c r="AK33" s="268">
        <v>0</v>
      </c>
      <c r="AL33" s="269"/>
      <c r="AM33" s="269"/>
      <c r="AN33" s="269"/>
      <c r="AO33" s="269"/>
      <c r="AR33" s="32"/>
    </row>
    <row r="34" spans="2:44" s="1" customFormat="1" ht="6.95" customHeight="1">
      <c r="B34" s="28"/>
      <c r="AR34" s="28"/>
    </row>
    <row r="35" spans="2:44" s="1" customFormat="1" ht="25.9" customHeight="1">
      <c r="B35" s="28"/>
      <c r="C35" s="34"/>
      <c r="D35" s="35" t="s">
        <v>44</v>
      </c>
      <c r="E35" s="36"/>
      <c r="F35" s="36"/>
      <c r="G35" s="36"/>
      <c r="H35" s="36"/>
      <c r="I35" s="36"/>
      <c r="J35" s="36"/>
      <c r="K35" s="36"/>
      <c r="L35" s="36"/>
      <c r="M35" s="36"/>
      <c r="N35" s="36"/>
      <c r="O35" s="36"/>
      <c r="P35" s="36"/>
      <c r="Q35" s="36"/>
      <c r="R35" s="36"/>
      <c r="S35" s="36"/>
      <c r="T35" s="37" t="s">
        <v>45</v>
      </c>
      <c r="U35" s="36"/>
      <c r="V35" s="36"/>
      <c r="W35" s="36"/>
      <c r="X35" s="257" t="s">
        <v>46</v>
      </c>
      <c r="Y35" s="258"/>
      <c r="Z35" s="258"/>
      <c r="AA35" s="258"/>
      <c r="AB35" s="258"/>
      <c r="AC35" s="36"/>
      <c r="AD35" s="36"/>
      <c r="AE35" s="36"/>
      <c r="AF35" s="36"/>
      <c r="AG35" s="36"/>
      <c r="AH35" s="36"/>
      <c r="AI35" s="36"/>
      <c r="AJ35" s="36"/>
      <c r="AK35" s="259">
        <f>SUM(AK26:AK33)</f>
        <v>0</v>
      </c>
      <c r="AL35" s="258"/>
      <c r="AM35" s="258"/>
      <c r="AN35" s="258"/>
      <c r="AO35" s="260"/>
      <c r="AP35" s="34"/>
      <c r="AQ35" s="34"/>
      <c r="AR35" s="28"/>
    </row>
    <row r="36" spans="2:44" s="1" customFormat="1" ht="6.95" customHeight="1">
      <c r="B36" s="28"/>
      <c r="AR36" s="28"/>
    </row>
    <row r="37" spans="2:44" s="1" customFormat="1" ht="6.95" customHeight="1">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28"/>
    </row>
    <row r="41" spans="2:44" s="1" customFormat="1" ht="6.95" customHeight="1">
      <c r="B41" s="40"/>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28"/>
    </row>
    <row r="42" spans="2:44" s="1" customFormat="1" ht="24.95" customHeight="1">
      <c r="B42" s="28"/>
      <c r="C42" s="21" t="s">
        <v>47</v>
      </c>
      <c r="AR42" s="28"/>
    </row>
    <row r="43" spans="2:44" s="1" customFormat="1" ht="6.95" customHeight="1">
      <c r="B43" s="28"/>
      <c r="AR43" s="28"/>
    </row>
    <row r="44" spans="2:44" s="1" customFormat="1" ht="12" customHeight="1">
      <c r="B44" s="28"/>
      <c r="C44" s="25" t="s">
        <v>13</v>
      </c>
      <c r="L44" s="1" t="str">
        <f>K5</f>
        <v>AE-19001</v>
      </c>
      <c r="AR44" s="28"/>
    </row>
    <row r="45" spans="2:44" s="3" customFormat="1" ht="36.95" customHeight="1">
      <c r="B45" s="42"/>
      <c r="C45" s="43" t="s">
        <v>15</v>
      </c>
      <c r="L45" s="263" t="str">
        <f>K6</f>
        <v>Oprava interiéru ubytovacího zařízení ÚJOP UK- BLOK A1,A2,B   Správa budov a zařízení CDMS Krystal Hotel Krystal</v>
      </c>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R45" s="42"/>
    </row>
    <row r="46" spans="2:44" s="1" customFormat="1" ht="6.95" customHeight="1">
      <c r="B46" s="28"/>
      <c r="AR46" s="28"/>
    </row>
    <row r="47" spans="2:44" s="1" customFormat="1" ht="12" customHeight="1">
      <c r="B47" s="28"/>
      <c r="C47" s="25" t="s">
        <v>19</v>
      </c>
      <c r="L47" s="44" t="str">
        <f>IF(K8="","",K8)</f>
        <v xml:space="preserve"> </v>
      </c>
      <c r="AI47" s="25" t="s">
        <v>21</v>
      </c>
      <c r="AM47" s="265" t="str">
        <f>IF(AN8="","",AN8)</f>
        <v>26. 2. 2019</v>
      </c>
      <c r="AN47" s="265"/>
      <c r="AR47" s="28"/>
    </row>
    <row r="48" spans="2:44" s="1" customFormat="1" ht="6.95" customHeight="1">
      <c r="B48" s="28"/>
      <c r="AR48" s="28"/>
    </row>
    <row r="49" spans="2:56" s="1" customFormat="1" ht="12.6" customHeight="1">
      <c r="B49" s="28"/>
      <c r="C49" s="25" t="s">
        <v>23</v>
      </c>
      <c r="L49" s="1" t="str">
        <f>IF(E11="","",E11)</f>
        <v>ÚJOP Univerzity Karlovy, Praha</v>
      </c>
      <c r="AI49" s="25" t="s">
        <v>28</v>
      </c>
      <c r="AM49" s="287" t="str">
        <f>IF(E17="","",E17)</f>
        <v>ArcEnergo s.r.o.</v>
      </c>
      <c r="AN49" s="288"/>
      <c r="AO49" s="288"/>
      <c r="AP49" s="288"/>
      <c r="AR49" s="28"/>
      <c r="AS49" s="283" t="s">
        <v>48</v>
      </c>
      <c r="AT49" s="284"/>
      <c r="AU49" s="46"/>
      <c r="AV49" s="46"/>
      <c r="AW49" s="46"/>
      <c r="AX49" s="46"/>
      <c r="AY49" s="46"/>
      <c r="AZ49" s="46"/>
      <c r="BA49" s="46"/>
      <c r="BB49" s="46"/>
      <c r="BC49" s="46"/>
      <c r="BD49" s="47"/>
    </row>
    <row r="50" spans="2:56" s="1" customFormat="1" ht="12.6" customHeight="1">
      <c r="B50" s="28"/>
      <c r="C50" s="25" t="s">
        <v>27</v>
      </c>
      <c r="L50" s="1" t="str">
        <f>IF(E14="","",E14)</f>
        <v xml:space="preserve"> </v>
      </c>
      <c r="AI50" s="25" t="s">
        <v>31</v>
      </c>
      <c r="AM50" s="287" t="str">
        <f>IF(E20="","",E20)</f>
        <v xml:space="preserve"> </v>
      </c>
      <c r="AN50" s="288"/>
      <c r="AO50" s="288"/>
      <c r="AP50" s="288"/>
      <c r="AR50" s="28"/>
      <c r="AS50" s="285"/>
      <c r="AT50" s="286"/>
      <c r="AU50" s="49"/>
      <c r="AV50" s="49"/>
      <c r="AW50" s="49"/>
      <c r="AX50" s="49"/>
      <c r="AY50" s="49"/>
      <c r="AZ50" s="49"/>
      <c r="BA50" s="49"/>
      <c r="BB50" s="49"/>
      <c r="BC50" s="49"/>
      <c r="BD50" s="50"/>
    </row>
    <row r="51" spans="2:56" s="1" customFormat="1" ht="10.9" customHeight="1">
      <c r="B51" s="28"/>
      <c r="AR51" s="28"/>
      <c r="AS51" s="285"/>
      <c r="AT51" s="286"/>
      <c r="AU51" s="49"/>
      <c r="AV51" s="49"/>
      <c r="AW51" s="49"/>
      <c r="AX51" s="49"/>
      <c r="AY51" s="49"/>
      <c r="AZ51" s="49"/>
      <c r="BA51" s="49"/>
      <c r="BB51" s="49"/>
      <c r="BC51" s="49"/>
      <c r="BD51" s="50"/>
    </row>
    <row r="52" spans="2:56" s="1" customFormat="1" ht="29.25" customHeight="1">
      <c r="B52" s="28"/>
      <c r="C52" s="261" t="s">
        <v>49</v>
      </c>
      <c r="D52" s="262"/>
      <c r="E52" s="262"/>
      <c r="F52" s="262"/>
      <c r="G52" s="262"/>
      <c r="H52" s="51"/>
      <c r="I52" s="266" t="s">
        <v>50</v>
      </c>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7" t="s">
        <v>51</v>
      </c>
      <c r="AH52" s="262"/>
      <c r="AI52" s="262"/>
      <c r="AJ52" s="262"/>
      <c r="AK52" s="262"/>
      <c r="AL52" s="262"/>
      <c r="AM52" s="262"/>
      <c r="AN52" s="266" t="s">
        <v>52</v>
      </c>
      <c r="AO52" s="262"/>
      <c r="AP52" s="262"/>
      <c r="AQ52" s="52" t="s">
        <v>53</v>
      </c>
      <c r="AR52" s="28"/>
      <c r="AS52" s="53" t="s">
        <v>54</v>
      </c>
      <c r="AT52" s="54" t="s">
        <v>55</v>
      </c>
      <c r="AU52" s="54" t="s">
        <v>56</v>
      </c>
      <c r="AV52" s="54" t="s">
        <v>57</v>
      </c>
      <c r="AW52" s="54" t="s">
        <v>58</v>
      </c>
      <c r="AX52" s="54" t="s">
        <v>59</v>
      </c>
      <c r="AY52" s="54" t="s">
        <v>60</v>
      </c>
      <c r="AZ52" s="54" t="s">
        <v>61</v>
      </c>
      <c r="BA52" s="54" t="s">
        <v>62</v>
      </c>
      <c r="BB52" s="54" t="s">
        <v>63</v>
      </c>
      <c r="BC52" s="54" t="s">
        <v>64</v>
      </c>
      <c r="BD52" s="55" t="s">
        <v>65</v>
      </c>
    </row>
    <row r="53" spans="2:56" s="1" customFormat="1" ht="10.9" customHeight="1">
      <c r="B53" s="28"/>
      <c r="AR53" s="28"/>
      <c r="AS53" s="56"/>
      <c r="AT53" s="46"/>
      <c r="AU53" s="46"/>
      <c r="AV53" s="46"/>
      <c r="AW53" s="46"/>
      <c r="AX53" s="46"/>
      <c r="AY53" s="46"/>
      <c r="AZ53" s="46"/>
      <c r="BA53" s="46"/>
      <c r="BB53" s="46"/>
      <c r="BC53" s="46"/>
      <c r="BD53" s="47"/>
    </row>
    <row r="54" spans="2:90" s="4" customFormat="1" ht="32.45" customHeight="1">
      <c r="B54" s="57"/>
      <c r="C54" s="58" t="s">
        <v>66</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281">
        <f>ROUND(SUM(AG55:AG57),2)</f>
        <v>0</v>
      </c>
      <c r="AH54" s="281"/>
      <c r="AI54" s="281"/>
      <c r="AJ54" s="281"/>
      <c r="AK54" s="281"/>
      <c r="AL54" s="281"/>
      <c r="AM54" s="281"/>
      <c r="AN54" s="282">
        <f>SUM(AG54,AT54)</f>
        <v>0</v>
      </c>
      <c r="AO54" s="282"/>
      <c r="AP54" s="282"/>
      <c r="AQ54" s="61" t="s">
        <v>3</v>
      </c>
      <c r="AR54" s="57"/>
      <c r="AS54" s="62">
        <f>ROUND(SUM(AS55:AS57),2)</f>
        <v>0</v>
      </c>
      <c r="AT54" s="63">
        <f>ROUND(SUM(AV54:AW54),2)</f>
        <v>0</v>
      </c>
      <c r="AU54" s="64">
        <f>ROUND(SUM(AU55:AU57),5)</f>
        <v>17286.00819</v>
      </c>
      <c r="AV54" s="63">
        <f>ROUND(AZ54*L29,2)</f>
        <v>0</v>
      </c>
      <c r="AW54" s="63">
        <f>ROUND(BA54*L30,2)</f>
        <v>0</v>
      </c>
      <c r="AX54" s="63">
        <f>ROUND(BB54*L29,2)</f>
        <v>0</v>
      </c>
      <c r="AY54" s="63">
        <f>ROUND(BC54*L30,2)</f>
        <v>0</v>
      </c>
      <c r="AZ54" s="63">
        <f>ROUND(SUM(AZ55:AZ57),2)</f>
        <v>0</v>
      </c>
      <c r="BA54" s="63">
        <f>ROUND(SUM(BA55:BA57),2)</f>
        <v>0</v>
      </c>
      <c r="BB54" s="63">
        <f>ROUND(SUM(BB55:BB57),2)</f>
        <v>0</v>
      </c>
      <c r="BC54" s="63">
        <f>ROUND(SUM(BC55:BC57),2)</f>
        <v>0</v>
      </c>
      <c r="BD54" s="65">
        <f>ROUND(SUM(BD55:BD57),2)</f>
        <v>0</v>
      </c>
      <c r="BS54" s="66" t="s">
        <v>67</v>
      </c>
      <c r="BT54" s="66" t="s">
        <v>68</v>
      </c>
      <c r="BU54" s="67" t="s">
        <v>69</v>
      </c>
      <c r="BV54" s="66" t="s">
        <v>70</v>
      </c>
      <c r="BW54" s="66" t="s">
        <v>5</v>
      </c>
      <c r="BX54" s="66" t="s">
        <v>71</v>
      </c>
      <c r="CL54" s="66" t="s">
        <v>3</v>
      </c>
    </row>
    <row r="55" spans="1:91" s="5" customFormat="1" ht="26.45" customHeight="1">
      <c r="A55" s="68" t="s">
        <v>72</v>
      </c>
      <c r="B55" s="69"/>
      <c r="C55" s="70"/>
      <c r="D55" s="256" t="s">
        <v>73</v>
      </c>
      <c r="E55" s="256"/>
      <c r="F55" s="256"/>
      <c r="G55" s="256"/>
      <c r="H55" s="256"/>
      <c r="I55" s="71"/>
      <c r="J55" s="256" t="s">
        <v>74</v>
      </c>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79">
        <f>'1 - Oprava interiéru ubyt...'!J30</f>
        <v>0</v>
      </c>
      <c r="AH55" s="280"/>
      <c r="AI55" s="280"/>
      <c r="AJ55" s="280"/>
      <c r="AK55" s="280"/>
      <c r="AL55" s="280"/>
      <c r="AM55" s="280"/>
      <c r="AN55" s="279">
        <f>SUM(AG55,AT55)</f>
        <v>0</v>
      </c>
      <c r="AO55" s="280"/>
      <c r="AP55" s="280"/>
      <c r="AQ55" s="72" t="s">
        <v>75</v>
      </c>
      <c r="AR55" s="69"/>
      <c r="AS55" s="73">
        <v>0</v>
      </c>
      <c r="AT55" s="74">
        <f>ROUND(SUM(AV55:AW55),2)</f>
        <v>0</v>
      </c>
      <c r="AU55" s="75">
        <f>'1 - Oprava interiéru ubyt...'!P101</f>
        <v>8604.543729</v>
      </c>
      <c r="AV55" s="74">
        <f>'1 - Oprava interiéru ubyt...'!J33</f>
        <v>0</v>
      </c>
      <c r="AW55" s="74">
        <f>'1 - Oprava interiéru ubyt...'!J34</f>
        <v>0</v>
      </c>
      <c r="AX55" s="74">
        <f>'1 - Oprava interiéru ubyt...'!J35</f>
        <v>0</v>
      </c>
      <c r="AY55" s="74">
        <f>'1 - Oprava interiéru ubyt...'!J36</f>
        <v>0</v>
      </c>
      <c r="AZ55" s="74">
        <f>'1 - Oprava interiéru ubyt...'!F33</f>
        <v>0</v>
      </c>
      <c r="BA55" s="74">
        <f>'1 - Oprava interiéru ubyt...'!F34</f>
        <v>0</v>
      </c>
      <c r="BB55" s="74">
        <f>'1 - Oprava interiéru ubyt...'!F35</f>
        <v>0</v>
      </c>
      <c r="BC55" s="74">
        <f>'1 - Oprava interiéru ubyt...'!F36</f>
        <v>0</v>
      </c>
      <c r="BD55" s="76">
        <f>'1 - Oprava interiéru ubyt...'!F37</f>
        <v>0</v>
      </c>
      <c r="BT55" s="77" t="s">
        <v>73</v>
      </c>
      <c r="BV55" s="77" t="s">
        <v>70</v>
      </c>
      <c r="BW55" s="77" t="s">
        <v>76</v>
      </c>
      <c r="BX55" s="77" t="s">
        <v>5</v>
      </c>
      <c r="CL55" s="77" t="s">
        <v>3</v>
      </c>
      <c r="CM55" s="77" t="s">
        <v>77</v>
      </c>
    </row>
    <row r="56" spans="1:91" s="5" customFormat="1" ht="26.45" customHeight="1">
      <c r="A56" s="68" t="s">
        <v>72</v>
      </c>
      <c r="B56" s="69"/>
      <c r="C56" s="70"/>
      <c r="D56" s="256" t="s">
        <v>77</v>
      </c>
      <c r="E56" s="256"/>
      <c r="F56" s="256"/>
      <c r="G56" s="256"/>
      <c r="H56" s="256"/>
      <c r="I56" s="71"/>
      <c r="J56" s="256" t="s">
        <v>78</v>
      </c>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79">
        <f>'2 - Oprava interiéru ubyt...'!J30</f>
        <v>0</v>
      </c>
      <c r="AH56" s="280"/>
      <c r="AI56" s="280"/>
      <c r="AJ56" s="280"/>
      <c r="AK56" s="280"/>
      <c r="AL56" s="280"/>
      <c r="AM56" s="280"/>
      <c r="AN56" s="279">
        <f>SUM(AG56,AT56)</f>
        <v>0</v>
      </c>
      <c r="AO56" s="280"/>
      <c r="AP56" s="280"/>
      <c r="AQ56" s="72" t="s">
        <v>75</v>
      </c>
      <c r="AR56" s="69"/>
      <c r="AS56" s="73">
        <v>0</v>
      </c>
      <c r="AT56" s="74">
        <f>ROUND(SUM(AV56:AW56),2)</f>
        <v>0</v>
      </c>
      <c r="AU56" s="75">
        <f>'2 - Oprava interiéru ubyt...'!P101</f>
        <v>8681.464458999999</v>
      </c>
      <c r="AV56" s="74">
        <f>'2 - Oprava interiéru ubyt...'!J33</f>
        <v>0</v>
      </c>
      <c r="AW56" s="74">
        <f>'2 - Oprava interiéru ubyt...'!J34</f>
        <v>0</v>
      </c>
      <c r="AX56" s="74">
        <f>'2 - Oprava interiéru ubyt...'!J35</f>
        <v>0</v>
      </c>
      <c r="AY56" s="74">
        <f>'2 - Oprava interiéru ubyt...'!J36</f>
        <v>0</v>
      </c>
      <c r="AZ56" s="74">
        <f>'2 - Oprava interiéru ubyt...'!F33</f>
        <v>0</v>
      </c>
      <c r="BA56" s="74">
        <f>'2 - Oprava interiéru ubyt...'!F34</f>
        <v>0</v>
      </c>
      <c r="BB56" s="74">
        <f>'2 - Oprava interiéru ubyt...'!F35</f>
        <v>0</v>
      </c>
      <c r="BC56" s="74">
        <f>'2 - Oprava interiéru ubyt...'!F36</f>
        <v>0</v>
      </c>
      <c r="BD56" s="76">
        <f>'2 - Oprava interiéru ubyt...'!F37</f>
        <v>0</v>
      </c>
      <c r="BT56" s="77" t="s">
        <v>73</v>
      </c>
      <c r="BV56" s="77" t="s">
        <v>70</v>
      </c>
      <c r="BW56" s="77" t="s">
        <v>79</v>
      </c>
      <c r="BX56" s="77" t="s">
        <v>5</v>
      </c>
      <c r="CL56" s="77" t="s">
        <v>3</v>
      </c>
      <c r="CM56" s="77" t="s">
        <v>77</v>
      </c>
    </row>
    <row r="57" spans="1:91" s="5" customFormat="1" ht="14.45" customHeight="1">
      <c r="A57" s="68" t="s">
        <v>72</v>
      </c>
      <c r="B57" s="69"/>
      <c r="C57" s="70"/>
      <c r="D57" s="256" t="s">
        <v>80</v>
      </c>
      <c r="E57" s="256"/>
      <c r="F57" s="256"/>
      <c r="G57" s="256"/>
      <c r="H57" s="256"/>
      <c r="I57" s="71"/>
      <c r="J57" s="256" t="s">
        <v>81</v>
      </c>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79">
        <f>'VON - Vedlejší a ostatní ...'!J30</f>
        <v>0</v>
      </c>
      <c r="AH57" s="280"/>
      <c r="AI57" s="280"/>
      <c r="AJ57" s="280"/>
      <c r="AK57" s="280"/>
      <c r="AL57" s="280"/>
      <c r="AM57" s="280"/>
      <c r="AN57" s="279">
        <f>SUM(AG57,AT57)</f>
        <v>0</v>
      </c>
      <c r="AO57" s="280"/>
      <c r="AP57" s="280"/>
      <c r="AQ57" s="72" t="s">
        <v>80</v>
      </c>
      <c r="AR57" s="69"/>
      <c r="AS57" s="78">
        <v>0</v>
      </c>
      <c r="AT57" s="79">
        <f>ROUND(SUM(AV57:AW57),2)</f>
        <v>0</v>
      </c>
      <c r="AU57" s="80">
        <f>'VON - Vedlejší a ostatní ...'!P85</f>
        <v>0</v>
      </c>
      <c r="AV57" s="79">
        <f>'VON - Vedlejší a ostatní ...'!J33</f>
        <v>0</v>
      </c>
      <c r="AW57" s="79">
        <f>'VON - Vedlejší a ostatní ...'!J34</f>
        <v>0</v>
      </c>
      <c r="AX57" s="79">
        <f>'VON - Vedlejší a ostatní ...'!J35</f>
        <v>0</v>
      </c>
      <c r="AY57" s="79">
        <f>'VON - Vedlejší a ostatní ...'!J36</f>
        <v>0</v>
      </c>
      <c r="AZ57" s="79">
        <f>'VON - Vedlejší a ostatní ...'!F33</f>
        <v>0</v>
      </c>
      <c r="BA57" s="79">
        <f>'VON - Vedlejší a ostatní ...'!F34</f>
        <v>0</v>
      </c>
      <c r="BB57" s="79">
        <f>'VON - Vedlejší a ostatní ...'!F35</f>
        <v>0</v>
      </c>
      <c r="BC57" s="79">
        <f>'VON - Vedlejší a ostatní ...'!F36</f>
        <v>0</v>
      </c>
      <c r="BD57" s="81">
        <f>'VON - Vedlejší a ostatní ...'!F37</f>
        <v>0</v>
      </c>
      <c r="BT57" s="77" t="s">
        <v>73</v>
      </c>
      <c r="BV57" s="77" t="s">
        <v>70</v>
      </c>
      <c r="BW57" s="77" t="s">
        <v>82</v>
      </c>
      <c r="BX57" s="77" t="s">
        <v>5</v>
      </c>
      <c r="CL57" s="77" t="s">
        <v>3</v>
      </c>
      <c r="CM57" s="77" t="s">
        <v>77</v>
      </c>
    </row>
    <row r="58" spans="2:44" s="1" customFormat="1" ht="30" customHeight="1">
      <c r="B58" s="28"/>
      <c r="AR58" s="28"/>
    </row>
    <row r="59" spans="2:44" s="1" customFormat="1" ht="6.95" customHeight="1">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28"/>
    </row>
  </sheetData>
  <mergeCells count="48">
    <mergeCell ref="AS49:AT51"/>
    <mergeCell ref="AM49:AP49"/>
    <mergeCell ref="AM50:AP50"/>
    <mergeCell ref="AN52:AP52"/>
    <mergeCell ref="AN55:AP55"/>
    <mergeCell ref="AG55:AM55"/>
    <mergeCell ref="AN56:AP56"/>
    <mergeCell ref="AG56:AM56"/>
    <mergeCell ref="AN57:AP57"/>
    <mergeCell ref="AG57:AM57"/>
    <mergeCell ref="AG54:AM54"/>
    <mergeCell ref="AN54:AP54"/>
    <mergeCell ref="K5:AO5"/>
    <mergeCell ref="K6:AO6"/>
    <mergeCell ref="AR2:BE2"/>
    <mergeCell ref="E23:AN23"/>
    <mergeCell ref="AK26:AO26"/>
    <mergeCell ref="L28:P28"/>
    <mergeCell ref="W28:AE28"/>
    <mergeCell ref="AK28:AO28"/>
    <mergeCell ref="AK29:AO29"/>
    <mergeCell ref="L29:P29"/>
    <mergeCell ref="AK33:AO33"/>
    <mergeCell ref="L33:P33"/>
    <mergeCell ref="W29:AE29"/>
    <mergeCell ref="W32:AE32"/>
    <mergeCell ref="W30:AE30"/>
    <mergeCell ref="W31:AE31"/>
    <mergeCell ref="W33:AE33"/>
    <mergeCell ref="AK30:AO30"/>
    <mergeCell ref="L30:P30"/>
    <mergeCell ref="AK31:AO31"/>
    <mergeCell ref="L31:P31"/>
    <mergeCell ref="AK32:AO32"/>
    <mergeCell ref="L32:P32"/>
    <mergeCell ref="X35:AB35"/>
    <mergeCell ref="AK35:AO35"/>
    <mergeCell ref="C52:G52"/>
    <mergeCell ref="L45:AO45"/>
    <mergeCell ref="AM47:AN47"/>
    <mergeCell ref="I52:AF52"/>
    <mergeCell ref="AG52:AM52"/>
    <mergeCell ref="D55:H55"/>
    <mergeCell ref="J55:AF55"/>
    <mergeCell ref="D56:H56"/>
    <mergeCell ref="J56:AF56"/>
    <mergeCell ref="D57:H57"/>
    <mergeCell ref="J57:AF57"/>
  </mergeCells>
  <hyperlinks>
    <hyperlink ref="A55" location="'1 - Oprava interiéru ubyt...'!C2" display="/"/>
    <hyperlink ref="A56" location="'2 - Oprava interiéru ubyt...'!C2" display="/"/>
    <hyperlink ref="A57" location="'VON - Vedlejší a ostatní ...'!C2" display="/"/>
  </hyperlinks>
  <printOptions/>
  <pageMargins left="0.39375" right="0.39375" top="0.39375" bottom="0.39375" header="0" footer="0"/>
  <pageSetup blackAndWhite="1" fitToHeight="100" fitToWidth="1" horizontalDpi="600" verticalDpi="600" orientation="portrait" paperSize="9" scale="7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160"/>
  <sheetViews>
    <sheetView showGridLines="0" workbookViewId="0" topLeftCell="A1">
      <selection activeCell="J101" sqref="J101"/>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2"/>
    </row>
    <row r="2" spans="12:56" ht="36.95" customHeight="1">
      <c r="L2" s="275" t="s">
        <v>6</v>
      </c>
      <c r="M2" s="273"/>
      <c r="N2" s="273"/>
      <c r="O2" s="273"/>
      <c r="P2" s="273"/>
      <c r="Q2" s="273"/>
      <c r="R2" s="273"/>
      <c r="S2" s="273"/>
      <c r="T2" s="273"/>
      <c r="U2" s="273"/>
      <c r="V2" s="273"/>
      <c r="AT2" s="17" t="s">
        <v>76</v>
      </c>
      <c r="AZ2" s="83" t="s">
        <v>83</v>
      </c>
      <c r="BA2" s="83" t="s">
        <v>83</v>
      </c>
      <c r="BB2" s="83" t="s">
        <v>3</v>
      </c>
      <c r="BC2" s="83" t="s">
        <v>84</v>
      </c>
      <c r="BD2" s="83" t="s">
        <v>77</v>
      </c>
    </row>
    <row r="3" spans="2:56" ht="6.95" customHeight="1">
      <c r="B3" s="18"/>
      <c r="C3" s="19"/>
      <c r="D3" s="19"/>
      <c r="E3" s="19"/>
      <c r="F3" s="19"/>
      <c r="G3" s="19"/>
      <c r="H3" s="19"/>
      <c r="I3" s="19"/>
      <c r="J3" s="19"/>
      <c r="K3" s="19"/>
      <c r="L3" s="20"/>
      <c r="AT3" s="17" t="s">
        <v>77</v>
      </c>
      <c r="AZ3" s="83" t="s">
        <v>85</v>
      </c>
      <c r="BA3" s="83" t="s">
        <v>85</v>
      </c>
      <c r="BB3" s="83" t="s">
        <v>3</v>
      </c>
      <c r="BC3" s="83" t="s">
        <v>86</v>
      </c>
      <c r="BD3" s="83" t="s">
        <v>77</v>
      </c>
    </row>
    <row r="4" spans="2:56" ht="24.95" customHeight="1">
      <c r="B4" s="20"/>
      <c r="D4" s="21" t="s">
        <v>87</v>
      </c>
      <c r="L4" s="20"/>
      <c r="M4" s="22" t="s">
        <v>11</v>
      </c>
      <c r="AT4" s="17" t="s">
        <v>4</v>
      </c>
      <c r="AZ4" s="83" t="s">
        <v>88</v>
      </c>
      <c r="BA4" s="83" t="s">
        <v>88</v>
      </c>
      <c r="BB4" s="83" t="s">
        <v>3</v>
      </c>
      <c r="BC4" s="83" t="s">
        <v>89</v>
      </c>
      <c r="BD4" s="83" t="s">
        <v>77</v>
      </c>
    </row>
    <row r="5" spans="2:56" ht="6.95" customHeight="1">
      <c r="B5" s="20"/>
      <c r="L5" s="20"/>
      <c r="AZ5" s="83" t="s">
        <v>90</v>
      </c>
      <c r="BA5" s="83" t="s">
        <v>90</v>
      </c>
      <c r="BB5" s="83" t="s">
        <v>3</v>
      </c>
      <c r="BC5" s="83" t="s">
        <v>91</v>
      </c>
      <c r="BD5" s="83" t="s">
        <v>77</v>
      </c>
    </row>
    <row r="6" spans="2:56" ht="12" customHeight="1">
      <c r="B6" s="20"/>
      <c r="D6" s="25" t="s">
        <v>15</v>
      </c>
      <c r="L6" s="20"/>
      <c r="AZ6" s="83" t="s">
        <v>92</v>
      </c>
      <c r="BA6" s="83" t="s">
        <v>92</v>
      </c>
      <c r="BB6" s="83" t="s">
        <v>3</v>
      </c>
      <c r="BC6" s="83" t="s">
        <v>93</v>
      </c>
      <c r="BD6" s="83" t="s">
        <v>77</v>
      </c>
    </row>
    <row r="7" spans="2:56" ht="14.45" customHeight="1">
      <c r="B7" s="20"/>
      <c r="E7" s="289" t="str">
        <f>'Rekapitulace stavby'!K6</f>
        <v>Oprava interiéru ubytovacího zařízení ÚJOP UK- BLOK A1,A2,B   Správa budov a zařízení CDMS Krystal Hotel Krystal</v>
      </c>
      <c r="F7" s="290"/>
      <c r="G7" s="290"/>
      <c r="H7" s="290"/>
      <c r="L7" s="20"/>
      <c r="AZ7" s="83" t="s">
        <v>94</v>
      </c>
      <c r="BA7" s="83" t="s">
        <v>94</v>
      </c>
      <c r="BB7" s="83" t="s">
        <v>3</v>
      </c>
      <c r="BC7" s="83" t="s">
        <v>95</v>
      </c>
      <c r="BD7" s="83" t="s">
        <v>77</v>
      </c>
    </row>
    <row r="8" spans="2:56" s="1" customFormat="1" ht="12" customHeight="1">
      <c r="B8" s="28"/>
      <c r="D8" s="25" t="s">
        <v>96</v>
      </c>
      <c r="L8" s="28"/>
      <c r="AZ8" s="83" t="s">
        <v>97</v>
      </c>
      <c r="BA8" s="83" t="s">
        <v>98</v>
      </c>
      <c r="BB8" s="83" t="s">
        <v>3</v>
      </c>
      <c r="BC8" s="83" t="s">
        <v>99</v>
      </c>
      <c r="BD8" s="83" t="s">
        <v>77</v>
      </c>
    </row>
    <row r="9" spans="2:12" s="1" customFormat="1" ht="36.95" customHeight="1">
      <c r="B9" s="28"/>
      <c r="E9" s="263" t="s">
        <v>100</v>
      </c>
      <c r="F9" s="288"/>
      <c r="G9" s="288"/>
      <c r="H9" s="288"/>
      <c r="L9" s="28"/>
    </row>
    <row r="10" spans="2:12" s="1" customFormat="1" ht="12">
      <c r="B10" s="28"/>
      <c r="L10" s="28"/>
    </row>
    <row r="11" spans="2:12" s="1" customFormat="1" ht="12" customHeight="1">
      <c r="B11" s="28"/>
      <c r="D11" s="25" t="s">
        <v>17</v>
      </c>
      <c r="F11" s="17" t="s">
        <v>3</v>
      </c>
      <c r="I11" s="25" t="s">
        <v>18</v>
      </c>
      <c r="J11" s="17" t="s">
        <v>3</v>
      </c>
      <c r="L11" s="28"/>
    </row>
    <row r="12" spans="2:12" s="1" customFormat="1" ht="12" customHeight="1">
      <c r="B12" s="28"/>
      <c r="D12" s="25" t="s">
        <v>19</v>
      </c>
      <c r="F12" s="17" t="s">
        <v>20</v>
      </c>
      <c r="I12" s="25" t="s">
        <v>21</v>
      </c>
      <c r="J12" s="45" t="str">
        <f>'Rekapitulace stavby'!AN8</f>
        <v>26. 2. 2019</v>
      </c>
      <c r="L12" s="28"/>
    </row>
    <row r="13" spans="2:12" s="1" customFormat="1" ht="10.9" customHeight="1">
      <c r="B13" s="28"/>
      <c r="L13" s="28"/>
    </row>
    <row r="14" spans="2:12" s="1" customFormat="1" ht="12" customHeight="1">
      <c r="B14" s="28"/>
      <c r="D14" s="25" t="s">
        <v>23</v>
      </c>
      <c r="I14" s="25" t="s">
        <v>24</v>
      </c>
      <c r="J14" s="17" t="s">
        <v>3</v>
      </c>
      <c r="L14" s="28"/>
    </row>
    <row r="15" spans="2:12" s="1" customFormat="1" ht="18" customHeight="1">
      <c r="B15" s="28"/>
      <c r="E15" s="17" t="s">
        <v>25</v>
      </c>
      <c r="I15" s="25" t="s">
        <v>26</v>
      </c>
      <c r="J15" s="17" t="s">
        <v>3</v>
      </c>
      <c r="L15" s="28"/>
    </row>
    <row r="16" spans="2:12" s="1" customFormat="1" ht="6.95" customHeight="1">
      <c r="B16" s="28"/>
      <c r="L16" s="28"/>
    </row>
    <row r="17" spans="2:12" s="1" customFormat="1" ht="12" customHeight="1">
      <c r="B17" s="28"/>
      <c r="D17" s="25" t="s">
        <v>27</v>
      </c>
      <c r="I17" s="25" t="s">
        <v>24</v>
      </c>
      <c r="J17" s="17" t="str">
        <f>'Rekapitulace stavby'!AN13</f>
        <v/>
      </c>
      <c r="L17" s="28"/>
    </row>
    <row r="18" spans="2:12" s="1" customFormat="1" ht="18" customHeight="1">
      <c r="B18" s="28"/>
      <c r="E18" s="272" t="str">
        <f>'Rekapitulace stavby'!E14</f>
        <v xml:space="preserve"> </v>
      </c>
      <c r="F18" s="272"/>
      <c r="G18" s="272"/>
      <c r="H18" s="272"/>
      <c r="I18" s="25" t="s">
        <v>26</v>
      </c>
      <c r="J18" s="17" t="str">
        <f>'Rekapitulace stavby'!AN14</f>
        <v/>
      </c>
      <c r="L18" s="28"/>
    </row>
    <row r="19" spans="2:12" s="1" customFormat="1" ht="6.95" customHeight="1">
      <c r="B19" s="28"/>
      <c r="L19" s="28"/>
    </row>
    <row r="20" spans="2:12" s="1" customFormat="1" ht="12" customHeight="1">
      <c r="B20" s="28"/>
      <c r="D20" s="25" t="s">
        <v>28</v>
      </c>
      <c r="I20" s="25" t="s">
        <v>24</v>
      </c>
      <c r="J20" s="17" t="s">
        <v>3</v>
      </c>
      <c r="L20" s="28"/>
    </row>
    <row r="21" spans="2:12" s="1" customFormat="1" ht="18" customHeight="1">
      <c r="B21" s="28"/>
      <c r="E21" s="17" t="s">
        <v>29</v>
      </c>
      <c r="I21" s="25" t="s">
        <v>26</v>
      </c>
      <c r="J21" s="17" t="s">
        <v>3</v>
      </c>
      <c r="L21" s="28"/>
    </row>
    <row r="22" spans="2:12" s="1" customFormat="1" ht="6.95" customHeight="1">
      <c r="B22" s="28"/>
      <c r="L22" s="28"/>
    </row>
    <row r="23" spans="2:12" s="1" customFormat="1" ht="12" customHeight="1">
      <c r="B23" s="28"/>
      <c r="D23" s="25" t="s">
        <v>31</v>
      </c>
      <c r="I23" s="25" t="s">
        <v>24</v>
      </c>
      <c r="J23" s="17" t="str">
        <f>IF('Rekapitulace stavby'!AN19="","",'Rekapitulace stavby'!AN19)</f>
        <v/>
      </c>
      <c r="L23" s="28"/>
    </row>
    <row r="24" spans="2:12" s="1" customFormat="1" ht="18" customHeight="1">
      <c r="B24" s="28"/>
      <c r="E24" s="17" t="str">
        <f>IF('Rekapitulace stavby'!E20="","",'Rekapitulace stavby'!E20)</f>
        <v xml:space="preserve"> </v>
      </c>
      <c r="I24" s="25" t="s">
        <v>26</v>
      </c>
      <c r="J24" s="17" t="str">
        <f>IF('Rekapitulace stavby'!AN20="","",'Rekapitulace stavby'!AN20)</f>
        <v/>
      </c>
      <c r="L24" s="28"/>
    </row>
    <row r="25" spans="2:12" s="1" customFormat="1" ht="6.95" customHeight="1">
      <c r="B25" s="28"/>
      <c r="L25" s="28"/>
    </row>
    <row r="26" spans="2:12" s="1" customFormat="1" ht="12" customHeight="1">
      <c r="B26" s="28"/>
      <c r="D26" s="25" t="s">
        <v>32</v>
      </c>
      <c r="L26" s="28"/>
    </row>
    <row r="27" spans="2:12" s="6" customFormat="1" ht="14.45" customHeight="1">
      <c r="B27" s="84"/>
      <c r="E27" s="276" t="s">
        <v>3</v>
      </c>
      <c r="F27" s="276"/>
      <c r="G27" s="276"/>
      <c r="H27" s="276"/>
      <c r="L27" s="84"/>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5" t="s">
        <v>34</v>
      </c>
      <c r="J30" s="60">
        <f>ROUND(J101,2)</f>
        <v>0</v>
      </c>
      <c r="L30" s="28"/>
    </row>
    <row r="31" spans="2:12" s="1" customFormat="1" ht="6.95" customHeight="1">
      <c r="B31" s="28"/>
      <c r="D31" s="46"/>
      <c r="E31" s="46"/>
      <c r="F31" s="46"/>
      <c r="G31" s="46"/>
      <c r="H31" s="46"/>
      <c r="I31" s="46"/>
      <c r="J31" s="46"/>
      <c r="K31" s="46"/>
      <c r="L31" s="28"/>
    </row>
    <row r="32" spans="2:12" s="1" customFormat="1" ht="14.45" customHeight="1">
      <c r="B32" s="28"/>
      <c r="F32" s="31" t="s">
        <v>36</v>
      </c>
      <c r="I32" s="31" t="s">
        <v>35</v>
      </c>
      <c r="J32" s="31" t="s">
        <v>37</v>
      </c>
      <c r="L32" s="28"/>
    </row>
    <row r="33" spans="2:12" s="1" customFormat="1" ht="14.45" customHeight="1">
      <c r="B33" s="28"/>
      <c r="D33" s="25" t="s">
        <v>38</v>
      </c>
      <c r="E33" s="25" t="s">
        <v>39</v>
      </c>
      <c r="F33" s="86">
        <f>ROUND(J30,2)</f>
        <v>0</v>
      </c>
      <c r="I33" s="33">
        <v>0.21</v>
      </c>
      <c r="J33" s="86">
        <f>I33*F33</f>
        <v>0</v>
      </c>
      <c r="L33" s="28"/>
    </row>
    <row r="34" spans="2:12" s="1" customFormat="1" ht="14.45" customHeight="1">
      <c r="B34" s="28"/>
      <c r="E34" s="25" t="s">
        <v>40</v>
      </c>
      <c r="F34" s="86">
        <f>ROUND((SUM(BF101:BF1159)),2)</f>
        <v>0</v>
      </c>
      <c r="I34" s="33">
        <v>0.15</v>
      </c>
      <c r="J34" s="86">
        <f>ROUND(((SUM(BF101:BF1159))*I34),2)</f>
        <v>0</v>
      </c>
      <c r="L34" s="28"/>
    </row>
    <row r="35" spans="2:12" s="1" customFormat="1" ht="14.45" customHeight="1" hidden="1">
      <c r="B35" s="28"/>
      <c r="E35" s="25" t="s">
        <v>41</v>
      </c>
      <c r="F35" s="86">
        <f>ROUND((SUM(BG101:BG1159)),2)</f>
        <v>0</v>
      </c>
      <c r="I35" s="33">
        <v>0.21</v>
      </c>
      <c r="J35" s="86">
        <f>0</f>
        <v>0</v>
      </c>
      <c r="L35" s="28"/>
    </row>
    <row r="36" spans="2:12" s="1" customFormat="1" ht="14.45" customHeight="1" hidden="1">
      <c r="B36" s="28"/>
      <c r="E36" s="25" t="s">
        <v>42</v>
      </c>
      <c r="F36" s="86">
        <f>ROUND((SUM(BH101:BH1159)),2)</f>
        <v>0</v>
      </c>
      <c r="I36" s="33">
        <v>0.15</v>
      </c>
      <c r="J36" s="86">
        <f>0</f>
        <v>0</v>
      </c>
      <c r="L36" s="28"/>
    </row>
    <row r="37" spans="2:12" s="1" customFormat="1" ht="14.45" customHeight="1" hidden="1">
      <c r="B37" s="28"/>
      <c r="E37" s="25" t="s">
        <v>43</v>
      </c>
      <c r="F37" s="86">
        <f>ROUND((SUM(BI101:BI1159)),2)</f>
        <v>0</v>
      </c>
      <c r="I37" s="33">
        <v>0</v>
      </c>
      <c r="J37" s="86">
        <f>0</f>
        <v>0</v>
      </c>
      <c r="L37" s="28"/>
    </row>
    <row r="38" spans="2:12" s="1" customFormat="1" ht="6.95" customHeight="1">
      <c r="B38" s="28"/>
      <c r="L38" s="28"/>
    </row>
    <row r="39" spans="2:12" s="1" customFormat="1" ht="25.35" customHeight="1">
      <c r="B39" s="28"/>
      <c r="C39" s="87"/>
      <c r="D39" s="88" t="s">
        <v>44</v>
      </c>
      <c r="E39" s="51"/>
      <c r="F39" s="51"/>
      <c r="G39" s="89" t="s">
        <v>45</v>
      </c>
      <c r="H39" s="90" t="s">
        <v>46</v>
      </c>
      <c r="I39" s="51"/>
      <c r="J39" s="91">
        <f>SUM(J30:J37)</f>
        <v>0</v>
      </c>
      <c r="K39" s="92"/>
      <c r="L39" s="28"/>
    </row>
    <row r="40" spans="2:12" s="1" customFormat="1" ht="14.45" customHeight="1">
      <c r="B40" s="38"/>
      <c r="C40" s="39"/>
      <c r="D40" s="39"/>
      <c r="E40" s="39"/>
      <c r="F40" s="39"/>
      <c r="G40" s="39"/>
      <c r="H40" s="39"/>
      <c r="I40" s="39"/>
      <c r="J40" s="39"/>
      <c r="K40" s="39"/>
      <c r="L40" s="28"/>
    </row>
    <row r="44" spans="2:12" s="1" customFormat="1" ht="6.95" customHeight="1">
      <c r="B44" s="40"/>
      <c r="C44" s="41"/>
      <c r="D44" s="41"/>
      <c r="E44" s="41"/>
      <c r="F44" s="41"/>
      <c r="G44" s="41"/>
      <c r="H44" s="41"/>
      <c r="I44" s="41"/>
      <c r="J44" s="41"/>
      <c r="K44" s="41"/>
      <c r="L44" s="28"/>
    </row>
    <row r="45" spans="2:12" s="1" customFormat="1" ht="24.95" customHeight="1">
      <c r="B45" s="28"/>
      <c r="C45" s="21" t="s">
        <v>101</v>
      </c>
      <c r="L45" s="28"/>
    </row>
    <row r="46" spans="2:12" s="1" customFormat="1" ht="6.95" customHeight="1">
      <c r="B46" s="28"/>
      <c r="L46" s="28"/>
    </row>
    <row r="47" spans="2:12" s="1" customFormat="1" ht="12" customHeight="1">
      <c r="B47" s="28"/>
      <c r="C47" s="25" t="s">
        <v>15</v>
      </c>
      <c r="L47" s="28"/>
    </row>
    <row r="48" spans="2:12" s="1" customFormat="1" ht="14.45" customHeight="1">
      <c r="B48" s="28"/>
      <c r="E48" s="289" t="str">
        <f>E7</f>
        <v>Oprava interiéru ubytovacího zařízení ÚJOP UK- BLOK A1,A2,B   Správa budov a zařízení CDMS Krystal Hotel Krystal</v>
      </c>
      <c r="F48" s="290"/>
      <c r="G48" s="290"/>
      <c r="H48" s="290"/>
      <c r="L48" s="28"/>
    </row>
    <row r="49" spans="2:12" s="1" customFormat="1" ht="12" customHeight="1">
      <c r="B49" s="28"/>
      <c r="C49" s="25" t="s">
        <v>96</v>
      </c>
      <c r="L49" s="28"/>
    </row>
    <row r="50" spans="2:12" s="1" customFormat="1" ht="14.45" customHeight="1">
      <c r="B50" s="28"/>
      <c r="E50" s="263" t="str">
        <f>E9</f>
        <v xml:space="preserve">1 - Oprava interiéru ubytovacího zařízení 8.NP </v>
      </c>
      <c r="F50" s="288"/>
      <c r="G50" s="288"/>
      <c r="H50" s="288"/>
      <c r="L50" s="28"/>
    </row>
    <row r="51" spans="2:12" s="1" customFormat="1" ht="6.95" customHeight="1">
      <c r="B51" s="28"/>
      <c r="L51" s="28"/>
    </row>
    <row r="52" spans="2:12" s="1" customFormat="1" ht="12" customHeight="1">
      <c r="B52" s="28"/>
      <c r="C52" s="25" t="s">
        <v>19</v>
      </c>
      <c r="F52" s="17" t="str">
        <f>F12</f>
        <v xml:space="preserve"> </v>
      </c>
      <c r="I52" s="25" t="s">
        <v>21</v>
      </c>
      <c r="J52" s="45" t="str">
        <f>IF(J12="","",J12)</f>
        <v>26. 2. 2019</v>
      </c>
      <c r="L52" s="28"/>
    </row>
    <row r="53" spans="2:12" s="1" customFormat="1" ht="6.95" customHeight="1">
      <c r="B53" s="28"/>
      <c r="L53" s="28"/>
    </row>
    <row r="54" spans="2:12" s="1" customFormat="1" ht="12.6" customHeight="1">
      <c r="B54" s="28"/>
      <c r="C54" s="25" t="s">
        <v>23</v>
      </c>
      <c r="F54" s="17" t="str">
        <f>E15</f>
        <v>ÚJOP Univerzity Karlovy, Praha</v>
      </c>
      <c r="I54" s="25" t="s">
        <v>28</v>
      </c>
      <c r="J54" s="26" t="str">
        <f>E21</f>
        <v>ArcEnergo s.r.o.</v>
      </c>
      <c r="L54" s="28"/>
    </row>
    <row r="55" spans="2:12" s="1" customFormat="1" ht="12.6" customHeight="1">
      <c r="B55" s="28"/>
      <c r="C55" s="25" t="s">
        <v>27</v>
      </c>
      <c r="F55" s="17" t="str">
        <f>IF(E18="","",E18)</f>
        <v xml:space="preserve"> </v>
      </c>
      <c r="I55" s="25" t="s">
        <v>31</v>
      </c>
      <c r="J55" s="26" t="str">
        <f>E24</f>
        <v xml:space="preserve"> </v>
      </c>
      <c r="L55" s="28"/>
    </row>
    <row r="56" spans="2:12" s="1" customFormat="1" ht="10.35" customHeight="1">
      <c r="B56" s="28"/>
      <c r="L56" s="28"/>
    </row>
    <row r="57" spans="2:12" s="1" customFormat="1" ht="29.25" customHeight="1">
      <c r="B57" s="28"/>
      <c r="C57" s="93" t="s">
        <v>102</v>
      </c>
      <c r="D57" s="87"/>
      <c r="E57" s="87"/>
      <c r="F57" s="87"/>
      <c r="G57" s="87"/>
      <c r="H57" s="87"/>
      <c r="I57" s="87"/>
      <c r="J57" s="94" t="s">
        <v>103</v>
      </c>
      <c r="K57" s="87"/>
      <c r="L57" s="28"/>
    </row>
    <row r="58" spans="2:12" s="1" customFormat="1" ht="10.35" customHeight="1">
      <c r="B58" s="28"/>
      <c r="L58" s="28"/>
    </row>
    <row r="59" spans="2:47" s="1" customFormat="1" ht="22.9" customHeight="1">
      <c r="B59" s="28"/>
      <c r="C59" s="95" t="s">
        <v>66</v>
      </c>
      <c r="J59" s="60">
        <f>J101</f>
        <v>0</v>
      </c>
      <c r="L59" s="28"/>
      <c r="AU59" s="17" t="s">
        <v>104</v>
      </c>
    </row>
    <row r="60" spans="2:12" s="7" customFormat="1" ht="24.95" customHeight="1">
      <c r="B60" s="96"/>
      <c r="D60" s="97" t="s">
        <v>105</v>
      </c>
      <c r="E60" s="98"/>
      <c r="F60" s="98"/>
      <c r="G60" s="98"/>
      <c r="H60" s="98"/>
      <c r="I60" s="98"/>
      <c r="J60" s="99">
        <f>J102</f>
        <v>0</v>
      </c>
      <c r="L60" s="96"/>
    </row>
    <row r="61" spans="2:12" s="8" customFormat="1" ht="19.9" customHeight="1">
      <c r="B61" s="100"/>
      <c r="D61" s="101" t="s">
        <v>106</v>
      </c>
      <c r="E61" s="102"/>
      <c r="F61" s="102"/>
      <c r="G61" s="102"/>
      <c r="H61" s="102"/>
      <c r="I61" s="102"/>
      <c r="J61" s="103">
        <f>J103</f>
        <v>0</v>
      </c>
      <c r="L61" s="100"/>
    </row>
    <row r="62" spans="2:12" s="8" customFormat="1" ht="19.9" customHeight="1">
      <c r="B62" s="100"/>
      <c r="D62" s="101" t="s">
        <v>107</v>
      </c>
      <c r="E62" s="102"/>
      <c r="F62" s="102"/>
      <c r="G62" s="102"/>
      <c r="H62" s="102"/>
      <c r="I62" s="102"/>
      <c r="J62" s="103">
        <f>J145</f>
        <v>0</v>
      </c>
      <c r="L62" s="100"/>
    </row>
    <row r="63" spans="2:12" s="8" customFormat="1" ht="19.9" customHeight="1">
      <c r="B63" s="100"/>
      <c r="D63" s="101" t="s">
        <v>108</v>
      </c>
      <c r="E63" s="102"/>
      <c r="F63" s="102"/>
      <c r="G63" s="102"/>
      <c r="H63" s="102"/>
      <c r="I63" s="102"/>
      <c r="J63" s="103">
        <f>J279</f>
        <v>0</v>
      </c>
      <c r="L63" s="100"/>
    </row>
    <row r="64" spans="2:12" s="8" customFormat="1" ht="19.9" customHeight="1">
      <c r="B64" s="100"/>
      <c r="D64" s="101" t="s">
        <v>109</v>
      </c>
      <c r="E64" s="102"/>
      <c r="F64" s="102"/>
      <c r="G64" s="102"/>
      <c r="H64" s="102"/>
      <c r="I64" s="102"/>
      <c r="J64" s="103">
        <f>J459</f>
        <v>0</v>
      </c>
      <c r="L64" s="100"/>
    </row>
    <row r="65" spans="2:12" s="8" customFormat="1" ht="19.9" customHeight="1">
      <c r="B65" s="100"/>
      <c r="D65" s="101" t="s">
        <v>110</v>
      </c>
      <c r="E65" s="102"/>
      <c r="F65" s="102"/>
      <c r="G65" s="102"/>
      <c r="H65" s="102"/>
      <c r="I65" s="102"/>
      <c r="J65" s="103">
        <f>J469</f>
        <v>0</v>
      </c>
      <c r="L65" s="100"/>
    </row>
    <row r="66" spans="2:12" s="7" customFormat="1" ht="24.95" customHeight="1">
      <c r="B66" s="96"/>
      <c r="D66" s="97" t="s">
        <v>111</v>
      </c>
      <c r="E66" s="98"/>
      <c r="F66" s="98"/>
      <c r="G66" s="98"/>
      <c r="H66" s="98"/>
      <c r="I66" s="98"/>
      <c r="J66" s="99">
        <f>J472</f>
        <v>0</v>
      </c>
      <c r="L66" s="96"/>
    </row>
    <row r="67" spans="2:12" s="8" customFormat="1" ht="19.9" customHeight="1">
      <c r="B67" s="100"/>
      <c r="D67" s="101" t="s">
        <v>112</v>
      </c>
      <c r="E67" s="102"/>
      <c r="F67" s="102"/>
      <c r="G67" s="102"/>
      <c r="H67" s="102"/>
      <c r="I67" s="102"/>
      <c r="J67" s="103">
        <f>J473</f>
        <v>0</v>
      </c>
      <c r="L67" s="100"/>
    </row>
    <row r="68" spans="2:12" s="8" customFormat="1" ht="19.9" customHeight="1">
      <c r="B68" s="100"/>
      <c r="D68" s="101" t="s">
        <v>113</v>
      </c>
      <c r="E68" s="102"/>
      <c r="F68" s="102"/>
      <c r="G68" s="102"/>
      <c r="H68" s="102"/>
      <c r="I68" s="102"/>
      <c r="J68" s="103">
        <f>J489</f>
        <v>0</v>
      </c>
      <c r="L68" s="100"/>
    </row>
    <row r="69" spans="2:12" s="8" customFormat="1" ht="19.9" customHeight="1">
      <c r="B69" s="100"/>
      <c r="D69" s="101" t="s">
        <v>114</v>
      </c>
      <c r="E69" s="102"/>
      <c r="F69" s="102"/>
      <c r="G69" s="102"/>
      <c r="H69" s="102"/>
      <c r="I69" s="102"/>
      <c r="J69" s="103">
        <f>J491</f>
        <v>0</v>
      </c>
      <c r="L69" s="100"/>
    </row>
    <row r="70" spans="2:12" s="8" customFormat="1" ht="19.9" customHeight="1">
      <c r="B70" s="100"/>
      <c r="D70" s="101" t="s">
        <v>115</v>
      </c>
      <c r="E70" s="102"/>
      <c r="F70" s="102"/>
      <c r="G70" s="102"/>
      <c r="H70" s="102"/>
      <c r="I70" s="102"/>
      <c r="J70" s="103">
        <f>J494</f>
        <v>0</v>
      </c>
      <c r="L70" s="100"/>
    </row>
    <row r="71" spans="2:12" s="8" customFormat="1" ht="19.9" customHeight="1">
      <c r="B71" s="100"/>
      <c r="D71" s="101" t="s">
        <v>116</v>
      </c>
      <c r="E71" s="102"/>
      <c r="F71" s="102"/>
      <c r="G71" s="102"/>
      <c r="H71" s="102"/>
      <c r="I71" s="102"/>
      <c r="J71" s="103">
        <f>J496</f>
        <v>0</v>
      </c>
      <c r="L71" s="100"/>
    </row>
    <row r="72" spans="2:12" s="8" customFormat="1" ht="19.9" customHeight="1">
      <c r="B72" s="100"/>
      <c r="D72" s="101" t="s">
        <v>117</v>
      </c>
      <c r="E72" s="102"/>
      <c r="F72" s="102"/>
      <c r="G72" s="102"/>
      <c r="H72" s="102"/>
      <c r="I72" s="102"/>
      <c r="J72" s="103">
        <f>J623</f>
        <v>0</v>
      </c>
      <c r="L72" s="100"/>
    </row>
    <row r="73" spans="2:12" s="8" customFormat="1" ht="19.9" customHeight="1">
      <c r="B73" s="100"/>
      <c r="D73" s="101" t="s">
        <v>118</v>
      </c>
      <c r="E73" s="102"/>
      <c r="F73" s="102"/>
      <c r="G73" s="102"/>
      <c r="H73" s="102"/>
      <c r="I73" s="102"/>
      <c r="J73" s="103">
        <f>J696</f>
        <v>0</v>
      </c>
      <c r="L73" s="100"/>
    </row>
    <row r="74" spans="2:12" s="8" customFormat="1" ht="19.9" customHeight="1">
      <c r="B74" s="100"/>
      <c r="D74" s="101" t="s">
        <v>119</v>
      </c>
      <c r="E74" s="102"/>
      <c r="F74" s="102"/>
      <c r="G74" s="102"/>
      <c r="H74" s="102"/>
      <c r="I74" s="102"/>
      <c r="J74" s="103">
        <f>J735</f>
        <v>0</v>
      </c>
      <c r="L74" s="100"/>
    </row>
    <row r="75" spans="2:12" s="8" customFormat="1" ht="19.9" customHeight="1">
      <c r="B75" s="100"/>
      <c r="D75" s="101" t="s">
        <v>120</v>
      </c>
      <c r="E75" s="102"/>
      <c r="F75" s="102"/>
      <c r="G75" s="102"/>
      <c r="H75" s="102"/>
      <c r="I75" s="102"/>
      <c r="J75" s="103">
        <f>J790</f>
        <v>0</v>
      </c>
      <c r="L75" s="100"/>
    </row>
    <row r="76" spans="2:12" s="8" customFormat="1" ht="19.9" customHeight="1">
      <c r="B76" s="100"/>
      <c r="D76" s="101" t="s">
        <v>121</v>
      </c>
      <c r="E76" s="102"/>
      <c r="F76" s="102"/>
      <c r="G76" s="102"/>
      <c r="H76" s="102"/>
      <c r="I76" s="102"/>
      <c r="J76" s="103">
        <f>J971</f>
        <v>0</v>
      </c>
      <c r="L76" s="100"/>
    </row>
    <row r="77" spans="2:12" s="8" customFormat="1" ht="19.9" customHeight="1">
      <c r="B77" s="100"/>
      <c r="D77" s="101" t="s">
        <v>122</v>
      </c>
      <c r="E77" s="102"/>
      <c r="F77" s="102"/>
      <c r="G77" s="102"/>
      <c r="H77" s="102"/>
      <c r="I77" s="102"/>
      <c r="J77" s="103">
        <f>J1050</f>
        <v>0</v>
      </c>
      <c r="L77" s="100"/>
    </row>
    <row r="78" spans="2:12" s="8" customFormat="1" ht="19.9" customHeight="1">
      <c r="B78" s="100"/>
      <c r="D78" s="101" t="s">
        <v>123</v>
      </c>
      <c r="E78" s="102"/>
      <c r="F78" s="102"/>
      <c r="G78" s="102"/>
      <c r="H78" s="102"/>
      <c r="I78" s="102"/>
      <c r="J78" s="103">
        <f>J1066</f>
        <v>0</v>
      </c>
      <c r="L78" s="100"/>
    </row>
    <row r="79" spans="2:12" s="8" customFormat="1" ht="19.9" customHeight="1">
      <c r="B79" s="100"/>
      <c r="D79" s="101" t="s">
        <v>124</v>
      </c>
      <c r="E79" s="102"/>
      <c r="F79" s="102"/>
      <c r="G79" s="102"/>
      <c r="H79" s="102"/>
      <c r="I79" s="102"/>
      <c r="J79" s="103">
        <f>J1154</f>
        <v>0</v>
      </c>
      <c r="L79" s="100"/>
    </row>
    <row r="80" spans="2:12" s="8" customFormat="1" ht="19.9" customHeight="1">
      <c r="B80" s="100"/>
      <c r="D80" s="101" t="s">
        <v>125</v>
      </c>
      <c r="E80" s="102"/>
      <c r="F80" s="102"/>
      <c r="G80" s="102"/>
      <c r="H80" s="102"/>
      <c r="I80" s="102"/>
      <c r="J80" s="103">
        <f>J1156</f>
        <v>0</v>
      </c>
      <c r="L80" s="100"/>
    </row>
    <row r="81" spans="2:12" s="7" customFormat="1" ht="24.95" customHeight="1">
      <c r="B81" s="96"/>
      <c r="D81" s="97" t="s">
        <v>126</v>
      </c>
      <c r="E81" s="98"/>
      <c r="F81" s="98"/>
      <c r="G81" s="98"/>
      <c r="H81" s="98"/>
      <c r="I81" s="98"/>
      <c r="J81" s="99">
        <f>J1158</f>
        <v>0</v>
      </c>
      <c r="L81" s="96"/>
    </row>
    <row r="82" spans="2:12" s="1" customFormat="1" ht="21.75" customHeight="1">
      <c r="B82" s="28"/>
      <c r="L82" s="28"/>
    </row>
    <row r="83" spans="2:12" s="1" customFormat="1" ht="6.95" customHeight="1">
      <c r="B83" s="38"/>
      <c r="C83" s="39"/>
      <c r="D83" s="39"/>
      <c r="E83" s="39"/>
      <c r="F83" s="39"/>
      <c r="G83" s="39"/>
      <c r="H83" s="39"/>
      <c r="I83" s="39"/>
      <c r="J83" s="39"/>
      <c r="K83" s="39"/>
      <c r="L83" s="28"/>
    </row>
    <row r="87" spans="2:12" s="1" customFormat="1" ht="6.95" customHeight="1">
      <c r="B87" s="40"/>
      <c r="C87" s="41"/>
      <c r="D87" s="41"/>
      <c r="E87" s="41"/>
      <c r="F87" s="41"/>
      <c r="G87" s="41"/>
      <c r="H87" s="41"/>
      <c r="I87" s="41"/>
      <c r="J87" s="41"/>
      <c r="K87" s="41"/>
      <c r="L87" s="28"/>
    </row>
    <row r="88" spans="2:12" s="1" customFormat="1" ht="24.95" customHeight="1">
      <c r="B88" s="28"/>
      <c r="C88" s="21" t="s">
        <v>127</v>
      </c>
      <c r="L88" s="28"/>
    </row>
    <row r="89" spans="2:12" s="1" customFormat="1" ht="6.95" customHeight="1">
      <c r="B89" s="28"/>
      <c r="L89" s="28"/>
    </row>
    <row r="90" spans="2:12" s="1" customFormat="1" ht="12" customHeight="1">
      <c r="B90" s="28"/>
      <c r="C90" s="25" t="s">
        <v>15</v>
      </c>
      <c r="L90" s="28"/>
    </row>
    <row r="91" spans="2:12" s="1" customFormat="1" ht="14.45" customHeight="1">
      <c r="B91" s="28"/>
      <c r="E91" s="289" t="str">
        <f>E7</f>
        <v>Oprava interiéru ubytovacího zařízení ÚJOP UK- BLOK A1,A2,B   Správa budov a zařízení CDMS Krystal Hotel Krystal</v>
      </c>
      <c r="F91" s="290"/>
      <c r="G91" s="290"/>
      <c r="H91" s="290"/>
      <c r="L91" s="28"/>
    </row>
    <row r="92" spans="2:12" s="1" customFormat="1" ht="12" customHeight="1">
      <c r="B92" s="28"/>
      <c r="C92" s="25" t="s">
        <v>96</v>
      </c>
      <c r="L92" s="28"/>
    </row>
    <row r="93" spans="2:12" s="1" customFormat="1" ht="14.45" customHeight="1">
      <c r="B93" s="28"/>
      <c r="E93" s="263" t="str">
        <f>E9</f>
        <v xml:space="preserve">1 - Oprava interiéru ubytovacího zařízení 8.NP </v>
      </c>
      <c r="F93" s="288"/>
      <c r="G93" s="288"/>
      <c r="H93" s="288"/>
      <c r="L93" s="28"/>
    </row>
    <row r="94" spans="2:12" s="1" customFormat="1" ht="6.95" customHeight="1">
      <c r="B94" s="28"/>
      <c r="L94" s="28"/>
    </row>
    <row r="95" spans="2:12" s="1" customFormat="1" ht="12" customHeight="1">
      <c r="B95" s="28"/>
      <c r="C95" s="25" t="s">
        <v>19</v>
      </c>
      <c r="F95" s="17" t="str">
        <f>F12</f>
        <v xml:space="preserve"> </v>
      </c>
      <c r="I95" s="25" t="s">
        <v>21</v>
      </c>
      <c r="J95" s="45" t="str">
        <f>IF(J12="","",J12)</f>
        <v>26. 2. 2019</v>
      </c>
      <c r="L95" s="28"/>
    </row>
    <row r="96" spans="2:12" s="1" customFormat="1" ht="6.95" customHeight="1">
      <c r="B96" s="28"/>
      <c r="L96" s="28"/>
    </row>
    <row r="97" spans="2:12" s="1" customFormat="1" ht="12.6" customHeight="1">
      <c r="B97" s="28"/>
      <c r="C97" s="25" t="s">
        <v>23</v>
      </c>
      <c r="F97" s="17" t="str">
        <f>E15</f>
        <v>ÚJOP Univerzity Karlovy, Praha</v>
      </c>
      <c r="I97" s="25" t="s">
        <v>28</v>
      </c>
      <c r="J97" s="26" t="str">
        <f>E21</f>
        <v>ArcEnergo s.r.o.</v>
      </c>
      <c r="L97" s="28"/>
    </row>
    <row r="98" spans="2:12" s="1" customFormat="1" ht="12.6" customHeight="1">
      <c r="B98" s="28"/>
      <c r="C98" s="25" t="s">
        <v>27</v>
      </c>
      <c r="F98" s="17" t="str">
        <f>IF(E18="","",E18)</f>
        <v xml:space="preserve"> </v>
      </c>
      <c r="I98" s="25" t="s">
        <v>31</v>
      </c>
      <c r="J98" s="26" t="str">
        <f>E24</f>
        <v xml:space="preserve"> </v>
      </c>
      <c r="L98" s="28"/>
    </row>
    <row r="99" spans="2:12" s="1" customFormat="1" ht="10.35" customHeight="1">
      <c r="B99" s="28"/>
      <c r="L99" s="28"/>
    </row>
    <row r="100" spans="2:20" s="9" customFormat="1" ht="29.25" customHeight="1">
      <c r="B100" s="104"/>
      <c r="C100" s="105" t="s">
        <v>128</v>
      </c>
      <c r="D100" s="106" t="s">
        <v>53</v>
      </c>
      <c r="E100" s="106" t="s">
        <v>49</v>
      </c>
      <c r="F100" s="106" t="s">
        <v>50</v>
      </c>
      <c r="G100" s="106" t="s">
        <v>129</v>
      </c>
      <c r="H100" s="106" t="s">
        <v>130</v>
      </c>
      <c r="I100" s="106" t="s">
        <v>131</v>
      </c>
      <c r="J100" s="106" t="s">
        <v>103</v>
      </c>
      <c r="K100" s="107" t="s">
        <v>132</v>
      </c>
      <c r="L100" s="104"/>
      <c r="M100" s="53" t="s">
        <v>3</v>
      </c>
      <c r="N100" s="54" t="s">
        <v>38</v>
      </c>
      <c r="O100" s="54" t="s">
        <v>133</v>
      </c>
      <c r="P100" s="54" t="s">
        <v>134</v>
      </c>
      <c r="Q100" s="54" t="s">
        <v>135</v>
      </c>
      <c r="R100" s="54" t="s">
        <v>136</v>
      </c>
      <c r="S100" s="54" t="s">
        <v>137</v>
      </c>
      <c r="T100" s="55" t="s">
        <v>138</v>
      </c>
    </row>
    <row r="101" spans="2:63" s="1" customFormat="1" ht="22.9" customHeight="1">
      <c r="B101" s="28"/>
      <c r="C101" s="58" t="s">
        <v>139</v>
      </c>
      <c r="J101" s="108">
        <f>BK101</f>
        <v>0</v>
      </c>
      <c r="L101" s="28"/>
      <c r="M101" s="56"/>
      <c r="N101" s="46"/>
      <c r="O101" s="46"/>
      <c r="P101" s="109">
        <f>P102+P472+P1158</f>
        <v>8604.543729</v>
      </c>
      <c r="Q101" s="46"/>
      <c r="R101" s="109">
        <f>R102+R472+R1158</f>
        <v>122.05286543999999</v>
      </c>
      <c r="S101" s="46"/>
      <c r="T101" s="110">
        <f>T102+T472+T1158</f>
        <v>157.12817954000005</v>
      </c>
      <c r="AT101" s="17" t="s">
        <v>67</v>
      </c>
      <c r="AU101" s="17" t="s">
        <v>104</v>
      </c>
      <c r="BK101" s="111">
        <f>BK102+BI472+BI1158</f>
        <v>0</v>
      </c>
    </row>
    <row r="102" spans="2:63" s="10" customFormat="1" ht="25.9" customHeight="1">
      <c r="B102" s="112"/>
      <c r="D102" s="113" t="s">
        <v>67</v>
      </c>
      <c r="E102" s="114" t="s">
        <v>140</v>
      </c>
      <c r="F102" s="114" t="s">
        <v>141</v>
      </c>
      <c r="J102" s="115">
        <f>BK102</f>
        <v>0</v>
      </c>
      <c r="L102" s="112"/>
      <c r="M102" s="116"/>
      <c r="N102" s="117"/>
      <c r="O102" s="117"/>
      <c r="P102" s="118">
        <f>P103+P145+P279+P459+P469</f>
        <v>4180.088043</v>
      </c>
      <c r="Q102" s="117"/>
      <c r="R102" s="118">
        <f>R103+R145+R279+R459+R469</f>
        <v>69.15171563999999</v>
      </c>
      <c r="S102" s="117"/>
      <c r="T102" s="119">
        <f>T103+T145+T279+T459+T469</f>
        <v>139.84445300000004</v>
      </c>
      <c r="AR102" s="113" t="s">
        <v>73</v>
      </c>
      <c r="AT102" s="120" t="s">
        <v>67</v>
      </c>
      <c r="AU102" s="120" t="s">
        <v>68</v>
      </c>
      <c r="AY102" s="113" t="s">
        <v>142</v>
      </c>
      <c r="BK102" s="121">
        <f>BK103+BI145+BI279+BI459+BI469</f>
        <v>0</v>
      </c>
    </row>
    <row r="103" spans="2:63" s="10" customFormat="1" ht="22.9" customHeight="1">
      <c r="B103" s="112"/>
      <c r="D103" s="113" t="s">
        <v>67</v>
      </c>
      <c r="E103" s="122" t="s">
        <v>143</v>
      </c>
      <c r="F103" s="122" t="s">
        <v>144</v>
      </c>
      <c r="J103" s="123">
        <f>BK103</f>
        <v>0</v>
      </c>
      <c r="L103" s="112"/>
      <c r="M103" s="116"/>
      <c r="N103" s="117"/>
      <c r="O103" s="117"/>
      <c r="P103" s="118">
        <f>SUM(P104:P144)</f>
        <v>231.442447</v>
      </c>
      <c r="Q103" s="117"/>
      <c r="R103" s="118">
        <f>SUM(R104:R144)</f>
        <v>27.248466379999996</v>
      </c>
      <c r="S103" s="117"/>
      <c r="T103" s="119">
        <f>SUM(T104:T144)</f>
        <v>0</v>
      </c>
      <c r="AR103" s="113" t="s">
        <v>73</v>
      </c>
      <c r="AT103" s="120" t="s">
        <v>67</v>
      </c>
      <c r="AU103" s="120" t="s">
        <v>73</v>
      </c>
      <c r="AY103" s="113" t="s">
        <v>142</v>
      </c>
      <c r="BK103" s="121">
        <f>SUM(BI104:BI144)</f>
        <v>0</v>
      </c>
    </row>
    <row r="104" spans="2:63" s="1" customFormat="1" ht="20.45" customHeight="1">
      <c r="B104" s="124"/>
      <c r="C104" s="125" t="s">
        <v>73</v>
      </c>
      <c r="D104" s="125" t="s">
        <v>145</v>
      </c>
      <c r="E104" s="126" t="s">
        <v>146</v>
      </c>
      <c r="F104" s="127" t="s">
        <v>147</v>
      </c>
      <c r="G104" s="128" t="s">
        <v>148</v>
      </c>
      <c r="H104" s="129">
        <v>30</v>
      </c>
      <c r="I104" s="130"/>
      <c r="J104" s="130">
        <f>ROUND(I104*H104,2)</f>
        <v>0</v>
      </c>
      <c r="K104" s="127" t="s">
        <v>149</v>
      </c>
      <c r="L104" s="28"/>
      <c r="M104" s="48" t="s">
        <v>3</v>
      </c>
      <c r="N104" s="131" t="s">
        <v>39</v>
      </c>
      <c r="O104" s="132">
        <v>0.29</v>
      </c>
      <c r="P104" s="132">
        <f>O104*H104</f>
        <v>8.7</v>
      </c>
      <c r="Q104" s="132">
        <v>0.05528</v>
      </c>
      <c r="R104" s="132">
        <f>Q104*H104</f>
        <v>1.6584</v>
      </c>
      <c r="S104" s="132">
        <v>0</v>
      </c>
      <c r="T104" s="133">
        <f>S104*H104</f>
        <v>0</v>
      </c>
      <c r="AP104" s="17" t="s">
        <v>150</v>
      </c>
      <c r="AR104" s="17" t="s">
        <v>145</v>
      </c>
      <c r="AS104" s="17" t="s">
        <v>77</v>
      </c>
      <c r="AW104" s="17" t="s">
        <v>142</v>
      </c>
      <c r="BC104" s="134">
        <f>IF(N104="základní",J104,0)</f>
        <v>0</v>
      </c>
      <c r="BD104" s="134">
        <f>IF(N104="snížená",J104,0)</f>
        <v>0</v>
      </c>
      <c r="BE104" s="134">
        <f>IF(N104="zákl. přenesená",J104,0)</f>
        <v>0</v>
      </c>
      <c r="BF104" s="134">
        <f>IF(N104="sníž. přenesená",J104,0)</f>
        <v>0</v>
      </c>
      <c r="BG104" s="134">
        <f>IF(N104="nulová",J104,0)</f>
        <v>0</v>
      </c>
      <c r="BH104" s="17" t="s">
        <v>73</v>
      </c>
      <c r="BI104" s="134">
        <f>ROUND(I104*H104,2)</f>
        <v>0</v>
      </c>
      <c r="BJ104" s="17" t="s">
        <v>150</v>
      </c>
      <c r="BK104" s="17" t="s">
        <v>151</v>
      </c>
    </row>
    <row r="105" spans="2:45" s="1" customFormat="1" ht="39">
      <c r="B105" s="28"/>
      <c r="D105" s="135" t="s">
        <v>152</v>
      </c>
      <c r="F105" s="136" t="s">
        <v>153</v>
      </c>
      <c r="L105" s="28"/>
      <c r="M105" s="137"/>
      <c r="N105" s="49"/>
      <c r="O105" s="49"/>
      <c r="P105" s="49"/>
      <c r="Q105" s="49"/>
      <c r="R105" s="49"/>
      <c r="S105" s="49"/>
      <c r="T105" s="50"/>
      <c r="AR105" s="17" t="s">
        <v>152</v>
      </c>
      <c r="AS105" s="17" t="s">
        <v>77</v>
      </c>
    </row>
    <row r="106" spans="2:49" s="11" customFormat="1" ht="12">
      <c r="B106" s="138"/>
      <c r="D106" s="135" t="s">
        <v>154</v>
      </c>
      <c r="E106" s="139" t="s">
        <v>3</v>
      </c>
      <c r="F106" s="140" t="s">
        <v>155</v>
      </c>
      <c r="H106" s="139" t="s">
        <v>3</v>
      </c>
      <c r="L106" s="138"/>
      <c r="M106" s="141"/>
      <c r="N106" s="142"/>
      <c r="O106" s="142"/>
      <c r="P106" s="142"/>
      <c r="Q106" s="142"/>
      <c r="R106" s="142"/>
      <c r="S106" s="142"/>
      <c r="T106" s="143"/>
      <c r="AR106" s="139" t="s">
        <v>154</v>
      </c>
      <c r="AS106" s="139" t="s">
        <v>77</v>
      </c>
      <c r="AT106" s="11" t="s">
        <v>73</v>
      </c>
      <c r="AU106" s="11" t="s">
        <v>30</v>
      </c>
      <c r="AV106" s="11" t="s">
        <v>68</v>
      </c>
      <c r="AW106" s="139" t="s">
        <v>142</v>
      </c>
    </row>
    <row r="107" spans="2:49" s="11" customFormat="1" ht="12">
      <c r="B107" s="138"/>
      <c r="D107" s="135" t="s">
        <v>154</v>
      </c>
      <c r="E107" s="139" t="s">
        <v>3</v>
      </c>
      <c r="F107" s="140" t="s">
        <v>156</v>
      </c>
      <c r="H107" s="139" t="s">
        <v>3</v>
      </c>
      <c r="L107" s="138"/>
      <c r="M107" s="141"/>
      <c r="N107" s="142"/>
      <c r="O107" s="142"/>
      <c r="P107" s="142"/>
      <c r="Q107" s="142"/>
      <c r="R107" s="142"/>
      <c r="S107" s="142"/>
      <c r="T107" s="143"/>
      <c r="AR107" s="139" t="s">
        <v>154</v>
      </c>
      <c r="AS107" s="139" t="s">
        <v>77</v>
      </c>
      <c r="AT107" s="11" t="s">
        <v>73</v>
      </c>
      <c r="AU107" s="11" t="s">
        <v>30</v>
      </c>
      <c r="AV107" s="11" t="s">
        <v>68</v>
      </c>
      <c r="AW107" s="139" t="s">
        <v>142</v>
      </c>
    </row>
    <row r="108" spans="2:49" s="11" customFormat="1" ht="12">
      <c r="B108" s="138"/>
      <c r="D108" s="135" t="s">
        <v>154</v>
      </c>
      <c r="E108" s="139" t="s">
        <v>3</v>
      </c>
      <c r="F108" s="140" t="s">
        <v>157</v>
      </c>
      <c r="H108" s="139" t="s">
        <v>3</v>
      </c>
      <c r="L108" s="138"/>
      <c r="M108" s="141"/>
      <c r="N108" s="142"/>
      <c r="O108" s="142"/>
      <c r="P108" s="142"/>
      <c r="Q108" s="142"/>
      <c r="R108" s="142"/>
      <c r="S108" s="142"/>
      <c r="T108" s="143"/>
      <c r="AR108" s="139" t="s">
        <v>154</v>
      </c>
      <c r="AS108" s="139" t="s">
        <v>77</v>
      </c>
      <c r="AT108" s="11" t="s">
        <v>73</v>
      </c>
      <c r="AU108" s="11" t="s">
        <v>30</v>
      </c>
      <c r="AV108" s="11" t="s">
        <v>68</v>
      </c>
      <c r="AW108" s="139" t="s">
        <v>142</v>
      </c>
    </row>
    <row r="109" spans="2:49" s="12" customFormat="1" ht="12">
      <c r="B109" s="144"/>
      <c r="D109" s="135" t="s">
        <v>154</v>
      </c>
      <c r="E109" s="145" t="s">
        <v>3</v>
      </c>
      <c r="F109" s="146" t="s">
        <v>158</v>
      </c>
      <c r="H109" s="147">
        <v>30</v>
      </c>
      <c r="L109" s="144"/>
      <c r="M109" s="148"/>
      <c r="N109" s="149"/>
      <c r="O109" s="149"/>
      <c r="P109" s="149"/>
      <c r="Q109" s="149"/>
      <c r="R109" s="149"/>
      <c r="S109" s="149"/>
      <c r="T109" s="150"/>
      <c r="AR109" s="145" t="s">
        <v>154</v>
      </c>
      <c r="AS109" s="145" t="s">
        <v>77</v>
      </c>
      <c r="AT109" s="12" t="s">
        <v>77</v>
      </c>
      <c r="AU109" s="12" t="s">
        <v>30</v>
      </c>
      <c r="AV109" s="12" t="s">
        <v>73</v>
      </c>
      <c r="AW109" s="145" t="s">
        <v>142</v>
      </c>
    </row>
    <row r="110" spans="2:63" s="1" customFormat="1" ht="20.45" customHeight="1">
      <c r="B110" s="124"/>
      <c r="C110" s="125" t="s">
        <v>77</v>
      </c>
      <c r="D110" s="125" t="s">
        <v>145</v>
      </c>
      <c r="E110" s="126" t="s">
        <v>159</v>
      </c>
      <c r="F110" s="127" t="s">
        <v>160</v>
      </c>
      <c r="G110" s="128" t="s">
        <v>161</v>
      </c>
      <c r="H110" s="129">
        <v>0.111</v>
      </c>
      <c r="I110" s="130"/>
      <c r="J110" s="130">
        <f>ROUND(I110*H110,2)</f>
        <v>0</v>
      </c>
      <c r="K110" s="127" t="s">
        <v>149</v>
      </c>
      <c r="L110" s="28"/>
      <c r="M110" s="48" t="s">
        <v>3</v>
      </c>
      <c r="N110" s="131" t="s">
        <v>39</v>
      </c>
      <c r="O110" s="132">
        <v>18.175</v>
      </c>
      <c r="P110" s="132">
        <f>O110*H110</f>
        <v>2.0174250000000002</v>
      </c>
      <c r="Q110" s="132">
        <v>0.01954</v>
      </c>
      <c r="R110" s="132">
        <f>Q110*H110</f>
        <v>0.00216894</v>
      </c>
      <c r="S110" s="132">
        <v>0</v>
      </c>
      <c r="T110" s="133">
        <f>S110*H110</f>
        <v>0</v>
      </c>
      <c r="AP110" s="17" t="s">
        <v>150</v>
      </c>
      <c r="AR110" s="17" t="s">
        <v>145</v>
      </c>
      <c r="AS110" s="17" t="s">
        <v>77</v>
      </c>
      <c r="AW110" s="17" t="s">
        <v>142</v>
      </c>
      <c r="BC110" s="134">
        <f>IF(N110="základní",J110,0)</f>
        <v>0</v>
      </c>
      <c r="BD110" s="134">
        <f>IF(N110="snížená",J110,0)</f>
        <v>0</v>
      </c>
      <c r="BE110" s="134">
        <f>IF(N110="zákl. přenesená",J110,0)</f>
        <v>0</v>
      </c>
      <c r="BF110" s="134">
        <f>IF(N110="sníž. přenesená",J110,0)</f>
        <v>0</v>
      </c>
      <c r="BG110" s="134">
        <f>IF(N110="nulová",J110,0)</f>
        <v>0</v>
      </c>
      <c r="BH110" s="17" t="s">
        <v>73</v>
      </c>
      <c r="BI110" s="134">
        <f>ROUND(I110*H110,2)</f>
        <v>0</v>
      </c>
      <c r="BJ110" s="17" t="s">
        <v>150</v>
      </c>
      <c r="BK110" s="17" t="s">
        <v>162</v>
      </c>
    </row>
    <row r="111" spans="2:45" s="1" customFormat="1" ht="58.5">
      <c r="B111" s="28"/>
      <c r="D111" s="135" t="s">
        <v>152</v>
      </c>
      <c r="F111" s="136" t="s">
        <v>163</v>
      </c>
      <c r="L111" s="28"/>
      <c r="M111" s="137"/>
      <c r="N111" s="49"/>
      <c r="O111" s="49"/>
      <c r="P111" s="49"/>
      <c r="Q111" s="49"/>
      <c r="R111" s="49"/>
      <c r="S111" s="49"/>
      <c r="T111" s="50"/>
      <c r="AR111" s="17" t="s">
        <v>152</v>
      </c>
      <c r="AS111" s="17" t="s">
        <v>77</v>
      </c>
    </row>
    <row r="112" spans="2:49" s="11" customFormat="1" ht="12">
      <c r="B112" s="138"/>
      <c r="D112" s="135" t="s">
        <v>154</v>
      </c>
      <c r="E112" s="139" t="s">
        <v>3</v>
      </c>
      <c r="F112" s="140" t="s">
        <v>155</v>
      </c>
      <c r="H112" s="139" t="s">
        <v>3</v>
      </c>
      <c r="L112" s="138"/>
      <c r="M112" s="141"/>
      <c r="N112" s="142"/>
      <c r="O112" s="142"/>
      <c r="P112" s="142"/>
      <c r="Q112" s="142"/>
      <c r="R112" s="142"/>
      <c r="S112" s="142"/>
      <c r="T112" s="143"/>
      <c r="AR112" s="139" t="s">
        <v>154</v>
      </c>
      <c r="AS112" s="139" t="s">
        <v>77</v>
      </c>
      <c r="AT112" s="11" t="s">
        <v>73</v>
      </c>
      <c r="AU112" s="11" t="s">
        <v>30</v>
      </c>
      <c r="AV112" s="11" t="s">
        <v>68</v>
      </c>
      <c r="AW112" s="139" t="s">
        <v>142</v>
      </c>
    </row>
    <row r="113" spans="2:49" s="11" customFormat="1" ht="12">
      <c r="B113" s="138"/>
      <c r="D113" s="135" t="s">
        <v>154</v>
      </c>
      <c r="E113" s="139" t="s">
        <v>3</v>
      </c>
      <c r="F113" s="140" t="s">
        <v>156</v>
      </c>
      <c r="H113" s="139" t="s">
        <v>3</v>
      </c>
      <c r="L113" s="138"/>
      <c r="M113" s="141"/>
      <c r="N113" s="142"/>
      <c r="O113" s="142"/>
      <c r="P113" s="142"/>
      <c r="Q113" s="142"/>
      <c r="R113" s="142"/>
      <c r="S113" s="142"/>
      <c r="T113" s="143"/>
      <c r="AR113" s="139" t="s">
        <v>154</v>
      </c>
      <c r="AS113" s="139" t="s">
        <v>77</v>
      </c>
      <c r="AT113" s="11" t="s">
        <v>73</v>
      </c>
      <c r="AU113" s="11" t="s">
        <v>30</v>
      </c>
      <c r="AV113" s="11" t="s">
        <v>68</v>
      </c>
      <c r="AW113" s="139" t="s">
        <v>142</v>
      </c>
    </row>
    <row r="114" spans="2:49" s="11" customFormat="1" ht="12">
      <c r="B114" s="138"/>
      <c r="D114" s="135" t="s">
        <v>154</v>
      </c>
      <c r="E114" s="139" t="s">
        <v>3</v>
      </c>
      <c r="F114" s="140" t="s">
        <v>164</v>
      </c>
      <c r="H114" s="139" t="s">
        <v>3</v>
      </c>
      <c r="L114" s="138"/>
      <c r="M114" s="141"/>
      <c r="N114" s="142"/>
      <c r="O114" s="142"/>
      <c r="P114" s="142"/>
      <c r="Q114" s="142"/>
      <c r="R114" s="142"/>
      <c r="S114" s="142"/>
      <c r="T114" s="143"/>
      <c r="AR114" s="139" t="s">
        <v>154</v>
      </c>
      <c r="AS114" s="139" t="s">
        <v>77</v>
      </c>
      <c r="AT114" s="11" t="s">
        <v>73</v>
      </c>
      <c r="AU114" s="11" t="s">
        <v>30</v>
      </c>
      <c r="AV114" s="11" t="s">
        <v>68</v>
      </c>
      <c r="AW114" s="139" t="s">
        <v>142</v>
      </c>
    </row>
    <row r="115" spans="2:49" s="12" customFormat="1" ht="12">
      <c r="B115" s="144"/>
      <c r="D115" s="135" t="s">
        <v>154</v>
      </c>
      <c r="E115" s="145" t="s">
        <v>3</v>
      </c>
      <c r="F115" s="146" t="s">
        <v>165</v>
      </c>
      <c r="H115" s="147">
        <v>0.111</v>
      </c>
      <c r="L115" s="144"/>
      <c r="M115" s="148"/>
      <c r="N115" s="149"/>
      <c r="O115" s="149"/>
      <c r="P115" s="149"/>
      <c r="Q115" s="149"/>
      <c r="R115" s="149"/>
      <c r="S115" s="149"/>
      <c r="T115" s="150"/>
      <c r="AR115" s="145" t="s">
        <v>154</v>
      </c>
      <c r="AS115" s="145" t="s">
        <v>77</v>
      </c>
      <c r="AT115" s="12" t="s">
        <v>77</v>
      </c>
      <c r="AU115" s="12" t="s">
        <v>30</v>
      </c>
      <c r="AV115" s="12" t="s">
        <v>73</v>
      </c>
      <c r="AW115" s="145" t="s">
        <v>142</v>
      </c>
    </row>
    <row r="116" spans="2:63" s="1" customFormat="1" ht="14.45" customHeight="1">
      <c r="B116" s="124"/>
      <c r="C116" s="151" t="s">
        <v>143</v>
      </c>
      <c r="D116" s="151" t="s">
        <v>166</v>
      </c>
      <c r="E116" s="152" t="s">
        <v>167</v>
      </c>
      <c r="F116" s="153" t="s">
        <v>168</v>
      </c>
      <c r="G116" s="154" t="s">
        <v>161</v>
      </c>
      <c r="H116" s="155">
        <v>0.12</v>
      </c>
      <c r="I116" s="156"/>
      <c r="J116" s="156">
        <f>ROUND(I116*H116,2)</f>
        <v>0</v>
      </c>
      <c r="K116" s="153" t="s">
        <v>3</v>
      </c>
      <c r="L116" s="157"/>
      <c r="M116" s="158" t="s">
        <v>3</v>
      </c>
      <c r="N116" s="159" t="s">
        <v>39</v>
      </c>
      <c r="O116" s="132">
        <v>0</v>
      </c>
      <c r="P116" s="132">
        <f>O116*H116</f>
        <v>0</v>
      </c>
      <c r="Q116" s="132">
        <v>1</v>
      </c>
      <c r="R116" s="132">
        <f>Q116*H116</f>
        <v>0.12</v>
      </c>
      <c r="S116" s="132">
        <v>0</v>
      </c>
      <c r="T116" s="133">
        <f>S116*H116</f>
        <v>0</v>
      </c>
      <c r="AP116" s="17" t="s">
        <v>169</v>
      </c>
      <c r="AR116" s="17" t="s">
        <v>166</v>
      </c>
      <c r="AS116" s="17" t="s">
        <v>77</v>
      </c>
      <c r="AW116" s="17" t="s">
        <v>142</v>
      </c>
      <c r="BC116" s="134">
        <f>IF(N116="základní",J116,0)</f>
        <v>0</v>
      </c>
      <c r="BD116" s="134">
        <f>IF(N116="snížená",J116,0)</f>
        <v>0</v>
      </c>
      <c r="BE116" s="134">
        <f>IF(N116="zákl. přenesená",J116,0)</f>
        <v>0</v>
      </c>
      <c r="BF116" s="134">
        <f>IF(N116="sníž. přenesená",J116,0)</f>
        <v>0</v>
      </c>
      <c r="BG116" s="134">
        <f>IF(N116="nulová",J116,0)</f>
        <v>0</v>
      </c>
      <c r="BH116" s="17" t="s">
        <v>73</v>
      </c>
      <c r="BI116" s="134">
        <f>ROUND(I116*H116,2)</f>
        <v>0</v>
      </c>
      <c r="BJ116" s="17" t="s">
        <v>150</v>
      </c>
      <c r="BK116" s="17" t="s">
        <v>170</v>
      </c>
    </row>
    <row r="117" spans="2:49" s="12" customFormat="1" ht="12">
      <c r="B117" s="144"/>
      <c r="D117" s="135" t="s">
        <v>154</v>
      </c>
      <c r="F117" s="146" t="s">
        <v>171</v>
      </c>
      <c r="H117" s="147">
        <v>0.12</v>
      </c>
      <c r="L117" s="144"/>
      <c r="M117" s="148"/>
      <c r="N117" s="149"/>
      <c r="O117" s="149"/>
      <c r="P117" s="149"/>
      <c r="Q117" s="149"/>
      <c r="R117" s="149"/>
      <c r="S117" s="149"/>
      <c r="T117" s="150"/>
      <c r="AR117" s="145" t="s">
        <v>154</v>
      </c>
      <c r="AS117" s="145" t="s">
        <v>77</v>
      </c>
      <c r="AT117" s="12" t="s">
        <v>77</v>
      </c>
      <c r="AU117" s="12" t="s">
        <v>4</v>
      </c>
      <c r="AV117" s="12" t="s">
        <v>73</v>
      </c>
      <c r="AW117" s="145" t="s">
        <v>142</v>
      </c>
    </row>
    <row r="118" spans="2:63" s="1" customFormat="1" ht="20.45" customHeight="1">
      <c r="B118" s="124"/>
      <c r="C118" s="125" t="s">
        <v>150</v>
      </c>
      <c r="D118" s="125" t="s">
        <v>145</v>
      </c>
      <c r="E118" s="126" t="s">
        <v>172</v>
      </c>
      <c r="F118" s="127" t="s">
        <v>173</v>
      </c>
      <c r="G118" s="128" t="s">
        <v>174</v>
      </c>
      <c r="H118" s="129">
        <v>201.343</v>
      </c>
      <c r="I118" s="130"/>
      <c r="J118" s="130">
        <f>ROUND(I118*H118,2)</f>
        <v>0</v>
      </c>
      <c r="K118" s="127" t="s">
        <v>149</v>
      </c>
      <c r="L118" s="28"/>
      <c r="M118" s="48" t="s">
        <v>3</v>
      </c>
      <c r="N118" s="131" t="s">
        <v>39</v>
      </c>
      <c r="O118" s="132">
        <v>0.514</v>
      </c>
      <c r="P118" s="132">
        <f>O118*H118</f>
        <v>103.490302</v>
      </c>
      <c r="Q118" s="132">
        <v>0.05168</v>
      </c>
      <c r="R118" s="132">
        <f>Q118*H118</f>
        <v>10.40540624</v>
      </c>
      <c r="S118" s="132">
        <v>0</v>
      </c>
      <c r="T118" s="133">
        <f>S118*H118</f>
        <v>0</v>
      </c>
      <c r="AP118" s="17" t="s">
        <v>150</v>
      </c>
      <c r="AR118" s="17" t="s">
        <v>145</v>
      </c>
      <c r="AS118" s="17" t="s">
        <v>77</v>
      </c>
      <c r="AW118" s="17" t="s">
        <v>142</v>
      </c>
      <c r="BC118" s="134">
        <f>IF(N118="základní",J118,0)</f>
        <v>0</v>
      </c>
      <c r="BD118" s="134">
        <f>IF(N118="snížená",J118,0)</f>
        <v>0</v>
      </c>
      <c r="BE118" s="134">
        <f>IF(N118="zákl. přenesená",J118,0)</f>
        <v>0</v>
      </c>
      <c r="BF118" s="134">
        <f>IF(N118="sníž. přenesená",J118,0)</f>
        <v>0</v>
      </c>
      <c r="BG118" s="134">
        <f>IF(N118="nulová",J118,0)</f>
        <v>0</v>
      </c>
      <c r="BH118" s="17" t="s">
        <v>73</v>
      </c>
      <c r="BI118" s="134">
        <f>ROUND(I118*H118,2)</f>
        <v>0</v>
      </c>
      <c r="BJ118" s="17" t="s">
        <v>150</v>
      </c>
      <c r="BK118" s="17" t="s">
        <v>175</v>
      </c>
    </row>
    <row r="119" spans="2:49" s="11" customFormat="1" ht="12">
      <c r="B119" s="138"/>
      <c r="D119" s="135" t="s">
        <v>154</v>
      </c>
      <c r="E119" s="139" t="s">
        <v>3</v>
      </c>
      <c r="F119" s="140" t="s">
        <v>155</v>
      </c>
      <c r="H119" s="139" t="s">
        <v>3</v>
      </c>
      <c r="L119" s="138"/>
      <c r="M119" s="141"/>
      <c r="N119" s="142"/>
      <c r="O119" s="142"/>
      <c r="P119" s="142"/>
      <c r="Q119" s="142"/>
      <c r="R119" s="142"/>
      <c r="S119" s="142"/>
      <c r="T119" s="143"/>
      <c r="AR119" s="139" t="s">
        <v>154</v>
      </c>
      <c r="AS119" s="139" t="s">
        <v>77</v>
      </c>
      <c r="AT119" s="11" t="s">
        <v>73</v>
      </c>
      <c r="AU119" s="11" t="s">
        <v>30</v>
      </c>
      <c r="AV119" s="11" t="s">
        <v>68</v>
      </c>
      <c r="AW119" s="139" t="s">
        <v>142</v>
      </c>
    </row>
    <row r="120" spans="2:49" s="11" customFormat="1" ht="12">
      <c r="B120" s="138"/>
      <c r="D120" s="135" t="s">
        <v>154</v>
      </c>
      <c r="E120" s="139" t="s">
        <v>3</v>
      </c>
      <c r="F120" s="140" t="s">
        <v>156</v>
      </c>
      <c r="H120" s="139" t="s">
        <v>3</v>
      </c>
      <c r="L120" s="138"/>
      <c r="M120" s="141"/>
      <c r="N120" s="142"/>
      <c r="O120" s="142"/>
      <c r="P120" s="142"/>
      <c r="Q120" s="142"/>
      <c r="R120" s="142"/>
      <c r="S120" s="142"/>
      <c r="T120" s="143"/>
      <c r="AR120" s="139" t="s">
        <v>154</v>
      </c>
      <c r="AS120" s="139" t="s">
        <v>77</v>
      </c>
      <c r="AT120" s="11" t="s">
        <v>73</v>
      </c>
      <c r="AU120" s="11" t="s">
        <v>30</v>
      </c>
      <c r="AV120" s="11" t="s">
        <v>68</v>
      </c>
      <c r="AW120" s="139" t="s">
        <v>142</v>
      </c>
    </row>
    <row r="121" spans="2:49" s="11" customFormat="1" ht="12">
      <c r="B121" s="138"/>
      <c r="D121" s="135" t="s">
        <v>154</v>
      </c>
      <c r="E121" s="139" t="s">
        <v>3</v>
      </c>
      <c r="F121" s="140" t="s">
        <v>176</v>
      </c>
      <c r="H121" s="139" t="s">
        <v>3</v>
      </c>
      <c r="L121" s="138"/>
      <c r="M121" s="141"/>
      <c r="N121" s="142"/>
      <c r="O121" s="142"/>
      <c r="P121" s="142"/>
      <c r="Q121" s="142"/>
      <c r="R121" s="142"/>
      <c r="S121" s="142"/>
      <c r="T121" s="143"/>
      <c r="AR121" s="139" t="s">
        <v>154</v>
      </c>
      <c r="AS121" s="139" t="s">
        <v>77</v>
      </c>
      <c r="AT121" s="11" t="s">
        <v>73</v>
      </c>
      <c r="AU121" s="11" t="s">
        <v>30</v>
      </c>
      <c r="AV121" s="11" t="s">
        <v>68</v>
      </c>
      <c r="AW121" s="139" t="s">
        <v>142</v>
      </c>
    </row>
    <row r="122" spans="2:49" s="12" customFormat="1" ht="12">
      <c r="B122" s="144"/>
      <c r="D122" s="135" t="s">
        <v>154</v>
      </c>
      <c r="E122" s="145" t="s">
        <v>3</v>
      </c>
      <c r="F122" s="146" t="s">
        <v>177</v>
      </c>
      <c r="H122" s="147">
        <v>137.592</v>
      </c>
      <c r="L122" s="144"/>
      <c r="M122" s="148"/>
      <c r="N122" s="149"/>
      <c r="O122" s="149"/>
      <c r="P122" s="149"/>
      <c r="Q122" s="149"/>
      <c r="R122" s="149"/>
      <c r="S122" s="149"/>
      <c r="T122" s="150"/>
      <c r="AR122" s="145" t="s">
        <v>154</v>
      </c>
      <c r="AS122" s="145" t="s">
        <v>77</v>
      </c>
      <c r="AT122" s="12" t="s">
        <v>77</v>
      </c>
      <c r="AU122" s="12" t="s">
        <v>30</v>
      </c>
      <c r="AV122" s="12" t="s">
        <v>68</v>
      </c>
      <c r="AW122" s="145" t="s">
        <v>142</v>
      </c>
    </row>
    <row r="123" spans="2:49" s="11" customFormat="1" ht="12">
      <c r="B123" s="138"/>
      <c r="D123" s="135" t="s">
        <v>154</v>
      </c>
      <c r="E123" s="139" t="s">
        <v>3</v>
      </c>
      <c r="F123" s="140" t="s">
        <v>178</v>
      </c>
      <c r="H123" s="139" t="s">
        <v>3</v>
      </c>
      <c r="L123" s="138"/>
      <c r="M123" s="141"/>
      <c r="N123" s="142"/>
      <c r="O123" s="142"/>
      <c r="P123" s="142"/>
      <c r="Q123" s="142"/>
      <c r="R123" s="142"/>
      <c r="S123" s="142"/>
      <c r="T123" s="143"/>
      <c r="AR123" s="139" t="s">
        <v>154</v>
      </c>
      <c r="AS123" s="139" t="s">
        <v>77</v>
      </c>
      <c r="AT123" s="11" t="s">
        <v>73</v>
      </c>
      <c r="AU123" s="11" t="s">
        <v>30</v>
      </c>
      <c r="AV123" s="11" t="s">
        <v>68</v>
      </c>
      <c r="AW123" s="139" t="s">
        <v>142</v>
      </c>
    </row>
    <row r="124" spans="2:49" s="12" customFormat="1" ht="12">
      <c r="B124" s="144"/>
      <c r="D124" s="135" t="s">
        <v>154</v>
      </c>
      <c r="E124" s="145" t="s">
        <v>3</v>
      </c>
      <c r="F124" s="146" t="s">
        <v>179</v>
      </c>
      <c r="H124" s="147">
        <v>61.916</v>
      </c>
      <c r="L124" s="144"/>
      <c r="M124" s="148"/>
      <c r="N124" s="149"/>
      <c r="O124" s="149"/>
      <c r="P124" s="149"/>
      <c r="Q124" s="149"/>
      <c r="R124" s="149"/>
      <c r="S124" s="149"/>
      <c r="T124" s="150"/>
      <c r="AR124" s="145" t="s">
        <v>154</v>
      </c>
      <c r="AS124" s="145" t="s">
        <v>77</v>
      </c>
      <c r="AT124" s="12" t="s">
        <v>77</v>
      </c>
      <c r="AU124" s="12" t="s">
        <v>30</v>
      </c>
      <c r="AV124" s="12" t="s">
        <v>68</v>
      </c>
      <c r="AW124" s="145" t="s">
        <v>142</v>
      </c>
    </row>
    <row r="125" spans="2:49" s="11" customFormat="1" ht="12">
      <c r="B125" s="138"/>
      <c r="D125" s="135" t="s">
        <v>154</v>
      </c>
      <c r="E125" s="139" t="s">
        <v>3</v>
      </c>
      <c r="F125" s="140" t="s">
        <v>180</v>
      </c>
      <c r="H125" s="139" t="s">
        <v>3</v>
      </c>
      <c r="L125" s="138"/>
      <c r="M125" s="141"/>
      <c r="N125" s="142"/>
      <c r="O125" s="142"/>
      <c r="P125" s="142"/>
      <c r="Q125" s="142"/>
      <c r="R125" s="142"/>
      <c r="S125" s="142"/>
      <c r="T125" s="143"/>
      <c r="AR125" s="139" t="s">
        <v>154</v>
      </c>
      <c r="AS125" s="139" t="s">
        <v>77</v>
      </c>
      <c r="AT125" s="11" t="s">
        <v>73</v>
      </c>
      <c r="AU125" s="11" t="s">
        <v>30</v>
      </c>
      <c r="AV125" s="11" t="s">
        <v>68</v>
      </c>
      <c r="AW125" s="139" t="s">
        <v>142</v>
      </c>
    </row>
    <row r="126" spans="2:49" s="12" customFormat="1" ht="12">
      <c r="B126" s="144"/>
      <c r="D126" s="135" t="s">
        <v>154</v>
      </c>
      <c r="E126" s="145" t="s">
        <v>3</v>
      </c>
      <c r="F126" s="146" t="s">
        <v>181</v>
      </c>
      <c r="H126" s="147">
        <v>1.835</v>
      </c>
      <c r="L126" s="144"/>
      <c r="M126" s="148"/>
      <c r="N126" s="149"/>
      <c r="O126" s="149"/>
      <c r="P126" s="149"/>
      <c r="Q126" s="149"/>
      <c r="R126" s="149"/>
      <c r="S126" s="149"/>
      <c r="T126" s="150"/>
      <c r="AR126" s="145" t="s">
        <v>154</v>
      </c>
      <c r="AS126" s="145" t="s">
        <v>77</v>
      </c>
      <c r="AT126" s="12" t="s">
        <v>77</v>
      </c>
      <c r="AU126" s="12" t="s">
        <v>30</v>
      </c>
      <c r="AV126" s="12" t="s">
        <v>68</v>
      </c>
      <c r="AW126" s="145" t="s">
        <v>142</v>
      </c>
    </row>
    <row r="127" spans="2:49" s="13" customFormat="1" ht="12">
      <c r="B127" s="160"/>
      <c r="D127" s="135" t="s">
        <v>154</v>
      </c>
      <c r="E127" s="161" t="s">
        <v>3</v>
      </c>
      <c r="F127" s="162" t="s">
        <v>182</v>
      </c>
      <c r="H127" s="163">
        <v>201.34300000000002</v>
      </c>
      <c r="L127" s="160"/>
      <c r="M127" s="164"/>
      <c r="N127" s="165"/>
      <c r="O127" s="165"/>
      <c r="P127" s="165"/>
      <c r="Q127" s="165"/>
      <c r="R127" s="165"/>
      <c r="S127" s="165"/>
      <c r="T127" s="166"/>
      <c r="AR127" s="161" t="s">
        <v>154</v>
      </c>
      <c r="AS127" s="161" t="s">
        <v>77</v>
      </c>
      <c r="AT127" s="13" t="s">
        <v>150</v>
      </c>
      <c r="AU127" s="13" t="s">
        <v>30</v>
      </c>
      <c r="AV127" s="13" t="s">
        <v>73</v>
      </c>
      <c r="AW127" s="161" t="s">
        <v>142</v>
      </c>
    </row>
    <row r="128" spans="2:63" s="1" customFormat="1" ht="20.45" customHeight="1">
      <c r="B128" s="124"/>
      <c r="C128" s="125" t="s">
        <v>183</v>
      </c>
      <c r="D128" s="125" t="s">
        <v>145</v>
      </c>
      <c r="E128" s="126" t="s">
        <v>184</v>
      </c>
      <c r="F128" s="127" t="s">
        <v>185</v>
      </c>
      <c r="G128" s="128" t="s">
        <v>174</v>
      </c>
      <c r="H128" s="129">
        <v>209.76</v>
      </c>
      <c r="I128" s="130"/>
      <c r="J128" s="130">
        <f>ROUND(I128*H128,2)</f>
        <v>0</v>
      </c>
      <c r="K128" s="127" t="s">
        <v>149</v>
      </c>
      <c r="L128" s="28"/>
      <c r="M128" s="48" t="s">
        <v>3</v>
      </c>
      <c r="N128" s="131" t="s">
        <v>39</v>
      </c>
      <c r="O128" s="132">
        <v>0.525</v>
      </c>
      <c r="P128" s="132">
        <f>O128*H128</f>
        <v>110.124</v>
      </c>
      <c r="Q128" s="132">
        <v>0.06917</v>
      </c>
      <c r="R128" s="132">
        <f>Q128*H128</f>
        <v>14.509099199999998</v>
      </c>
      <c r="S128" s="132">
        <v>0</v>
      </c>
      <c r="T128" s="133">
        <f>S128*H128</f>
        <v>0</v>
      </c>
      <c r="AP128" s="17" t="s">
        <v>150</v>
      </c>
      <c r="AR128" s="17" t="s">
        <v>145</v>
      </c>
      <c r="AS128" s="17" t="s">
        <v>77</v>
      </c>
      <c r="AW128" s="17" t="s">
        <v>142</v>
      </c>
      <c r="BC128" s="134">
        <f>IF(N128="základní",J128,0)</f>
        <v>0</v>
      </c>
      <c r="BD128" s="134">
        <f>IF(N128="snížená",J128,0)</f>
        <v>0</v>
      </c>
      <c r="BE128" s="134">
        <f>IF(N128="zákl. přenesená",J128,0)</f>
        <v>0</v>
      </c>
      <c r="BF128" s="134">
        <f>IF(N128="sníž. přenesená",J128,0)</f>
        <v>0</v>
      </c>
      <c r="BG128" s="134">
        <f>IF(N128="nulová",J128,0)</f>
        <v>0</v>
      </c>
      <c r="BH128" s="17" t="s">
        <v>73</v>
      </c>
      <c r="BI128" s="134">
        <f>ROUND(I128*H128,2)</f>
        <v>0</v>
      </c>
      <c r="BJ128" s="17" t="s">
        <v>150</v>
      </c>
      <c r="BK128" s="17" t="s">
        <v>186</v>
      </c>
    </row>
    <row r="129" spans="2:49" s="11" customFormat="1" ht="12">
      <c r="B129" s="138"/>
      <c r="D129" s="135" t="s">
        <v>154</v>
      </c>
      <c r="E129" s="139" t="s">
        <v>3</v>
      </c>
      <c r="F129" s="140" t="s">
        <v>155</v>
      </c>
      <c r="H129" s="139" t="s">
        <v>3</v>
      </c>
      <c r="L129" s="138"/>
      <c r="M129" s="141"/>
      <c r="N129" s="142"/>
      <c r="O129" s="142"/>
      <c r="P129" s="142"/>
      <c r="Q129" s="142"/>
      <c r="R129" s="142"/>
      <c r="S129" s="142"/>
      <c r="T129" s="143"/>
      <c r="AR129" s="139" t="s">
        <v>154</v>
      </c>
      <c r="AS129" s="139" t="s">
        <v>77</v>
      </c>
      <c r="AT129" s="11" t="s">
        <v>73</v>
      </c>
      <c r="AU129" s="11" t="s">
        <v>30</v>
      </c>
      <c r="AV129" s="11" t="s">
        <v>68</v>
      </c>
      <c r="AW129" s="139" t="s">
        <v>142</v>
      </c>
    </row>
    <row r="130" spans="2:49" s="11" customFormat="1" ht="12">
      <c r="B130" s="138"/>
      <c r="D130" s="135" t="s">
        <v>154</v>
      </c>
      <c r="E130" s="139" t="s">
        <v>3</v>
      </c>
      <c r="F130" s="140" t="s">
        <v>156</v>
      </c>
      <c r="H130" s="139" t="s">
        <v>3</v>
      </c>
      <c r="L130" s="138"/>
      <c r="M130" s="141"/>
      <c r="N130" s="142"/>
      <c r="O130" s="142"/>
      <c r="P130" s="142"/>
      <c r="Q130" s="142"/>
      <c r="R130" s="142"/>
      <c r="S130" s="142"/>
      <c r="T130" s="143"/>
      <c r="AR130" s="139" t="s">
        <v>154</v>
      </c>
      <c r="AS130" s="139" t="s">
        <v>77</v>
      </c>
      <c r="AT130" s="11" t="s">
        <v>73</v>
      </c>
      <c r="AU130" s="11" t="s">
        <v>30</v>
      </c>
      <c r="AV130" s="11" t="s">
        <v>68</v>
      </c>
      <c r="AW130" s="139" t="s">
        <v>142</v>
      </c>
    </row>
    <row r="131" spans="2:49" s="11" customFormat="1" ht="12">
      <c r="B131" s="138"/>
      <c r="D131" s="135" t="s">
        <v>154</v>
      </c>
      <c r="E131" s="139" t="s">
        <v>3</v>
      </c>
      <c r="F131" s="140" t="s">
        <v>176</v>
      </c>
      <c r="H131" s="139" t="s">
        <v>3</v>
      </c>
      <c r="L131" s="138"/>
      <c r="M131" s="141"/>
      <c r="N131" s="142"/>
      <c r="O131" s="142"/>
      <c r="P131" s="142"/>
      <c r="Q131" s="142"/>
      <c r="R131" s="142"/>
      <c r="S131" s="142"/>
      <c r="T131" s="143"/>
      <c r="AR131" s="139" t="s">
        <v>154</v>
      </c>
      <c r="AS131" s="139" t="s">
        <v>77</v>
      </c>
      <c r="AT131" s="11" t="s">
        <v>73</v>
      </c>
      <c r="AU131" s="11" t="s">
        <v>30</v>
      </c>
      <c r="AV131" s="11" t="s">
        <v>68</v>
      </c>
      <c r="AW131" s="139" t="s">
        <v>142</v>
      </c>
    </row>
    <row r="132" spans="2:49" s="12" customFormat="1" ht="12">
      <c r="B132" s="144"/>
      <c r="D132" s="135" t="s">
        <v>154</v>
      </c>
      <c r="E132" s="145" t="s">
        <v>3</v>
      </c>
      <c r="F132" s="146" t="s">
        <v>187</v>
      </c>
      <c r="H132" s="147">
        <v>171.36</v>
      </c>
      <c r="L132" s="144"/>
      <c r="M132" s="148"/>
      <c r="N132" s="149"/>
      <c r="O132" s="149"/>
      <c r="P132" s="149"/>
      <c r="Q132" s="149"/>
      <c r="R132" s="149"/>
      <c r="S132" s="149"/>
      <c r="T132" s="150"/>
      <c r="AR132" s="145" t="s">
        <v>154</v>
      </c>
      <c r="AS132" s="145" t="s">
        <v>77</v>
      </c>
      <c r="AT132" s="12" t="s">
        <v>77</v>
      </c>
      <c r="AU132" s="12" t="s">
        <v>30</v>
      </c>
      <c r="AV132" s="12" t="s">
        <v>68</v>
      </c>
      <c r="AW132" s="145" t="s">
        <v>142</v>
      </c>
    </row>
    <row r="133" spans="2:49" s="12" customFormat="1" ht="12">
      <c r="B133" s="144"/>
      <c r="D133" s="135" t="s">
        <v>154</v>
      </c>
      <c r="E133" s="145" t="s">
        <v>3</v>
      </c>
      <c r="F133" s="146" t="s">
        <v>188</v>
      </c>
      <c r="H133" s="147">
        <v>-31.52</v>
      </c>
      <c r="L133" s="144"/>
      <c r="M133" s="148"/>
      <c r="N133" s="149"/>
      <c r="O133" s="149"/>
      <c r="P133" s="149"/>
      <c r="Q133" s="149"/>
      <c r="R133" s="149"/>
      <c r="S133" s="149"/>
      <c r="T133" s="150"/>
      <c r="AR133" s="145" t="s">
        <v>154</v>
      </c>
      <c r="AS133" s="145" t="s">
        <v>77</v>
      </c>
      <c r="AT133" s="12" t="s">
        <v>77</v>
      </c>
      <c r="AU133" s="12" t="s">
        <v>30</v>
      </c>
      <c r="AV133" s="12" t="s">
        <v>68</v>
      </c>
      <c r="AW133" s="145" t="s">
        <v>142</v>
      </c>
    </row>
    <row r="134" spans="2:49" s="12" customFormat="1" ht="12">
      <c r="B134" s="144"/>
      <c r="D134" s="135" t="s">
        <v>154</v>
      </c>
      <c r="E134" s="145" t="s">
        <v>3</v>
      </c>
      <c r="F134" s="146" t="s">
        <v>189</v>
      </c>
      <c r="H134" s="147">
        <v>8.568</v>
      </c>
      <c r="L134" s="144"/>
      <c r="M134" s="148"/>
      <c r="N134" s="149"/>
      <c r="O134" s="149"/>
      <c r="P134" s="149"/>
      <c r="Q134" s="149"/>
      <c r="R134" s="149"/>
      <c r="S134" s="149"/>
      <c r="T134" s="150"/>
      <c r="AR134" s="145" t="s">
        <v>154</v>
      </c>
      <c r="AS134" s="145" t="s">
        <v>77</v>
      </c>
      <c r="AT134" s="12" t="s">
        <v>77</v>
      </c>
      <c r="AU134" s="12" t="s">
        <v>30</v>
      </c>
      <c r="AV134" s="12" t="s">
        <v>68</v>
      </c>
      <c r="AW134" s="145" t="s">
        <v>142</v>
      </c>
    </row>
    <row r="135" spans="2:49" s="12" customFormat="1" ht="12">
      <c r="B135" s="144"/>
      <c r="D135" s="135" t="s">
        <v>154</v>
      </c>
      <c r="E135" s="145" t="s">
        <v>3</v>
      </c>
      <c r="F135" s="146" t="s">
        <v>190</v>
      </c>
      <c r="H135" s="147">
        <v>-1.576</v>
      </c>
      <c r="L135" s="144"/>
      <c r="M135" s="148"/>
      <c r="N135" s="149"/>
      <c r="O135" s="149"/>
      <c r="P135" s="149"/>
      <c r="Q135" s="149"/>
      <c r="R135" s="149"/>
      <c r="S135" s="149"/>
      <c r="T135" s="150"/>
      <c r="AR135" s="145" t="s">
        <v>154</v>
      </c>
      <c r="AS135" s="145" t="s">
        <v>77</v>
      </c>
      <c r="AT135" s="12" t="s">
        <v>77</v>
      </c>
      <c r="AU135" s="12" t="s">
        <v>30</v>
      </c>
      <c r="AV135" s="12" t="s">
        <v>68</v>
      </c>
      <c r="AW135" s="145" t="s">
        <v>142</v>
      </c>
    </row>
    <row r="136" spans="2:49" s="11" customFormat="1" ht="12">
      <c r="B136" s="138"/>
      <c r="D136" s="135" t="s">
        <v>154</v>
      </c>
      <c r="E136" s="139" t="s">
        <v>3</v>
      </c>
      <c r="F136" s="140" t="s">
        <v>178</v>
      </c>
      <c r="H136" s="139" t="s">
        <v>3</v>
      </c>
      <c r="L136" s="138"/>
      <c r="M136" s="141"/>
      <c r="N136" s="142"/>
      <c r="O136" s="142"/>
      <c r="P136" s="142"/>
      <c r="Q136" s="142"/>
      <c r="R136" s="142"/>
      <c r="S136" s="142"/>
      <c r="T136" s="143"/>
      <c r="AR136" s="139" t="s">
        <v>154</v>
      </c>
      <c r="AS136" s="139" t="s">
        <v>77</v>
      </c>
      <c r="AT136" s="11" t="s">
        <v>73</v>
      </c>
      <c r="AU136" s="11" t="s">
        <v>30</v>
      </c>
      <c r="AV136" s="11" t="s">
        <v>68</v>
      </c>
      <c r="AW136" s="139" t="s">
        <v>142</v>
      </c>
    </row>
    <row r="137" spans="2:49" s="12" customFormat="1" ht="12">
      <c r="B137" s="144"/>
      <c r="D137" s="135" t="s">
        <v>154</v>
      </c>
      <c r="E137" s="145" t="s">
        <v>3</v>
      </c>
      <c r="F137" s="146" t="s">
        <v>191</v>
      </c>
      <c r="H137" s="147">
        <v>77.112</v>
      </c>
      <c r="L137" s="144"/>
      <c r="M137" s="148"/>
      <c r="N137" s="149"/>
      <c r="O137" s="149"/>
      <c r="P137" s="149"/>
      <c r="Q137" s="149"/>
      <c r="R137" s="149"/>
      <c r="S137" s="149"/>
      <c r="T137" s="150"/>
      <c r="AR137" s="145" t="s">
        <v>154</v>
      </c>
      <c r="AS137" s="145" t="s">
        <v>77</v>
      </c>
      <c r="AT137" s="12" t="s">
        <v>77</v>
      </c>
      <c r="AU137" s="12" t="s">
        <v>30</v>
      </c>
      <c r="AV137" s="12" t="s">
        <v>68</v>
      </c>
      <c r="AW137" s="145" t="s">
        <v>142</v>
      </c>
    </row>
    <row r="138" spans="2:49" s="12" customFormat="1" ht="12">
      <c r="B138" s="144"/>
      <c r="D138" s="135" t="s">
        <v>154</v>
      </c>
      <c r="E138" s="145" t="s">
        <v>3</v>
      </c>
      <c r="F138" s="146" t="s">
        <v>192</v>
      </c>
      <c r="H138" s="147">
        <v>-14.184</v>
      </c>
      <c r="L138" s="144"/>
      <c r="M138" s="148"/>
      <c r="N138" s="149"/>
      <c r="O138" s="149"/>
      <c r="P138" s="149"/>
      <c r="Q138" s="149"/>
      <c r="R138" s="149"/>
      <c r="S138" s="149"/>
      <c r="T138" s="150"/>
      <c r="AR138" s="145" t="s">
        <v>154</v>
      </c>
      <c r="AS138" s="145" t="s">
        <v>77</v>
      </c>
      <c r="AT138" s="12" t="s">
        <v>77</v>
      </c>
      <c r="AU138" s="12" t="s">
        <v>30</v>
      </c>
      <c r="AV138" s="12" t="s">
        <v>68</v>
      </c>
      <c r="AW138" s="145" t="s">
        <v>142</v>
      </c>
    </row>
    <row r="139" spans="2:49" s="13" customFormat="1" ht="12">
      <c r="B139" s="160"/>
      <c r="D139" s="135" t="s">
        <v>154</v>
      </c>
      <c r="E139" s="161" t="s">
        <v>3</v>
      </c>
      <c r="F139" s="162" t="s">
        <v>182</v>
      </c>
      <c r="H139" s="163">
        <v>209.76</v>
      </c>
      <c r="L139" s="160"/>
      <c r="M139" s="164"/>
      <c r="N139" s="165"/>
      <c r="O139" s="165"/>
      <c r="P139" s="165"/>
      <c r="Q139" s="165"/>
      <c r="R139" s="165"/>
      <c r="S139" s="165"/>
      <c r="T139" s="166"/>
      <c r="AR139" s="161" t="s">
        <v>154</v>
      </c>
      <c r="AS139" s="161" t="s">
        <v>77</v>
      </c>
      <c r="AT139" s="13" t="s">
        <v>150</v>
      </c>
      <c r="AU139" s="13" t="s">
        <v>30</v>
      </c>
      <c r="AV139" s="13" t="s">
        <v>73</v>
      </c>
      <c r="AW139" s="161" t="s">
        <v>142</v>
      </c>
    </row>
    <row r="140" spans="2:63" s="1" customFormat="1" ht="20.45" customHeight="1">
      <c r="B140" s="124"/>
      <c r="C140" s="125" t="s">
        <v>193</v>
      </c>
      <c r="D140" s="125" t="s">
        <v>145</v>
      </c>
      <c r="E140" s="126" t="s">
        <v>194</v>
      </c>
      <c r="F140" s="127" t="s">
        <v>195</v>
      </c>
      <c r="G140" s="128" t="s">
        <v>174</v>
      </c>
      <c r="H140" s="129">
        <v>8.64</v>
      </c>
      <c r="I140" s="130"/>
      <c r="J140" s="130">
        <f>ROUND(I140*H140,2)</f>
        <v>0</v>
      </c>
      <c r="K140" s="127" t="s">
        <v>149</v>
      </c>
      <c r="L140" s="28"/>
      <c r="M140" s="48" t="s">
        <v>3</v>
      </c>
      <c r="N140" s="131" t="s">
        <v>39</v>
      </c>
      <c r="O140" s="132">
        <v>0.823</v>
      </c>
      <c r="P140" s="132">
        <f>O140*H140</f>
        <v>7.11072</v>
      </c>
      <c r="Q140" s="132">
        <v>0.06405</v>
      </c>
      <c r="R140" s="132">
        <f>Q140*H140</f>
        <v>0.553392</v>
      </c>
      <c r="S140" s="132">
        <v>0</v>
      </c>
      <c r="T140" s="133">
        <f>S140*H140</f>
        <v>0</v>
      </c>
      <c r="AP140" s="17" t="s">
        <v>150</v>
      </c>
      <c r="AR140" s="17" t="s">
        <v>145</v>
      </c>
      <c r="AS140" s="17" t="s">
        <v>77</v>
      </c>
      <c r="AW140" s="17" t="s">
        <v>142</v>
      </c>
      <c r="BC140" s="134">
        <f>IF(N140="základní",J140,0)</f>
        <v>0</v>
      </c>
      <c r="BD140" s="134">
        <f>IF(N140="snížená",J140,0)</f>
        <v>0</v>
      </c>
      <c r="BE140" s="134">
        <f>IF(N140="zákl. přenesená",J140,0)</f>
        <v>0</v>
      </c>
      <c r="BF140" s="134">
        <f>IF(N140="sníž. přenesená",J140,0)</f>
        <v>0</v>
      </c>
      <c r="BG140" s="134">
        <f>IF(N140="nulová",J140,0)</f>
        <v>0</v>
      </c>
      <c r="BH140" s="17" t="s">
        <v>73</v>
      </c>
      <c r="BI140" s="134">
        <f>ROUND(I140*H140,2)</f>
        <v>0</v>
      </c>
      <c r="BJ140" s="17" t="s">
        <v>150</v>
      </c>
      <c r="BK140" s="17" t="s">
        <v>196</v>
      </c>
    </row>
    <row r="141" spans="2:49" s="11" customFormat="1" ht="12">
      <c r="B141" s="138"/>
      <c r="D141" s="135" t="s">
        <v>154</v>
      </c>
      <c r="E141" s="139" t="s">
        <v>3</v>
      </c>
      <c r="F141" s="140" t="s">
        <v>155</v>
      </c>
      <c r="H141" s="139" t="s">
        <v>3</v>
      </c>
      <c r="L141" s="138"/>
      <c r="M141" s="141"/>
      <c r="N141" s="142"/>
      <c r="O141" s="142"/>
      <c r="P141" s="142"/>
      <c r="Q141" s="142"/>
      <c r="R141" s="142"/>
      <c r="S141" s="142"/>
      <c r="T141" s="143"/>
      <c r="AR141" s="139" t="s">
        <v>154</v>
      </c>
      <c r="AS141" s="139" t="s">
        <v>77</v>
      </c>
      <c r="AT141" s="11" t="s">
        <v>73</v>
      </c>
      <c r="AU141" s="11" t="s">
        <v>30</v>
      </c>
      <c r="AV141" s="11" t="s">
        <v>68</v>
      </c>
      <c r="AW141" s="139" t="s">
        <v>142</v>
      </c>
    </row>
    <row r="142" spans="2:49" s="11" customFormat="1" ht="12">
      <c r="B142" s="138"/>
      <c r="D142" s="135" t="s">
        <v>154</v>
      </c>
      <c r="E142" s="139" t="s">
        <v>3</v>
      </c>
      <c r="F142" s="140" t="s">
        <v>156</v>
      </c>
      <c r="H142" s="139" t="s">
        <v>3</v>
      </c>
      <c r="L142" s="138"/>
      <c r="M142" s="141"/>
      <c r="N142" s="142"/>
      <c r="O142" s="142"/>
      <c r="P142" s="142"/>
      <c r="Q142" s="142"/>
      <c r="R142" s="142"/>
      <c r="S142" s="142"/>
      <c r="T142" s="143"/>
      <c r="AR142" s="139" t="s">
        <v>154</v>
      </c>
      <c r="AS142" s="139" t="s">
        <v>77</v>
      </c>
      <c r="AT142" s="11" t="s">
        <v>73</v>
      </c>
      <c r="AU142" s="11" t="s">
        <v>30</v>
      </c>
      <c r="AV142" s="11" t="s">
        <v>68</v>
      </c>
      <c r="AW142" s="139" t="s">
        <v>142</v>
      </c>
    </row>
    <row r="143" spans="2:49" s="11" customFormat="1" ht="12">
      <c r="B143" s="138"/>
      <c r="D143" s="135" t="s">
        <v>154</v>
      </c>
      <c r="E143" s="139" t="s">
        <v>3</v>
      </c>
      <c r="F143" s="140" t="s">
        <v>178</v>
      </c>
      <c r="H143" s="139" t="s">
        <v>3</v>
      </c>
      <c r="L143" s="138"/>
      <c r="M143" s="141"/>
      <c r="N143" s="142"/>
      <c r="O143" s="142"/>
      <c r="P143" s="142"/>
      <c r="Q143" s="142"/>
      <c r="R143" s="142"/>
      <c r="S143" s="142"/>
      <c r="T143" s="143"/>
      <c r="AR143" s="139" t="s">
        <v>154</v>
      </c>
      <c r="AS143" s="139" t="s">
        <v>77</v>
      </c>
      <c r="AT143" s="11" t="s">
        <v>73</v>
      </c>
      <c r="AU143" s="11" t="s">
        <v>30</v>
      </c>
      <c r="AV143" s="11" t="s">
        <v>68</v>
      </c>
      <c r="AW143" s="139" t="s">
        <v>142</v>
      </c>
    </row>
    <row r="144" spans="2:49" s="12" customFormat="1" ht="12">
      <c r="B144" s="144"/>
      <c r="D144" s="135" t="s">
        <v>154</v>
      </c>
      <c r="E144" s="145" t="s">
        <v>3</v>
      </c>
      <c r="F144" s="146" t="s">
        <v>197</v>
      </c>
      <c r="H144" s="147">
        <v>8.64</v>
      </c>
      <c r="L144" s="144"/>
      <c r="M144" s="148"/>
      <c r="N144" s="149"/>
      <c r="O144" s="149"/>
      <c r="P144" s="149"/>
      <c r="Q144" s="149"/>
      <c r="R144" s="149"/>
      <c r="S144" s="149"/>
      <c r="T144" s="150"/>
      <c r="AR144" s="145" t="s">
        <v>154</v>
      </c>
      <c r="AS144" s="145" t="s">
        <v>77</v>
      </c>
      <c r="AT144" s="12" t="s">
        <v>77</v>
      </c>
      <c r="AU144" s="12" t="s">
        <v>30</v>
      </c>
      <c r="AV144" s="12" t="s">
        <v>73</v>
      </c>
      <c r="AW144" s="145" t="s">
        <v>142</v>
      </c>
    </row>
    <row r="145" spans="2:61" s="10" customFormat="1" ht="22.9" customHeight="1">
      <c r="B145" s="112"/>
      <c r="D145" s="113" t="s">
        <v>67</v>
      </c>
      <c r="E145" s="122" t="s">
        <v>193</v>
      </c>
      <c r="F145" s="122" t="s">
        <v>198</v>
      </c>
      <c r="J145" s="123">
        <f>BI145</f>
        <v>0</v>
      </c>
      <c r="L145" s="112"/>
      <c r="M145" s="116"/>
      <c r="N145" s="117"/>
      <c r="O145" s="117"/>
      <c r="P145" s="118">
        <f>SUM(P146:P278)</f>
        <v>1116.562494</v>
      </c>
      <c r="Q145" s="117"/>
      <c r="R145" s="118">
        <f>SUM(R146:R278)</f>
        <v>41.60711046</v>
      </c>
      <c r="S145" s="117"/>
      <c r="T145" s="119">
        <f>SUM(T146:T278)</f>
        <v>0</v>
      </c>
      <c r="AP145" s="113" t="s">
        <v>73</v>
      </c>
      <c r="AR145" s="120" t="s">
        <v>67</v>
      </c>
      <c r="AS145" s="120" t="s">
        <v>73</v>
      </c>
      <c r="AW145" s="113" t="s">
        <v>142</v>
      </c>
      <c r="BI145" s="121">
        <f>SUM(BI146:BI278)</f>
        <v>0</v>
      </c>
    </row>
    <row r="146" spans="2:63" s="1" customFormat="1" ht="20.45" customHeight="1">
      <c r="B146" s="124"/>
      <c r="C146" s="125" t="s">
        <v>199</v>
      </c>
      <c r="D146" s="125" t="s">
        <v>145</v>
      </c>
      <c r="E146" s="126" t="s">
        <v>200</v>
      </c>
      <c r="F146" s="127" t="s">
        <v>201</v>
      </c>
      <c r="G146" s="128" t="s">
        <v>174</v>
      </c>
      <c r="H146" s="129">
        <v>450.28</v>
      </c>
      <c r="I146" s="130"/>
      <c r="J146" s="130">
        <f>ROUND(I146*H146,2)</f>
        <v>0</v>
      </c>
      <c r="K146" s="127" t="s">
        <v>149</v>
      </c>
      <c r="L146" s="28"/>
      <c r="M146" s="48" t="s">
        <v>3</v>
      </c>
      <c r="N146" s="131" t="s">
        <v>39</v>
      </c>
      <c r="O146" s="132">
        <v>0.252</v>
      </c>
      <c r="P146" s="132">
        <f>O146*H146</f>
        <v>113.47055999999999</v>
      </c>
      <c r="Q146" s="132">
        <v>0.0057</v>
      </c>
      <c r="R146" s="132">
        <f>Q146*H146</f>
        <v>2.566596</v>
      </c>
      <c r="S146" s="132">
        <v>0</v>
      </c>
      <c r="T146" s="133">
        <f>S146*H146</f>
        <v>0</v>
      </c>
      <c r="AP146" s="17" t="s">
        <v>150</v>
      </c>
      <c r="AR146" s="17" t="s">
        <v>145</v>
      </c>
      <c r="AS146" s="17" t="s">
        <v>77</v>
      </c>
      <c r="AW146" s="17" t="s">
        <v>142</v>
      </c>
      <c r="BC146" s="134">
        <f>IF(N146="základní",J146,0)</f>
        <v>0</v>
      </c>
      <c r="BD146" s="134">
        <f>IF(N146="snížená",J146,0)</f>
        <v>0</v>
      </c>
      <c r="BE146" s="134">
        <f>IF(N146="zákl. přenesená",J146,0)</f>
        <v>0</v>
      </c>
      <c r="BF146" s="134">
        <f>IF(N146="sníž. přenesená",J146,0)</f>
        <v>0</v>
      </c>
      <c r="BG146" s="134">
        <f>IF(N146="nulová",J146,0)</f>
        <v>0</v>
      </c>
      <c r="BH146" s="17" t="s">
        <v>73</v>
      </c>
      <c r="BI146" s="134">
        <f>ROUND(I146*H146,2)</f>
        <v>0</v>
      </c>
      <c r="BJ146" s="17" t="s">
        <v>150</v>
      </c>
      <c r="BK146" s="17" t="s">
        <v>202</v>
      </c>
    </row>
    <row r="147" spans="2:45" s="1" customFormat="1" ht="39">
      <c r="B147" s="28"/>
      <c r="D147" s="135" t="s">
        <v>152</v>
      </c>
      <c r="F147" s="136" t="s">
        <v>203</v>
      </c>
      <c r="L147" s="28"/>
      <c r="M147" s="137"/>
      <c r="N147" s="49"/>
      <c r="O147" s="49"/>
      <c r="P147" s="49"/>
      <c r="Q147" s="49"/>
      <c r="R147" s="49"/>
      <c r="S147" s="49"/>
      <c r="T147" s="50"/>
      <c r="AR147" s="17" t="s">
        <v>152</v>
      </c>
      <c r="AS147" s="17" t="s">
        <v>77</v>
      </c>
    </row>
    <row r="148" spans="2:49" s="11" customFormat="1" ht="12">
      <c r="B148" s="138"/>
      <c r="D148" s="135" t="s">
        <v>154</v>
      </c>
      <c r="E148" s="139" t="s">
        <v>3</v>
      </c>
      <c r="F148" s="140" t="s">
        <v>155</v>
      </c>
      <c r="H148" s="139" t="s">
        <v>3</v>
      </c>
      <c r="L148" s="138"/>
      <c r="M148" s="141"/>
      <c r="N148" s="142"/>
      <c r="O148" s="142"/>
      <c r="P148" s="142"/>
      <c r="Q148" s="142"/>
      <c r="R148" s="142"/>
      <c r="S148" s="142"/>
      <c r="T148" s="143"/>
      <c r="AR148" s="139" t="s">
        <v>154</v>
      </c>
      <c r="AS148" s="139" t="s">
        <v>77</v>
      </c>
      <c r="AT148" s="11" t="s">
        <v>73</v>
      </c>
      <c r="AU148" s="11" t="s">
        <v>30</v>
      </c>
      <c r="AV148" s="11" t="s">
        <v>68</v>
      </c>
      <c r="AW148" s="139" t="s">
        <v>142</v>
      </c>
    </row>
    <row r="149" spans="2:49" s="11" customFormat="1" ht="12">
      <c r="B149" s="138"/>
      <c r="D149" s="135" t="s">
        <v>154</v>
      </c>
      <c r="E149" s="139" t="s">
        <v>3</v>
      </c>
      <c r="F149" s="140" t="s">
        <v>156</v>
      </c>
      <c r="H149" s="139" t="s">
        <v>3</v>
      </c>
      <c r="L149" s="138"/>
      <c r="M149" s="141"/>
      <c r="N149" s="142"/>
      <c r="O149" s="142"/>
      <c r="P149" s="142"/>
      <c r="Q149" s="142"/>
      <c r="R149" s="142"/>
      <c r="S149" s="142"/>
      <c r="T149" s="143"/>
      <c r="AR149" s="139" t="s">
        <v>154</v>
      </c>
      <c r="AS149" s="139" t="s">
        <v>77</v>
      </c>
      <c r="AT149" s="11" t="s">
        <v>73</v>
      </c>
      <c r="AU149" s="11" t="s">
        <v>30</v>
      </c>
      <c r="AV149" s="11" t="s">
        <v>68</v>
      </c>
      <c r="AW149" s="139" t="s">
        <v>142</v>
      </c>
    </row>
    <row r="150" spans="2:49" s="11" customFormat="1" ht="12">
      <c r="B150" s="138"/>
      <c r="D150" s="135" t="s">
        <v>154</v>
      </c>
      <c r="E150" s="139" t="s">
        <v>3</v>
      </c>
      <c r="F150" s="140" t="s">
        <v>176</v>
      </c>
      <c r="H150" s="139" t="s">
        <v>3</v>
      </c>
      <c r="L150" s="138"/>
      <c r="M150" s="141"/>
      <c r="N150" s="142"/>
      <c r="O150" s="142"/>
      <c r="P150" s="142"/>
      <c r="Q150" s="142"/>
      <c r="R150" s="142"/>
      <c r="S150" s="142"/>
      <c r="T150" s="143"/>
      <c r="AR150" s="139" t="s">
        <v>154</v>
      </c>
      <c r="AS150" s="139" t="s">
        <v>77</v>
      </c>
      <c r="AT150" s="11" t="s">
        <v>73</v>
      </c>
      <c r="AU150" s="11" t="s">
        <v>30</v>
      </c>
      <c r="AV150" s="11" t="s">
        <v>68</v>
      </c>
      <c r="AW150" s="139" t="s">
        <v>142</v>
      </c>
    </row>
    <row r="151" spans="2:49" s="12" customFormat="1" ht="12">
      <c r="B151" s="144"/>
      <c r="D151" s="135" t="s">
        <v>154</v>
      </c>
      <c r="E151" s="145" t="s">
        <v>3</v>
      </c>
      <c r="F151" s="146" t="s">
        <v>204</v>
      </c>
      <c r="H151" s="147">
        <v>319.6</v>
      </c>
      <c r="L151" s="144"/>
      <c r="M151" s="148"/>
      <c r="N151" s="149"/>
      <c r="O151" s="149"/>
      <c r="P151" s="149"/>
      <c r="Q151" s="149"/>
      <c r="R151" s="149"/>
      <c r="S151" s="149"/>
      <c r="T151" s="150"/>
      <c r="AR151" s="145" t="s">
        <v>154</v>
      </c>
      <c r="AS151" s="145" t="s">
        <v>77</v>
      </c>
      <c r="AT151" s="12" t="s">
        <v>77</v>
      </c>
      <c r="AU151" s="12" t="s">
        <v>30</v>
      </c>
      <c r="AV151" s="12" t="s">
        <v>68</v>
      </c>
      <c r="AW151" s="145" t="s">
        <v>142</v>
      </c>
    </row>
    <row r="152" spans="2:49" s="11" customFormat="1" ht="12">
      <c r="B152" s="138"/>
      <c r="D152" s="135" t="s">
        <v>154</v>
      </c>
      <c r="E152" s="139" t="s">
        <v>3</v>
      </c>
      <c r="F152" s="140" t="s">
        <v>178</v>
      </c>
      <c r="H152" s="139" t="s">
        <v>3</v>
      </c>
      <c r="L152" s="138"/>
      <c r="M152" s="141"/>
      <c r="N152" s="142"/>
      <c r="O152" s="142"/>
      <c r="P152" s="142"/>
      <c r="Q152" s="142"/>
      <c r="R152" s="142"/>
      <c r="S152" s="142"/>
      <c r="T152" s="143"/>
      <c r="AR152" s="139" t="s">
        <v>154</v>
      </c>
      <c r="AS152" s="139" t="s">
        <v>77</v>
      </c>
      <c r="AT152" s="11" t="s">
        <v>73</v>
      </c>
      <c r="AU152" s="11" t="s">
        <v>30</v>
      </c>
      <c r="AV152" s="11" t="s">
        <v>68</v>
      </c>
      <c r="AW152" s="139" t="s">
        <v>142</v>
      </c>
    </row>
    <row r="153" spans="2:49" s="12" customFormat="1" ht="12">
      <c r="B153" s="144"/>
      <c r="D153" s="135" t="s">
        <v>154</v>
      </c>
      <c r="E153" s="145" t="s">
        <v>3</v>
      </c>
      <c r="F153" s="146" t="s">
        <v>205</v>
      </c>
      <c r="H153" s="147">
        <v>130.68</v>
      </c>
      <c r="L153" s="144"/>
      <c r="M153" s="148"/>
      <c r="N153" s="149"/>
      <c r="O153" s="149"/>
      <c r="P153" s="149"/>
      <c r="Q153" s="149"/>
      <c r="R153" s="149"/>
      <c r="S153" s="149"/>
      <c r="T153" s="150"/>
      <c r="AR153" s="145" t="s">
        <v>154</v>
      </c>
      <c r="AS153" s="145" t="s">
        <v>77</v>
      </c>
      <c r="AT153" s="12" t="s">
        <v>77</v>
      </c>
      <c r="AU153" s="12" t="s">
        <v>30</v>
      </c>
      <c r="AV153" s="12" t="s">
        <v>68</v>
      </c>
      <c r="AW153" s="145" t="s">
        <v>142</v>
      </c>
    </row>
    <row r="154" spans="2:49" s="13" customFormat="1" ht="12">
      <c r="B154" s="160"/>
      <c r="D154" s="135" t="s">
        <v>154</v>
      </c>
      <c r="E154" s="161" t="s">
        <v>3</v>
      </c>
      <c r="F154" s="162" t="s">
        <v>182</v>
      </c>
      <c r="H154" s="163">
        <v>450.28</v>
      </c>
      <c r="L154" s="160"/>
      <c r="M154" s="164"/>
      <c r="N154" s="165"/>
      <c r="O154" s="165"/>
      <c r="P154" s="165"/>
      <c r="Q154" s="165"/>
      <c r="R154" s="165"/>
      <c r="S154" s="165"/>
      <c r="T154" s="166"/>
      <c r="AR154" s="161" t="s">
        <v>154</v>
      </c>
      <c r="AS154" s="161" t="s">
        <v>77</v>
      </c>
      <c r="AT154" s="13" t="s">
        <v>150</v>
      </c>
      <c r="AU154" s="13" t="s">
        <v>30</v>
      </c>
      <c r="AV154" s="13" t="s">
        <v>73</v>
      </c>
      <c r="AW154" s="161" t="s">
        <v>142</v>
      </c>
    </row>
    <row r="155" spans="2:63" s="1" customFormat="1" ht="20.45" customHeight="1">
      <c r="B155" s="124"/>
      <c r="C155" s="125" t="s">
        <v>169</v>
      </c>
      <c r="D155" s="125" t="s">
        <v>145</v>
      </c>
      <c r="E155" s="126" t="s">
        <v>206</v>
      </c>
      <c r="F155" s="127" t="s">
        <v>207</v>
      </c>
      <c r="G155" s="128" t="s">
        <v>174</v>
      </c>
      <c r="H155" s="129">
        <v>820.372</v>
      </c>
      <c r="I155" s="130"/>
      <c r="J155" s="130">
        <f>ROUND(I155*H155,2)</f>
        <v>0</v>
      </c>
      <c r="K155" s="127" t="s">
        <v>149</v>
      </c>
      <c r="L155" s="28"/>
      <c r="M155" s="48" t="s">
        <v>3</v>
      </c>
      <c r="N155" s="131" t="s">
        <v>39</v>
      </c>
      <c r="O155" s="132">
        <v>0.117</v>
      </c>
      <c r="P155" s="132">
        <f>O155*H155</f>
        <v>95.983524</v>
      </c>
      <c r="Q155" s="132">
        <v>0.00735</v>
      </c>
      <c r="R155" s="132">
        <f>Q155*H155</f>
        <v>6.029734199999999</v>
      </c>
      <c r="S155" s="132">
        <v>0</v>
      </c>
      <c r="T155" s="133">
        <f>S155*H155</f>
        <v>0</v>
      </c>
      <c r="AP155" s="17" t="s">
        <v>150</v>
      </c>
      <c r="AR155" s="17" t="s">
        <v>145</v>
      </c>
      <c r="AS155" s="17" t="s">
        <v>77</v>
      </c>
      <c r="AW155" s="17" t="s">
        <v>142</v>
      </c>
      <c r="BC155" s="134">
        <f>IF(N155="základní",J155,0)</f>
        <v>0</v>
      </c>
      <c r="BD155" s="134">
        <f>IF(N155="snížená",J155,0)</f>
        <v>0</v>
      </c>
      <c r="BE155" s="134">
        <f>IF(N155="zákl. přenesená",J155,0)</f>
        <v>0</v>
      </c>
      <c r="BF155" s="134">
        <f>IF(N155="sníž. přenesená",J155,0)</f>
        <v>0</v>
      </c>
      <c r="BG155" s="134">
        <f>IF(N155="nulová",J155,0)</f>
        <v>0</v>
      </c>
      <c r="BH155" s="17" t="s">
        <v>73</v>
      </c>
      <c r="BI155" s="134">
        <f>ROUND(I155*H155,2)</f>
        <v>0</v>
      </c>
      <c r="BJ155" s="17" t="s">
        <v>150</v>
      </c>
      <c r="BK155" s="17" t="s">
        <v>208</v>
      </c>
    </row>
    <row r="156" spans="2:49" s="11" customFormat="1" ht="12">
      <c r="B156" s="138"/>
      <c r="D156" s="135" t="s">
        <v>154</v>
      </c>
      <c r="E156" s="139" t="s">
        <v>3</v>
      </c>
      <c r="F156" s="140" t="s">
        <v>155</v>
      </c>
      <c r="H156" s="139" t="s">
        <v>3</v>
      </c>
      <c r="L156" s="138"/>
      <c r="M156" s="141"/>
      <c r="N156" s="142"/>
      <c r="O156" s="142"/>
      <c r="P156" s="142"/>
      <c r="Q156" s="142"/>
      <c r="R156" s="142"/>
      <c r="S156" s="142"/>
      <c r="T156" s="143"/>
      <c r="AR156" s="139" t="s">
        <v>154</v>
      </c>
      <c r="AS156" s="139" t="s">
        <v>77</v>
      </c>
      <c r="AT156" s="11" t="s">
        <v>73</v>
      </c>
      <c r="AU156" s="11" t="s">
        <v>30</v>
      </c>
      <c r="AV156" s="11" t="s">
        <v>68</v>
      </c>
      <c r="AW156" s="139" t="s">
        <v>142</v>
      </c>
    </row>
    <row r="157" spans="2:49" s="11" customFormat="1" ht="12">
      <c r="B157" s="138"/>
      <c r="D157" s="135" t="s">
        <v>154</v>
      </c>
      <c r="E157" s="139" t="s">
        <v>3</v>
      </c>
      <c r="F157" s="140" t="s">
        <v>156</v>
      </c>
      <c r="H157" s="139" t="s">
        <v>3</v>
      </c>
      <c r="L157" s="138"/>
      <c r="M157" s="141"/>
      <c r="N157" s="142"/>
      <c r="O157" s="142"/>
      <c r="P157" s="142"/>
      <c r="Q157" s="142"/>
      <c r="R157" s="142"/>
      <c r="S157" s="142"/>
      <c r="T157" s="143"/>
      <c r="AR157" s="139" t="s">
        <v>154</v>
      </c>
      <c r="AS157" s="139" t="s">
        <v>77</v>
      </c>
      <c r="AT157" s="11" t="s">
        <v>73</v>
      </c>
      <c r="AU157" s="11" t="s">
        <v>30</v>
      </c>
      <c r="AV157" s="11" t="s">
        <v>68</v>
      </c>
      <c r="AW157" s="139" t="s">
        <v>142</v>
      </c>
    </row>
    <row r="158" spans="2:49" s="11" customFormat="1" ht="12">
      <c r="B158" s="138"/>
      <c r="D158" s="135" t="s">
        <v>154</v>
      </c>
      <c r="E158" s="139" t="s">
        <v>3</v>
      </c>
      <c r="F158" s="140" t="s">
        <v>176</v>
      </c>
      <c r="H158" s="139" t="s">
        <v>3</v>
      </c>
      <c r="L158" s="138"/>
      <c r="M158" s="141"/>
      <c r="N158" s="142"/>
      <c r="O158" s="142"/>
      <c r="P158" s="142"/>
      <c r="Q158" s="142"/>
      <c r="R158" s="142"/>
      <c r="S158" s="142"/>
      <c r="T158" s="143"/>
      <c r="AR158" s="139" t="s">
        <v>154</v>
      </c>
      <c r="AS158" s="139" t="s">
        <v>77</v>
      </c>
      <c r="AT158" s="11" t="s">
        <v>73</v>
      </c>
      <c r="AU158" s="11" t="s">
        <v>30</v>
      </c>
      <c r="AV158" s="11" t="s">
        <v>68</v>
      </c>
      <c r="AW158" s="139" t="s">
        <v>142</v>
      </c>
    </row>
    <row r="159" spans="2:49" s="12" customFormat="1" ht="12">
      <c r="B159" s="144"/>
      <c r="D159" s="135" t="s">
        <v>154</v>
      </c>
      <c r="E159" s="145" t="s">
        <v>3</v>
      </c>
      <c r="F159" s="146" t="s">
        <v>209</v>
      </c>
      <c r="H159" s="147">
        <v>275.184</v>
      </c>
      <c r="L159" s="144"/>
      <c r="M159" s="148"/>
      <c r="N159" s="149"/>
      <c r="O159" s="149"/>
      <c r="P159" s="149"/>
      <c r="Q159" s="149"/>
      <c r="R159" s="149"/>
      <c r="S159" s="149"/>
      <c r="T159" s="150"/>
      <c r="AR159" s="145" t="s">
        <v>154</v>
      </c>
      <c r="AS159" s="145" t="s">
        <v>77</v>
      </c>
      <c r="AT159" s="12" t="s">
        <v>77</v>
      </c>
      <c r="AU159" s="12" t="s">
        <v>30</v>
      </c>
      <c r="AV159" s="12" t="s">
        <v>68</v>
      </c>
      <c r="AW159" s="145" t="s">
        <v>142</v>
      </c>
    </row>
    <row r="160" spans="2:49" s="12" customFormat="1" ht="12">
      <c r="B160" s="144"/>
      <c r="D160" s="135" t="s">
        <v>154</v>
      </c>
      <c r="E160" s="145" t="s">
        <v>3</v>
      </c>
      <c r="F160" s="146" t="s">
        <v>210</v>
      </c>
      <c r="H160" s="147">
        <v>342.72</v>
      </c>
      <c r="L160" s="144"/>
      <c r="M160" s="148"/>
      <c r="N160" s="149"/>
      <c r="O160" s="149"/>
      <c r="P160" s="149"/>
      <c r="Q160" s="149"/>
      <c r="R160" s="149"/>
      <c r="S160" s="149"/>
      <c r="T160" s="150"/>
      <c r="AR160" s="145" t="s">
        <v>154</v>
      </c>
      <c r="AS160" s="145" t="s">
        <v>77</v>
      </c>
      <c r="AT160" s="12" t="s">
        <v>77</v>
      </c>
      <c r="AU160" s="12" t="s">
        <v>30</v>
      </c>
      <c r="AV160" s="12" t="s">
        <v>68</v>
      </c>
      <c r="AW160" s="145" t="s">
        <v>142</v>
      </c>
    </row>
    <row r="161" spans="2:49" s="12" customFormat="1" ht="12">
      <c r="B161" s="144"/>
      <c r="D161" s="135" t="s">
        <v>154</v>
      </c>
      <c r="E161" s="145" t="s">
        <v>3</v>
      </c>
      <c r="F161" s="146" t="s">
        <v>211</v>
      </c>
      <c r="H161" s="147">
        <v>-63.04</v>
      </c>
      <c r="L161" s="144"/>
      <c r="M161" s="148"/>
      <c r="N161" s="149"/>
      <c r="O161" s="149"/>
      <c r="P161" s="149"/>
      <c r="Q161" s="149"/>
      <c r="R161" s="149"/>
      <c r="S161" s="149"/>
      <c r="T161" s="150"/>
      <c r="AR161" s="145" t="s">
        <v>154</v>
      </c>
      <c r="AS161" s="145" t="s">
        <v>77</v>
      </c>
      <c r="AT161" s="12" t="s">
        <v>77</v>
      </c>
      <c r="AU161" s="12" t="s">
        <v>30</v>
      </c>
      <c r="AV161" s="12" t="s">
        <v>68</v>
      </c>
      <c r="AW161" s="145" t="s">
        <v>142</v>
      </c>
    </row>
    <row r="162" spans="2:49" s="12" customFormat="1" ht="12">
      <c r="B162" s="144"/>
      <c r="D162" s="135" t="s">
        <v>154</v>
      </c>
      <c r="E162" s="145" t="s">
        <v>3</v>
      </c>
      <c r="F162" s="146" t="s">
        <v>212</v>
      </c>
      <c r="H162" s="147">
        <v>17.136</v>
      </c>
      <c r="L162" s="144"/>
      <c r="M162" s="148"/>
      <c r="N162" s="149"/>
      <c r="O162" s="149"/>
      <c r="P162" s="149"/>
      <c r="Q162" s="149"/>
      <c r="R162" s="149"/>
      <c r="S162" s="149"/>
      <c r="T162" s="150"/>
      <c r="AR162" s="145" t="s">
        <v>154</v>
      </c>
      <c r="AS162" s="145" t="s">
        <v>77</v>
      </c>
      <c r="AT162" s="12" t="s">
        <v>77</v>
      </c>
      <c r="AU162" s="12" t="s">
        <v>30</v>
      </c>
      <c r="AV162" s="12" t="s">
        <v>68</v>
      </c>
      <c r="AW162" s="145" t="s">
        <v>142</v>
      </c>
    </row>
    <row r="163" spans="2:49" s="12" customFormat="1" ht="12">
      <c r="B163" s="144"/>
      <c r="D163" s="135" t="s">
        <v>154</v>
      </c>
      <c r="E163" s="145" t="s">
        <v>3</v>
      </c>
      <c r="F163" s="146" t="s">
        <v>213</v>
      </c>
      <c r="H163" s="147">
        <v>-3.152</v>
      </c>
      <c r="L163" s="144"/>
      <c r="M163" s="148"/>
      <c r="N163" s="149"/>
      <c r="O163" s="149"/>
      <c r="P163" s="149"/>
      <c r="Q163" s="149"/>
      <c r="R163" s="149"/>
      <c r="S163" s="149"/>
      <c r="T163" s="150"/>
      <c r="AR163" s="145" t="s">
        <v>154</v>
      </c>
      <c r="AS163" s="145" t="s">
        <v>77</v>
      </c>
      <c r="AT163" s="12" t="s">
        <v>77</v>
      </c>
      <c r="AU163" s="12" t="s">
        <v>30</v>
      </c>
      <c r="AV163" s="12" t="s">
        <v>68</v>
      </c>
      <c r="AW163" s="145" t="s">
        <v>142</v>
      </c>
    </row>
    <row r="164" spans="2:49" s="11" customFormat="1" ht="12">
      <c r="B164" s="138"/>
      <c r="D164" s="135" t="s">
        <v>154</v>
      </c>
      <c r="E164" s="139" t="s">
        <v>3</v>
      </c>
      <c r="F164" s="140" t="s">
        <v>178</v>
      </c>
      <c r="H164" s="139" t="s">
        <v>3</v>
      </c>
      <c r="L164" s="138"/>
      <c r="M164" s="141"/>
      <c r="N164" s="142"/>
      <c r="O164" s="142"/>
      <c r="P164" s="142"/>
      <c r="Q164" s="142"/>
      <c r="R164" s="142"/>
      <c r="S164" s="142"/>
      <c r="T164" s="143"/>
      <c r="AR164" s="139" t="s">
        <v>154</v>
      </c>
      <c r="AS164" s="139" t="s">
        <v>77</v>
      </c>
      <c r="AT164" s="11" t="s">
        <v>73</v>
      </c>
      <c r="AU164" s="11" t="s">
        <v>30</v>
      </c>
      <c r="AV164" s="11" t="s">
        <v>68</v>
      </c>
      <c r="AW164" s="139" t="s">
        <v>142</v>
      </c>
    </row>
    <row r="165" spans="2:49" s="12" customFormat="1" ht="12">
      <c r="B165" s="144"/>
      <c r="D165" s="135" t="s">
        <v>154</v>
      </c>
      <c r="E165" s="145" t="s">
        <v>3</v>
      </c>
      <c r="F165" s="146" t="s">
        <v>214</v>
      </c>
      <c r="H165" s="147">
        <v>123.833</v>
      </c>
      <c r="L165" s="144"/>
      <c r="M165" s="148"/>
      <c r="N165" s="149"/>
      <c r="O165" s="149"/>
      <c r="P165" s="149"/>
      <c r="Q165" s="149"/>
      <c r="R165" s="149"/>
      <c r="S165" s="149"/>
      <c r="T165" s="150"/>
      <c r="AR165" s="145" t="s">
        <v>154</v>
      </c>
      <c r="AS165" s="145" t="s">
        <v>77</v>
      </c>
      <c r="AT165" s="12" t="s">
        <v>77</v>
      </c>
      <c r="AU165" s="12" t="s">
        <v>30</v>
      </c>
      <c r="AV165" s="12" t="s">
        <v>68</v>
      </c>
      <c r="AW165" s="145" t="s">
        <v>142</v>
      </c>
    </row>
    <row r="166" spans="2:49" s="12" customFormat="1" ht="12">
      <c r="B166" s="144"/>
      <c r="D166" s="135" t="s">
        <v>154</v>
      </c>
      <c r="E166" s="145" t="s">
        <v>3</v>
      </c>
      <c r="F166" s="146" t="s">
        <v>215</v>
      </c>
      <c r="H166" s="147">
        <v>154.224</v>
      </c>
      <c r="L166" s="144"/>
      <c r="M166" s="148"/>
      <c r="N166" s="149"/>
      <c r="O166" s="149"/>
      <c r="P166" s="149"/>
      <c r="Q166" s="149"/>
      <c r="R166" s="149"/>
      <c r="S166" s="149"/>
      <c r="T166" s="150"/>
      <c r="AR166" s="145" t="s">
        <v>154</v>
      </c>
      <c r="AS166" s="145" t="s">
        <v>77</v>
      </c>
      <c r="AT166" s="12" t="s">
        <v>77</v>
      </c>
      <c r="AU166" s="12" t="s">
        <v>30</v>
      </c>
      <c r="AV166" s="12" t="s">
        <v>68</v>
      </c>
      <c r="AW166" s="145" t="s">
        <v>142</v>
      </c>
    </row>
    <row r="167" spans="2:49" s="12" customFormat="1" ht="12">
      <c r="B167" s="144"/>
      <c r="D167" s="135" t="s">
        <v>154</v>
      </c>
      <c r="E167" s="145" t="s">
        <v>3</v>
      </c>
      <c r="F167" s="146" t="s">
        <v>216</v>
      </c>
      <c r="H167" s="147">
        <v>-28.368</v>
      </c>
      <c r="L167" s="144"/>
      <c r="M167" s="148"/>
      <c r="N167" s="149"/>
      <c r="O167" s="149"/>
      <c r="P167" s="149"/>
      <c r="Q167" s="149"/>
      <c r="R167" s="149"/>
      <c r="S167" s="149"/>
      <c r="T167" s="150"/>
      <c r="AR167" s="145" t="s">
        <v>154</v>
      </c>
      <c r="AS167" s="145" t="s">
        <v>77</v>
      </c>
      <c r="AT167" s="12" t="s">
        <v>77</v>
      </c>
      <c r="AU167" s="12" t="s">
        <v>30</v>
      </c>
      <c r="AV167" s="12" t="s">
        <v>68</v>
      </c>
      <c r="AW167" s="145" t="s">
        <v>142</v>
      </c>
    </row>
    <row r="168" spans="2:49" s="11" customFormat="1" ht="12">
      <c r="B168" s="138"/>
      <c r="D168" s="135" t="s">
        <v>154</v>
      </c>
      <c r="E168" s="139" t="s">
        <v>3</v>
      </c>
      <c r="F168" s="140" t="s">
        <v>180</v>
      </c>
      <c r="H168" s="139" t="s">
        <v>3</v>
      </c>
      <c r="L168" s="138"/>
      <c r="M168" s="141"/>
      <c r="N168" s="142"/>
      <c r="O168" s="142"/>
      <c r="P168" s="142"/>
      <c r="Q168" s="142"/>
      <c r="R168" s="142"/>
      <c r="S168" s="142"/>
      <c r="T168" s="143"/>
      <c r="AR168" s="139" t="s">
        <v>154</v>
      </c>
      <c r="AS168" s="139" t="s">
        <v>77</v>
      </c>
      <c r="AT168" s="11" t="s">
        <v>73</v>
      </c>
      <c r="AU168" s="11" t="s">
        <v>30</v>
      </c>
      <c r="AV168" s="11" t="s">
        <v>68</v>
      </c>
      <c r="AW168" s="139" t="s">
        <v>142</v>
      </c>
    </row>
    <row r="169" spans="2:49" s="12" customFormat="1" ht="12">
      <c r="B169" s="144"/>
      <c r="D169" s="135" t="s">
        <v>154</v>
      </c>
      <c r="E169" s="145" t="s">
        <v>3</v>
      </c>
      <c r="F169" s="146" t="s">
        <v>181</v>
      </c>
      <c r="H169" s="147">
        <v>1.835</v>
      </c>
      <c r="L169" s="144"/>
      <c r="M169" s="148"/>
      <c r="N169" s="149"/>
      <c r="O169" s="149"/>
      <c r="P169" s="149"/>
      <c r="Q169" s="149"/>
      <c r="R169" s="149"/>
      <c r="S169" s="149"/>
      <c r="T169" s="150"/>
      <c r="AR169" s="145" t="s">
        <v>154</v>
      </c>
      <c r="AS169" s="145" t="s">
        <v>77</v>
      </c>
      <c r="AT169" s="12" t="s">
        <v>77</v>
      </c>
      <c r="AU169" s="12" t="s">
        <v>30</v>
      </c>
      <c r="AV169" s="12" t="s">
        <v>68</v>
      </c>
      <c r="AW169" s="145" t="s">
        <v>142</v>
      </c>
    </row>
    <row r="170" spans="2:49" s="13" customFormat="1" ht="12">
      <c r="B170" s="160"/>
      <c r="D170" s="135" t="s">
        <v>154</v>
      </c>
      <c r="E170" s="161" t="s">
        <v>3</v>
      </c>
      <c r="F170" s="162" t="s">
        <v>182</v>
      </c>
      <c r="H170" s="163">
        <v>820.372</v>
      </c>
      <c r="L170" s="160"/>
      <c r="M170" s="164"/>
      <c r="N170" s="165"/>
      <c r="O170" s="165"/>
      <c r="P170" s="165"/>
      <c r="Q170" s="165"/>
      <c r="R170" s="165"/>
      <c r="S170" s="165"/>
      <c r="T170" s="166"/>
      <c r="AR170" s="161" t="s">
        <v>154</v>
      </c>
      <c r="AS170" s="161" t="s">
        <v>77</v>
      </c>
      <c r="AT170" s="13" t="s">
        <v>150</v>
      </c>
      <c r="AU170" s="13" t="s">
        <v>30</v>
      </c>
      <c r="AV170" s="13" t="s">
        <v>73</v>
      </c>
      <c r="AW170" s="161" t="s">
        <v>142</v>
      </c>
    </row>
    <row r="171" spans="2:63" s="1" customFormat="1" ht="20.45" customHeight="1">
      <c r="B171" s="124"/>
      <c r="C171" s="125" t="s">
        <v>217</v>
      </c>
      <c r="D171" s="125" t="s">
        <v>145</v>
      </c>
      <c r="E171" s="126" t="s">
        <v>218</v>
      </c>
      <c r="F171" s="127" t="s">
        <v>219</v>
      </c>
      <c r="G171" s="128" t="s">
        <v>174</v>
      </c>
      <c r="H171" s="129">
        <v>494.472</v>
      </c>
      <c r="I171" s="130"/>
      <c r="J171" s="130">
        <f>ROUND(I171*H171,2)</f>
        <v>0</v>
      </c>
      <c r="K171" s="127" t="s">
        <v>149</v>
      </c>
      <c r="L171" s="28"/>
      <c r="M171" s="48" t="s">
        <v>3</v>
      </c>
      <c r="N171" s="131" t="s">
        <v>39</v>
      </c>
      <c r="O171" s="132">
        <v>0.47</v>
      </c>
      <c r="P171" s="132">
        <f>O171*H171</f>
        <v>232.40183999999996</v>
      </c>
      <c r="Q171" s="132">
        <v>0.01838</v>
      </c>
      <c r="R171" s="132">
        <f>Q171*H171</f>
        <v>9.08839536</v>
      </c>
      <c r="S171" s="132">
        <v>0</v>
      </c>
      <c r="T171" s="133">
        <f>S171*H171</f>
        <v>0</v>
      </c>
      <c r="AP171" s="17" t="s">
        <v>150</v>
      </c>
      <c r="AR171" s="17" t="s">
        <v>145</v>
      </c>
      <c r="AS171" s="17" t="s">
        <v>77</v>
      </c>
      <c r="AW171" s="17" t="s">
        <v>142</v>
      </c>
      <c r="BC171" s="134">
        <f>IF(N171="základní",J171,0)</f>
        <v>0</v>
      </c>
      <c r="BD171" s="134">
        <f>IF(N171="snížená",J171,0)</f>
        <v>0</v>
      </c>
      <c r="BE171" s="134">
        <f>IF(N171="zákl. přenesená",J171,0)</f>
        <v>0</v>
      </c>
      <c r="BF171" s="134">
        <f>IF(N171="sníž. přenesená",J171,0)</f>
        <v>0</v>
      </c>
      <c r="BG171" s="134">
        <f>IF(N171="nulová",J171,0)</f>
        <v>0</v>
      </c>
      <c r="BH171" s="17" t="s">
        <v>73</v>
      </c>
      <c r="BI171" s="134">
        <f>ROUND(I171*H171,2)</f>
        <v>0</v>
      </c>
      <c r="BJ171" s="17" t="s">
        <v>150</v>
      </c>
      <c r="BK171" s="17" t="s">
        <v>220</v>
      </c>
    </row>
    <row r="172" spans="2:45" s="1" customFormat="1" ht="58.5">
      <c r="B172" s="28"/>
      <c r="D172" s="135" t="s">
        <v>152</v>
      </c>
      <c r="F172" s="136" t="s">
        <v>221</v>
      </c>
      <c r="L172" s="28"/>
      <c r="M172" s="137"/>
      <c r="N172" s="49"/>
      <c r="O172" s="49"/>
      <c r="P172" s="49"/>
      <c r="Q172" s="49"/>
      <c r="R172" s="49"/>
      <c r="S172" s="49"/>
      <c r="T172" s="50"/>
      <c r="AR172" s="17" t="s">
        <v>152</v>
      </c>
      <c r="AS172" s="17" t="s">
        <v>77</v>
      </c>
    </row>
    <row r="173" spans="2:49" s="11" customFormat="1" ht="12">
      <c r="B173" s="138"/>
      <c r="D173" s="135" t="s">
        <v>154</v>
      </c>
      <c r="E173" s="139" t="s">
        <v>3</v>
      </c>
      <c r="F173" s="140" t="s">
        <v>155</v>
      </c>
      <c r="H173" s="139" t="s">
        <v>3</v>
      </c>
      <c r="L173" s="138"/>
      <c r="M173" s="141"/>
      <c r="N173" s="142"/>
      <c r="O173" s="142"/>
      <c r="P173" s="142"/>
      <c r="Q173" s="142"/>
      <c r="R173" s="142"/>
      <c r="S173" s="142"/>
      <c r="T173" s="143"/>
      <c r="AR173" s="139" t="s">
        <v>154</v>
      </c>
      <c r="AS173" s="139" t="s">
        <v>77</v>
      </c>
      <c r="AT173" s="11" t="s">
        <v>73</v>
      </c>
      <c r="AU173" s="11" t="s">
        <v>30</v>
      </c>
      <c r="AV173" s="11" t="s">
        <v>68</v>
      </c>
      <c r="AW173" s="139" t="s">
        <v>142</v>
      </c>
    </row>
    <row r="174" spans="2:49" s="11" customFormat="1" ht="12">
      <c r="B174" s="138"/>
      <c r="D174" s="135" t="s">
        <v>154</v>
      </c>
      <c r="E174" s="139" t="s">
        <v>3</v>
      </c>
      <c r="F174" s="140" t="s">
        <v>156</v>
      </c>
      <c r="H174" s="139" t="s">
        <v>3</v>
      </c>
      <c r="L174" s="138"/>
      <c r="M174" s="141"/>
      <c r="N174" s="142"/>
      <c r="O174" s="142"/>
      <c r="P174" s="142"/>
      <c r="Q174" s="142"/>
      <c r="R174" s="142"/>
      <c r="S174" s="142"/>
      <c r="T174" s="143"/>
      <c r="AR174" s="139" t="s">
        <v>154</v>
      </c>
      <c r="AS174" s="139" t="s">
        <v>77</v>
      </c>
      <c r="AT174" s="11" t="s">
        <v>73</v>
      </c>
      <c r="AU174" s="11" t="s">
        <v>30</v>
      </c>
      <c r="AV174" s="11" t="s">
        <v>68</v>
      </c>
      <c r="AW174" s="139" t="s">
        <v>142</v>
      </c>
    </row>
    <row r="175" spans="2:49" s="11" customFormat="1" ht="12">
      <c r="B175" s="138"/>
      <c r="D175" s="135" t="s">
        <v>154</v>
      </c>
      <c r="E175" s="139" t="s">
        <v>3</v>
      </c>
      <c r="F175" s="140" t="s">
        <v>176</v>
      </c>
      <c r="H175" s="139" t="s">
        <v>3</v>
      </c>
      <c r="L175" s="138"/>
      <c r="M175" s="141"/>
      <c r="N175" s="142"/>
      <c r="O175" s="142"/>
      <c r="P175" s="142"/>
      <c r="Q175" s="142"/>
      <c r="R175" s="142"/>
      <c r="S175" s="142"/>
      <c r="T175" s="143"/>
      <c r="AR175" s="139" t="s">
        <v>154</v>
      </c>
      <c r="AS175" s="139" t="s">
        <v>77</v>
      </c>
      <c r="AT175" s="11" t="s">
        <v>73</v>
      </c>
      <c r="AU175" s="11" t="s">
        <v>30</v>
      </c>
      <c r="AV175" s="11" t="s">
        <v>68</v>
      </c>
      <c r="AW175" s="139" t="s">
        <v>142</v>
      </c>
    </row>
    <row r="176" spans="2:49" s="12" customFormat="1" ht="12">
      <c r="B176" s="144"/>
      <c r="D176" s="135" t="s">
        <v>154</v>
      </c>
      <c r="E176" s="145" t="s">
        <v>3</v>
      </c>
      <c r="F176" s="146" t="s">
        <v>209</v>
      </c>
      <c r="H176" s="147">
        <v>275.184</v>
      </c>
      <c r="L176" s="144"/>
      <c r="M176" s="148"/>
      <c r="N176" s="149"/>
      <c r="O176" s="149"/>
      <c r="P176" s="149"/>
      <c r="Q176" s="149"/>
      <c r="R176" s="149"/>
      <c r="S176" s="149"/>
      <c r="T176" s="150"/>
      <c r="AR176" s="145" t="s">
        <v>154</v>
      </c>
      <c r="AS176" s="145" t="s">
        <v>77</v>
      </c>
      <c r="AT176" s="12" t="s">
        <v>77</v>
      </c>
      <c r="AU176" s="12" t="s">
        <v>30</v>
      </c>
      <c r="AV176" s="12" t="s">
        <v>68</v>
      </c>
      <c r="AW176" s="145" t="s">
        <v>142</v>
      </c>
    </row>
    <row r="177" spans="2:49" s="12" customFormat="1" ht="12">
      <c r="B177" s="144"/>
      <c r="D177" s="135" t="s">
        <v>154</v>
      </c>
      <c r="E177" s="145" t="s">
        <v>3</v>
      </c>
      <c r="F177" s="146" t="s">
        <v>222</v>
      </c>
      <c r="H177" s="147">
        <v>359.856</v>
      </c>
      <c r="L177" s="144"/>
      <c r="M177" s="148"/>
      <c r="N177" s="149"/>
      <c r="O177" s="149"/>
      <c r="P177" s="149"/>
      <c r="Q177" s="149"/>
      <c r="R177" s="149"/>
      <c r="S177" s="149"/>
      <c r="T177" s="150"/>
      <c r="AR177" s="145" t="s">
        <v>154</v>
      </c>
      <c r="AS177" s="145" t="s">
        <v>77</v>
      </c>
      <c r="AT177" s="12" t="s">
        <v>77</v>
      </c>
      <c r="AU177" s="12" t="s">
        <v>30</v>
      </c>
      <c r="AV177" s="12" t="s">
        <v>68</v>
      </c>
      <c r="AW177" s="145" t="s">
        <v>142</v>
      </c>
    </row>
    <row r="178" spans="2:49" s="12" customFormat="1" ht="12">
      <c r="B178" s="144"/>
      <c r="D178" s="135" t="s">
        <v>154</v>
      </c>
      <c r="E178" s="145" t="s">
        <v>3</v>
      </c>
      <c r="F178" s="146" t="s">
        <v>223</v>
      </c>
      <c r="H178" s="147">
        <v>-66.192</v>
      </c>
      <c r="L178" s="144"/>
      <c r="M178" s="148"/>
      <c r="N178" s="149"/>
      <c r="O178" s="149"/>
      <c r="P178" s="149"/>
      <c r="Q178" s="149"/>
      <c r="R178" s="149"/>
      <c r="S178" s="149"/>
      <c r="T178" s="150"/>
      <c r="AR178" s="145" t="s">
        <v>154</v>
      </c>
      <c r="AS178" s="145" t="s">
        <v>77</v>
      </c>
      <c r="AT178" s="12" t="s">
        <v>77</v>
      </c>
      <c r="AU178" s="12" t="s">
        <v>30</v>
      </c>
      <c r="AV178" s="12" t="s">
        <v>68</v>
      </c>
      <c r="AW178" s="145" t="s">
        <v>142</v>
      </c>
    </row>
    <row r="179" spans="2:49" s="11" customFormat="1" ht="12">
      <c r="B179" s="138"/>
      <c r="D179" s="135" t="s">
        <v>154</v>
      </c>
      <c r="E179" s="139" t="s">
        <v>3</v>
      </c>
      <c r="F179" s="140" t="s">
        <v>224</v>
      </c>
      <c r="H179" s="139" t="s">
        <v>3</v>
      </c>
      <c r="L179" s="138"/>
      <c r="M179" s="141"/>
      <c r="N179" s="142"/>
      <c r="O179" s="142"/>
      <c r="P179" s="142"/>
      <c r="Q179" s="142"/>
      <c r="R179" s="142"/>
      <c r="S179" s="142"/>
      <c r="T179" s="143"/>
      <c r="AR179" s="139" t="s">
        <v>154</v>
      </c>
      <c r="AS179" s="139" t="s">
        <v>77</v>
      </c>
      <c r="AT179" s="11" t="s">
        <v>73</v>
      </c>
      <c r="AU179" s="11" t="s">
        <v>30</v>
      </c>
      <c r="AV179" s="11" t="s">
        <v>68</v>
      </c>
      <c r="AW179" s="139" t="s">
        <v>142</v>
      </c>
    </row>
    <row r="180" spans="2:49" s="12" customFormat="1" ht="12">
      <c r="B180" s="144"/>
      <c r="D180" s="135" t="s">
        <v>154</v>
      </c>
      <c r="E180" s="145" t="s">
        <v>3</v>
      </c>
      <c r="F180" s="146" t="s">
        <v>225</v>
      </c>
      <c r="H180" s="147">
        <v>15.2</v>
      </c>
      <c r="L180" s="144"/>
      <c r="M180" s="148"/>
      <c r="N180" s="149"/>
      <c r="O180" s="149"/>
      <c r="P180" s="149"/>
      <c r="Q180" s="149"/>
      <c r="R180" s="149"/>
      <c r="S180" s="149"/>
      <c r="T180" s="150"/>
      <c r="AR180" s="145" t="s">
        <v>154</v>
      </c>
      <c r="AS180" s="145" t="s">
        <v>77</v>
      </c>
      <c r="AT180" s="12" t="s">
        <v>77</v>
      </c>
      <c r="AU180" s="12" t="s">
        <v>30</v>
      </c>
      <c r="AV180" s="12" t="s">
        <v>68</v>
      </c>
      <c r="AW180" s="145" t="s">
        <v>142</v>
      </c>
    </row>
    <row r="181" spans="2:49" s="14" customFormat="1" ht="12">
      <c r="B181" s="167"/>
      <c r="D181" s="135" t="s">
        <v>154</v>
      </c>
      <c r="E181" s="168" t="s">
        <v>3</v>
      </c>
      <c r="F181" s="169" t="s">
        <v>226</v>
      </c>
      <c r="H181" s="170">
        <v>584.048</v>
      </c>
      <c r="L181" s="167"/>
      <c r="M181" s="171"/>
      <c r="N181" s="172"/>
      <c r="O181" s="172"/>
      <c r="P181" s="172"/>
      <c r="Q181" s="172"/>
      <c r="R181" s="172"/>
      <c r="S181" s="172"/>
      <c r="T181" s="173"/>
      <c r="AR181" s="168" t="s">
        <v>154</v>
      </c>
      <c r="AS181" s="168" t="s">
        <v>77</v>
      </c>
      <c r="AT181" s="14" t="s">
        <v>143</v>
      </c>
      <c r="AU181" s="14" t="s">
        <v>30</v>
      </c>
      <c r="AV181" s="14" t="s">
        <v>68</v>
      </c>
      <c r="AW181" s="168" t="s">
        <v>142</v>
      </c>
    </row>
    <row r="182" spans="2:49" s="11" customFormat="1" ht="12">
      <c r="B182" s="138"/>
      <c r="D182" s="135" t="s">
        <v>154</v>
      </c>
      <c r="E182" s="139" t="s">
        <v>3</v>
      </c>
      <c r="F182" s="140" t="s">
        <v>227</v>
      </c>
      <c r="H182" s="139" t="s">
        <v>3</v>
      </c>
      <c r="L182" s="138"/>
      <c r="M182" s="141"/>
      <c r="N182" s="142"/>
      <c r="O182" s="142"/>
      <c r="P182" s="142"/>
      <c r="Q182" s="142"/>
      <c r="R182" s="142"/>
      <c r="S182" s="142"/>
      <c r="T182" s="143"/>
      <c r="AR182" s="139" t="s">
        <v>154</v>
      </c>
      <c r="AS182" s="139" t="s">
        <v>77</v>
      </c>
      <c r="AT182" s="11" t="s">
        <v>73</v>
      </c>
      <c r="AU182" s="11" t="s">
        <v>30</v>
      </c>
      <c r="AV182" s="11" t="s">
        <v>68</v>
      </c>
      <c r="AW182" s="139" t="s">
        <v>142</v>
      </c>
    </row>
    <row r="183" spans="2:49" s="12" customFormat="1" ht="12">
      <c r="B183" s="144"/>
      <c r="D183" s="135" t="s">
        <v>154</v>
      </c>
      <c r="E183" s="145" t="s">
        <v>3</v>
      </c>
      <c r="F183" s="146" t="s">
        <v>228</v>
      </c>
      <c r="H183" s="147">
        <v>-159.6</v>
      </c>
      <c r="L183" s="144"/>
      <c r="M183" s="148"/>
      <c r="N183" s="149"/>
      <c r="O183" s="149"/>
      <c r="P183" s="149"/>
      <c r="Q183" s="149"/>
      <c r="R183" s="149"/>
      <c r="S183" s="149"/>
      <c r="T183" s="150"/>
      <c r="AR183" s="145" t="s">
        <v>154</v>
      </c>
      <c r="AS183" s="145" t="s">
        <v>77</v>
      </c>
      <c r="AT183" s="12" t="s">
        <v>77</v>
      </c>
      <c r="AU183" s="12" t="s">
        <v>30</v>
      </c>
      <c r="AV183" s="12" t="s">
        <v>68</v>
      </c>
      <c r="AW183" s="145" t="s">
        <v>142</v>
      </c>
    </row>
    <row r="184" spans="2:49" s="12" customFormat="1" ht="12">
      <c r="B184" s="144"/>
      <c r="D184" s="135" t="s">
        <v>154</v>
      </c>
      <c r="E184" s="145" t="s">
        <v>3</v>
      </c>
      <c r="F184" s="146" t="s">
        <v>229</v>
      </c>
      <c r="H184" s="147">
        <v>23.64</v>
      </c>
      <c r="L184" s="144"/>
      <c r="M184" s="148"/>
      <c r="N184" s="149"/>
      <c r="O184" s="149"/>
      <c r="P184" s="149"/>
      <c r="Q184" s="149"/>
      <c r="R184" s="149"/>
      <c r="S184" s="149"/>
      <c r="T184" s="150"/>
      <c r="AR184" s="145" t="s">
        <v>154</v>
      </c>
      <c r="AS184" s="145" t="s">
        <v>77</v>
      </c>
      <c r="AT184" s="12" t="s">
        <v>77</v>
      </c>
      <c r="AU184" s="12" t="s">
        <v>30</v>
      </c>
      <c r="AV184" s="12" t="s">
        <v>68</v>
      </c>
      <c r="AW184" s="145" t="s">
        <v>142</v>
      </c>
    </row>
    <row r="185" spans="2:49" s="12" customFormat="1" ht="12">
      <c r="B185" s="144"/>
      <c r="D185" s="135" t="s">
        <v>154</v>
      </c>
      <c r="E185" s="145" t="s">
        <v>3</v>
      </c>
      <c r="F185" s="146" t="s">
        <v>230</v>
      </c>
      <c r="H185" s="147">
        <v>-123.9</v>
      </c>
      <c r="L185" s="144"/>
      <c r="M185" s="148"/>
      <c r="N185" s="149"/>
      <c r="O185" s="149"/>
      <c r="P185" s="149"/>
      <c r="Q185" s="149"/>
      <c r="R185" s="149"/>
      <c r="S185" s="149"/>
      <c r="T185" s="150"/>
      <c r="AR185" s="145" t="s">
        <v>154</v>
      </c>
      <c r="AS185" s="145" t="s">
        <v>77</v>
      </c>
      <c r="AT185" s="12" t="s">
        <v>77</v>
      </c>
      <c r="AU185" s="12" t="s">
        <v>30</v>
      </c>
      <c r="AV185" s="12" t="s">
        <v>68</v>
      </c>
      <c r="AW185" s="145" t="s">
        <v>142</v>
      </c>
    </row>
    <row r="186" spans="2:49" s="12" customFormat="1" ht="12">
      <c r="B186" s="144"/>
      <c r="D186" s="135" t="s">
        <v>154</v>
      </c>
      <c r="E186" s="145" t="s">
        <v>3</v>
      </c>
      <c r="F186" s="146" t="s">
        <v>229</v>
      </c>
      <c r="H186" s="147">
        <v>23.64</v>
      </c>
      <c r="L186" s="144"/>
      <c r="M186" s="148"/>
      <c r="N186" s="149"/>
      <c r="O186" s="149"/>
      <c r="P186" s="149"/>
      <c r="Q186" s="149"/>
      <c r="R186" s="149"/>
      <c r="S186" s="149"/>
      <c r="T186" s="150"/>
      <c r="AR186" s="145" t="s">
        <v>154</v>
      </c>
      <c r="AS186" s="145" t="s">
        <v>77</v>
      </c>
      <c r="AT186" s="12" t="s">
        <v>77</v>
      </c>
      <c r="AU186" s="12" t="s">
        <v>30</v>
      </c>
      <c r="AV186" s="12" t="s">
        <v>68</v>
      </c>
      <c r="AW186" s="145" t="s">
        <v>142</v>
      </c>
    </row>
    <row r="187" spans="2:49" s="14" customFormat="1" ht="12">
      <c r="B187" s="167"/>
      <c r="D187" s="135" t="s">
        <v>154</v>
      </c>
      <c r="E187" s="168" t="s">
        <v>3</v>
      </c>
      <c r="F187" s="169" t="s">
        <v>226</v>
      </c>
      <c r="H187" s="170">
        <v>-236.22000000000003</v>
      </c>
      <c r="L187" s="167"/>
      <c r="M187" s="171"/>
      <c r="N187" s="172"/>
      <c r="O187" s="172"/>
      <c r="P187" s="172"/>
      <c r="Q187" s="172"/>
      <c r="R187" s="172"/>
      <c r="S187" s="172"/>
      <c r="T187" s="173"/>
      <c r="AR187" s="168" t="s">
        <v>154</v>
      </c>
      <c r="AS187" s="168" t="s">
        <v>77</v>
      </c>
      <c r="AT187" s="14" t="s">
        <v>143</v>
      </c>
      <c r="AU187" s="14" t="s">
        <v>30</v>
      </c>
      <c r="AV187" s="14" t="s">
        <v>68</v>
      </c>
      <c r="AW187" s="168" t="s">
        <v>142</v>
      </c>
    </row>
    <row r="188" spans="2:49" s="11" customFormat="1" ht="12">
      <c r="B188" s="138"/>
      <c r="D188" s="135" t="s">
        <v>154</v>
      </c>
      <c r="E188" s="139" t="s">
        <v>3</v>
      </c>
      <c r="F188" s="140" t="s">
        <v>178</v>
      </c>
      <c r="H188" s="139" t="s">
        <v>3</v>
      </c>
      <c r="L188" s="138"/>
      <c r="M188" s="141"/>
      <c r="N188" s="142"/>
      <c r="O188" s="142"/>
      <c r="P188" s="142"/>
      <c r="Q188" s="142"/>
      <c r="R188" s="142"/>
      <c r="S188" s="142"/>
      <c r="T188" s="143"/>
      <c r="AR188" s="139" t="s">
        <v>154</v>
      </c>
      <c r="AS188" s="139" t="s">
        <v>77</v>
      </c>
      <c r="AT188" s="11" t="s">
        <v>73</v>
      </c>
      <c r="AU188" s="11" t="s">
        <v>30</v>
      </c>
      <c r="AV188" s="11" t="s">
        <v>68</v>
      </c>
      <c r="AW188" s="139" t="s">
        <v>142</v>
      </c>
    </row>
    <row r="189" spans="2:49" s="12" customFormat="1" ht="12">
      <c r="B189" s="144"/>
      <c r="D189" s="135" t="s">
        <v>154</v>
      </c>
      <c r="E189" s="145" t="s">
        <v>3</v>
      </c>
      <c r="F189" s="146" t="s">
        <v>214</v>
      </c>
      <c r="H189" s="147">
        <v>123.833</v>
      </c>
      <c r="L189" s="144"/>
      <c r="M189" s="148"/>
      <c r="N189" s="149"/>
      <c r="O189" s="149"/>
      <c r="P189" s="149"/>
      <c r="Q189" s="149"/>
      <c r="R189" s="149"/>
      <c r="S189" s="149"/>
      <c r="T189" s="150"/>
      <c r="AR189" s="145" t="s">
        <v>154</v>
      </c>
      <c r="AS189" s="145" t="s">
        <v>77</v>
      </c>
      <c r="AT189" s="12" t="s">
        <v>77</v>
      </c>
      <c r="AU189" s="12" t="s">
        <v>30</v>
      </c>
      <c r="AV189" s="12" t="s">
        <v>68</v>
      </c>
      <c r="AW189" s="145" t="s">
        <v>142</v>
      </c>
    </row>
    <row r="190" spans="2:49" s="12" customFormat="1" ht="12">
      <c r="B190" s="144"/>
      <c r="D190" s="135" t="s">
        <v>154</v>
      </c>
      <c r="E190" s="145" t="s">
        <v>3</v>
      </c>
      <c r="F190" s="146" t="s">
        <v>215</v>
      </c>
      <c r="H190" s="147">
        <v>154.224</v>
      </c>
      <c r="L190" s="144"/>
      <c r="M190" s="148"/>
      <c r="N190" s="149"/>
      <c r="O190" s="149"/>
      <c r="P190" s="149"/>
      <c r="Q190" s="149"/>
      <c r="R190" s="149"/>
      <c r="S190" s="149"/>
      <c r="T190" s="150"/>
      <c r="AR190" s="145" t="s">
        <v>154</v>
      </c>
      <c r="AS190" s="145" t="s">
        <v>77</v>
      </c>
      <c r="AT190" s="12" t="s">
        <v>77</v>
      </c>
      <c r="AU190" s="12" t="s">
        <v>30</v>
      </c>
      <c r="AV190" s="12" t="s">
        <v>68</v>
      </c>
      <c r="AW190" s="145" t="s">
        <v>142</v>
      </c>
    </row>
    <row r="191" spans="2:49" s="12" customFormat="1" ht="12">
      <c r="B191" s="144"/>
      <c r="D191" s="135" t="s">
        <v>154</v>
      </c>
      <c r="E191" s="145" t="s">
        <v>3</v>
      </c>
      <c r="F191" s="146" t="s">
        <v>216</v>
      </c>
      <c r="H191" s="147">
        <v>-28.368</v>
      </c>
      <c r="L191" s="144"/>
      <c r="M191" s="148"/>
      <c r="N191" s="149"/>
      <c r="O191" s="149"/>
      <c r="P191" s="149"/>
      <c r="Q191" s="149"/>
      <c r="R191" s="149"/>
      <c r="S191" s="149"/>
      <c r="T191" s="150"/>
      <c r="AR191" s="145" t="s">
        <v>154</v>
      </c>
      <c r="AS191" s="145" t="s">
        <v>77</v>
      </c>
      <c r="AT191" s="12" t="s">
        <v>77</v>
      </c>
      <c r="AU191" s="12" t="s">
        <v>30</v>
      </c>
      <c r="AV191" s="12" t="s">
        <v>68</v>
      </c>
      <c r="AW191" s="145" t="s">
        <v>142</v>
      </c>
    </row>
    <row r="192" spans="2:49" s="11" customFormat="1" ht="12">
      <c r="B192" s="138"/>
      <c r="D192" s="135" t="s">
        <v>154</v>
      </c>
      <c r="E192" s="139" t="s">
        <v>3</v>
      </c>
      <c r="F192" s="140" t="s">
        <v>224</v>
      </c>
      <c r="H192" s="139" t="s">
        <v>3</v>
      </c>
      <c r="L192" s="138"/>
      <c r="M192" s="141"/>
      <c r="N192" s="142"/>
      <c r="O192" s="142"/>
      <c r="P192" s="142"/>
      <c r="Q192" s="142"/>
      <c r="R192" s="142"/>
      <c r="S192" s="142"/>
      <c r="T192" s="143"/>
      <c r="AR192" s="139" t="s">
        <v>154</v>
      </c>
      <c r="AS192" s="139" t="s">
        <v>77</v>
      </c>
      <c r="AT192" s="11" t="s">
        <v>73</v>
      </c>
      <c r="AU192" s="11" t="s">
        <v>30</v>
      </c>
      <c r="AV192" s="11" t="s">
        <v>68</v>
      </c>
      <c r="AW192" s="139" t="s">
        <v>142</v>
      </c>
    </row>
    <row r="193" spans="2:49" s="12" customFormat="1" ht="12">
      <c r="B193" s="144"/>
      <c r="D193" s="135" t="s">
        <v>154</v>
      </c>
      <c r="E193" s="145" t="s">
        <v>3</v>
      </c>
      <c r="F193" s="146" t="s">
        <v>231</v>
      </c>
      <c r="H193" s="147">
        <v>6</v>
      </c>
      <c r="L193" s="144"/>
      <c r="M193" s="148"/>
      <c r="N193" s="149"/>
      <c r="O193" s="149"/>
      <c r="P193" s="149"/>
      <c r="Q193" s="149"/>
      <c r="R193" s="149"/>
      <c r="S193" s="149"/>
      <c r="T193" s="150"/>
      <c r="AR193" s="145" t="s">
        <v>154</v>
      </c>
      <c r="AS193" s="145" t="s">
        <v>77</v>
      </c>
      <c r="AT193" s="12" t="s">
        <v>77</v>
      </c>
      <c r="AU193" s="12" t="s">
        <v>30</v>
      </c>
      <c r="AV193" s="12" t="s">
        <v>68</v>
      </c>
      <c r="AW193" s="145" t="s">
        <v>142</v>
      </c>
    </row>
    <row r="194" spans="2:49" s="14" customFormat="1" ht="12">
      <c r="B194" s="167"/>
      <c r="D194" s="135" t="s">
        <v>154</v>
      </c>
      <c r="E194" s="168" t="s">
        <v>3</v>
      </c>
      <c r="F194" s="169" t="s">
        <v>226</v>
      </c>
      <c r="H194" s="170">
        <v>255.68900000000002</v>
      </c>
      <c r="L194" s="167"/>
      <c r="M194" s="171"/>
      <c r="N194" s="172"/>
      <c r="O194" s="172"/>
      <c r="P194" s="172"/>
      <c r="Q194" s="172"/>
      <c r="R194" s="172"/>
      <c r="S194" s="172"/>
      <c r="T194" s="173"/>
      <c r="AR194" s="168" t="s">
        <v>154</v>
      </c>
      <c r="AS194" s="168" t="s">
        <v>77</v>
      </c>
      <c r="AT194" s="14" t="s">
        <v>143</v>
      </c>
      <c r="AU194" s="14" t="s">
        <v>30</v>
      </c>
      <c r="AV194" s="14" t="s">
        <v>68</v>
      </c>
      <c r="AW194" s="168" t="s">
        <v>142</v>
      </c>
    </row>
    <row r="195" spans="2:49" s="11" customFormat="1" ht="12">
      <c r="B195" s="138"/>
      <c r="D195" s="135" t="s">
        <v>154</v>
      </c>
      <c r="E195" s="139" t="s">
        <v>3</v>
      </c>
      <c r="F195" s="140" t="s">
        <v>227</v>
      </c>
      <c r="H195" s="139" t="s">
        <v>3</v>
      </c>
      <c r="L195" s="138"/>
      <c r="M195" s="141"/>
      <c r="N195" s="142"/>
      <c r="O195" s="142"/>
      <c r="P195" s="142"/>
      <c r="Q195" s="142"/>
      <c r="R195" s="142"/>
      <c r="S195" s="142"/>
      <c r="T195" s="143"/>
      <c r="AR195" s="139" t="s">
        <v>154</v>
      </c>
      <c r="AS195" s="139" t="s">
        <v>77</v>
      </c>
      <c r="AT195" s="11" t="s">
        <v>73</v>
      </c>
      <c r="AU195" s="11" t="s">
        <v>30</v>
      </c>
      <c r="AV195" s="11" t="s">
        <v>68</v>
      </c>
      <c r="AW195" s="139" t="s">
        <v>142</v>
      </c>
    </row>
    <row r="196" spans="2:49" s="12" customFormat="1" ht="12">
      <c r="B196" s="144"/>
      <c r="D196" s="135" t="s">
        <v>154</v>
      </c>
      <c r="E196" s="145" t="s">
        <v>3</v>
      </c>
      <c r="F196" s="146" t="s">
        <v>232</v>
      </c>
      <c r="H196" s="147">
        <v>-71.82</v>
      </c>
      <c r="L196" s="144"/>
      <c r="M196" s="148"/>
      <c r="N196" s="149"/>
      <c r="O196" s="149"/>
      <c r="P196" s="149"/>
      <c r="Q196" s="149"/>
      <c r="R196" s="149"/>
      <c r="S196" s="149"/>
      <c r="T196" s="150"/>
      <c r="AR196" s="145" t="s">
        <v>154</v>
      </c>
      <c r="AS196" s="145" t="s">
        <v>77</v>
      </c>
      <c r="AT196" s="12" t="s">
        <v>77</v>
      </c>
      <c r="AU196" s="12" t="s">
        <v>30</v>
      </c>
      <c r="AV196" s="12" t="s">
        <v>68</v>
      </c>
      <c r="AW196" s="145" t="s">
        <v>142</v>
      </c>
    </row>
    <row r="197" spans="2:49" s="12" customFormat="1" ht="12">
      <c r="B197" s="144"/>
      <c r="D197" s="135" t="s">
        <v>154</v>
      </c>
      <c r="E197" s="145" t="s">
        <v>3</v>
      </c>
      <c r="F197" s="146" t="s">
        <v>233</v>
      </c>
      <c r="H197" s="147">
        <v>12.411</v>
      </c>
      <c r="L197" s="144"/>
      <c r="M197" s="148"/>
      <c r="N197" s="149"/>
      <c r="O197" s="149"/>
      <c r="P197" s="149"/>
      <c r="Q197" s="149"/>
      <c r="R197" s="149"/>
      <c r="S197" s="149"/>
      <c r="T197" s="150"/>
      <c r="AR197" s="145" t="s">
        <v>154</v>
      </c>
      <c r="AS197" s="145" t="s">
        <v>77</v>
      </c>
      <c r="AT197" s="12" t="s">
        <v>77</v>
      </c>
      <c r="AU197" s="12" t="s">
        <v>30</v>
      </c>
      <c r="AV197" s="12" t="s">
        <v>68</v>
      </c>
      <c r="AW197" s="145" t="s">
        <v>142</v>
      </c>
    </row>
    <row r="198" spans="2:49" s="12" customFormat="1" ht="12">
      <c r="B198" s="144"/>
      <c r="D198" s="135" t="s">
        <v>154</v>
      </c>
      <c r="E198" s="145" t="s">
        <v>3</v>
      </c>
      <c r="F198" s="146" t="s">
        <v>234</v>
      </c>
      <c r="H198" s="147">
        <v>-63.882</v>
      </c>
      <c r="L198" s="144"/>
      <c r="M198" s="148"/>
      <c r="N198" s="149"/>
      <c r="O198" s="149"/>
      <c r="P198" s="149"/>
      <c r="Q198" s="149"/>
      <c r="R198" s="149"/>
      <c r="S198" s="149"/>
      <c r="T198" s="150"/>
      <c r="AR198" s="145" t="s">
        <v>154</v>
      </c>
      <c r="AS198" s="145" t="s">
        <v>77</v>
      </c>
      <c r="AT198" s="12" t="s">
        <v>77</v>
      </c>
      <c r="AU198" s="12" t="s">
        <v>30</v>
      </c>
      <c r="AV198" s="12" t="s">
        <v>68</v>
      </c>
      <c r="AW198" s="145" t="s">
        <v>142</v>
      </c>
    </row>
    <row r="199" spans="2:49" s="12" customFormat="1" ht="12">
      <c r="B199" s="144"/>
      <c r="D199" s="135" t="s">
        <v>154</v>
      </c>
      <c r="E199" s="145" t="s">
        <v>3</v>
      </c>
      <c r="F199" s="146" t="s">
        <v>233</v>
      </c>
      <c r="H199" s="147">
        <v>12.411</v>
      </c>
      <c r="L199" s="144"/>
      <c r="M199" s="148"/>
      <c r="N199" s="149"/>
      <c r="O199" s="149"/>
      <c r="P199" s="149"/>
      <c r="Q199" s="149"/>
      <c r="R199" s="149"/>
      <c r="S199" s="149"/>
      <c r="T199" s="150"/>
      <c r="AR199" s="145" t="s">
        <v>154</v>
      </c>
      <c r="AS199" s="145" t="s">
        <v>77</v>
      </c>
      <c r="AT199" s="12" t="s">
        <v>77</v>
      </c>
      <c r="AU199" s="12" t="s">
        <v>30</v>
      </c>
      <c r="AV199" s="12" t="s">
        <v>68</v>
      </c>
      <c r="AW199" s="145" t="s">
        <v>142</v>
      </c>
    </row>
    <row r="200" spans="2:49" s="14" customFormat="1" ht="12">
      <c r="B200" s="167"/>
      <c r="D200" s="135" t="s">
        <v>154</v>
      </c>
      <c r="E200" s="168" t="s">
        <v>3</v>
      </c>
      <c r="F200" s="169" t="s">
        <v>226</v>
      </c>
      <c r="H200" s="170">
        <v>-110.88</v>
      </c>
      <c r="L200" s="167"/>
      <c r="M200" s="171"/>
      <c r="N200" s="172"/>
      <c r="O200" s="172"/>
      <c r="P200" s="172"/>
      <c r="Q200" s="172"/>
      <c r="R200" s="172"/>
      <c r="S200" s="172"/>
      <c r="T200" s="173"/>
      <c r="AR200" s="168" t="s">
        <v>154</v>
      </c>
      <c r="AS200" s="168" t="s">
        <v>77</v>
      </c>
      <c r="AT200" s="14" t="s">
        <v>143</v>
      </c>
      <c r="AU200" s="14" t="s">
        <v>30</v>
      </c>
      <c r="AV200" s="14" t="s">
        <v>68</v>
      </c>
      <c r="AW200" s="168" t="s">
        <v>142</v>
      </c>
    </row>
    <row r="201" spans="2:49" s="11" customFormat="1" ht="12">
      <c r="B201" s="138"/>
      <c r="D201" s="135" t="s">
        <v>154</v>
      </c>
      <c r="E201" s="139" t="s">
        <v>3</v>
      </c>
      <c r="F201" s="140" t="s">
        <v>180</v>
      </c>
      <c r="H201" s="139" t="s">
        <v>3</v>
      </c>
      <c r="L201" s="138"/>
      <c r="M201" s="141"/>
      <c r="N201" s="142"/>
      <c r="O201" s="142"/>
      <c r="P201" s="142"/>
      <c r="Q201" s="142"/>
      <c r="R201" s="142"/>
      <c r="S201" s="142"/>
      <c r="T201" s="143"/>
      <c r="AR201" s="139" t="s">
        <v>154</v>
      </c>
      <c r="AS201" s="139" t="s">
        <v>77</v>
      </c>
      <c r="AT201" s="11" t="s">
        <v>73</v>
      </c>
      <c r="AU201" s="11" t="s">
        <v>30</v>
      </c>
      <c r="AV201" s="11" t="s">
        <v>68</v>
      </c>
      <c r="AW201" s="139" t="s">
        <v>142</v>
      </c>
    </row>
    <row r="202" spans="2:49" s="12" customFormat="1" ht="12">
      <c r="B202" s="144"/>
      <c r="D202" s="135" t="s">
        <v>154</v>
      </c>
      <c r="E202" s="145" t="s">
        <v>3</v>
      </c>
      <c r="F202" s="146" t="s">
        <v>181</v>
      </c>
      <c r="H202" s="147">
        <v>1.835</v>
      </c>
      <c r="L202" s="144"/>
      <c r="M202" s="148"/>
      <c r="N202" s="149"/>
      <c r="O202" s="149"/>
      <c r="P202" s="149"/>
      <c r="Q202" s="149"/>
      <c r="R202" s="149"/>
      <c r="S202" s="149"/>
      <c r="T202" s="150"/>
      <c r="AR202" s="145" t="s">
        <v>154</v>
      </c>
      <c r="AS202" s="145" t="s">
        <v>77</v>
      </c>
      <c r="AT202" s="12" t="s">
        <v>77</v>
      </c>
      <c r="AU202" s="12" t="s">
        <v>30</v>
      </c>
      <c r="AV202" s="12" t="s">
        <v>68</v>
      </c>
      <c r="AW202" s="145" t="s">
        <v>142</v>
      </c>
    </row>
    <row r="203" spans="2:49" s="14" customFormat="1" ht="12">
      <c r="B203" s="167"/>
      <c r="D203" s="135" t="s">
        <v>154</v>
      </c>
      <c r="E203" s="168" t="s">
        <v>3</v>
      </c>
      <c r="F203" s="169" t="s">
        <v>226</v>
      </c>
      <c r="H203" s="170">
        <v>1.835</v>
      </c>
      <c r="L203" s="167"/>
      <c r="M203" s="171"/>
      <c r="N203" s="172"/>
      <c r="O203" s="172"/>
      <c r="P203" s="172"/>
      <c r="Q203" s="172"/>
      <c r="R203" s="172"/>
      <c r="S203" s="172"/>
      <c r="T203" s="173"/>
      <c r="AR203" s="168" t="s">
        <v>154</v>
      </c>
      <c r="AS203" s="168" t="s">
        <v>77</v>
      </c>
      <c r="AT203" s="14" t="s">
        <v>143</v>
      </c>
      <c r="AU203" s="14" t="s">
        <v>30</v>
      </c>
      <c r="AV203" s="14" t="s">
        <v>68</v>
      </c>
      <c r="AW203" s="168" t="s">
        <v>142</v>
      </c>
    </row>
    <row r="204" spans="2:49" s="13" customFormat="1" ht="12">
      <c r="B204" s="160"/>
      <c r="D204" s="135" t="s">
        <v>154</v>
      </c>
      <c r="E204" s="161" t="s">
        <v>3</v>
      </c>
      <c r="F204" s="162" t="s">
        <v>182</v>
      </c>
      <c r="H204" s="163">
        <v>494.4719999999998</v>
      </c>
      <c r="L204" s="160"/>
      <c r="M204" s="164"/>
      <c r="N204" s="165"/>
      <c r="O204" s="165"/>
      <c r="P204" s="165"/>
      <c r="Q204" s="165"/>
      <c r="R204" s="165"/>
      <c r="S204" s="165"/>
      <c r="T204" s="166"/>
      <c r="AR204" s="161" t="s">
        <v>154</v>
      </c>
      <c r="AS204" s="161" t="s">
        <v>77</v>
      </c>
      <c r="AT204" s="13" t="s">
        <v>150</v>
      </c>
      <c r="AU204" s="13" t="s">
        <v>30</v>
      </c>
      <c r="AV204" s="13" t="s">
        <v>73</v>
      </c>
      <c r="AW204" s="161" t="s">
        <v>142</v>
      </c>
    </row>
    <row r="205" spans="2:63" s="1" customFormat="1" ht="20.45" customHeight="1">
      <c r="B205" s="124"/>
      <c r="C205" s="125" t="s">
        <v>235</v>
      </c>
      <c r="D205" s="125" t="s">
        <v>145</v>
      </c>
      <c r="E205" s="126" t="s">
        <v>236</v>
      </c>
      <c r="F205" s="127" t="s">
        <v>237</v>
      </c>
      <c r="G205" s="128" t="s">
        <v>174</v>
      </c>
      <c r="H205" s="129">
        <v>1720.397</v>
      </c>
      <c r="I205" s="130"/>
      <c r="J205" s="130">
        <f>ROUND(I205*H205,2)</f>
        <v>0</v>
      </c>
      <c r="K205" s="127" t="s">
        <v>149</v>
      </c>
      <c r="L205" s="28"/>
      <c r="M205" s="48" t="s">
        <v>3</v>
      </c>
      <c r="N205" s="131" t="s">
        <v>39</v>
      </c>
      <c r="O205" s="132">
        <v>0.19</v>
      </c>
      <c r="P205" s="132">
        <f>O205*H205</f>
        <v>326.87543</v>
      </c>
      <c r="Q205" s="132">
        <v>0.0057</v>
      </c>
      <c r="R205" s="132">
        <f>Q205*H205</f>
        <v>9.8062629</v>
      </c>
      <c r="S205" s="132">
        <v>0</v>
      </c>
      <c r="T205" s="133">
        <f>S205*H205</f>
        <v>0</v>
      </c>
      <c r="AP205" s="17" t="s">
        <v>150</v>
      </c>
      <c r="AR205" s="17" t="s">
        <v>145</v>
      </c>
      <c r="AS205" s="17" t="s">
        <v>77</v>
      </c>
      <c r="AW205" s="17" t="s">
        <v>142</v>
      </c>
      <c r="BC205" s="134">
        <f>IF(N205="základní",J205,0)</f>
        <v>0</v>
      </c>
      <c r="BD205" s="134">
        <f>IF(N205="snížená",J205,0)</f>
        <v>0</v>
      </c>
      <c r="BE205" s="134">
        <f>IF(N205="zákl. přenesená",J205,0)</f>
        <v>0</v>
      </c>
      <c r="BF205" s="134">
        <f>IF(N205="sníž. přenesená",J205,0)</f>
        <v>0</v>
      </c>
      <c r="BG205" s="134">
        <f>IF(N205="nulová",J205,0)</f>
        <v>0</v>
      </c>
      <c r="BH205" s="17" t="s">
        <v>73</v>
      </c>
      <c r="BI205" s="134">
        <f>ROUND(I205*H205,2)</f>
        <v>0</v>
      </c>
      <c r="BJ205" s="17" t="s">
        <v>150</v>
      </c>
      <c r="BK205" s="17" t="s">
        <v>238</v>
      </c>
    </row>
    <row r="206" spans="2:45" s="1" customFormat="1" ht="39">
      <c r="B206" s="28"/>
      <c r="D206" s="135" t="s">
        <v>152</v>
      </c>
      <c r="F206" s="136" t="s">
        <v>203</v>
      </c>
      <c r="L206" s="28"/>
      <c r="M206" s="137"/>
      <c r="N206" s="49"/>
      <c r="O206" s="49"/>
      <c r="P206" s="49"/>
      <c r="Q206" s="49"/>
      <c r="R206" s="49"/>
      <c r="S206" s="49"/>
      <c r="T206" s="50"/>
      <c r="AR206" s="17" t="s">
        <v>152</v>
      </c>
      <c r="AS206" s="17" t="s">
        <v>77</v>
      </c>
    </row>
    <row r="207" spans="2:49" s="11" customFormat="1" ht="12">
      <c r="B207" s="138"/>
      <c r="D207" s="135" t="s">
        <v>154</v>
      </c>
      <c r="E207" s="139" t="s">
        <v>3</v>
      </c>
      <c r="F207" s="140" t="s">
        <v>155</v>
      </c>
      <c r="H207" s="139" t="s">
        <v>3</v>
      </c>
      <c r="L207" s="138"/>
      <c r="M207" s="141"/>
      <c r="N207" s="142"/>
      <c r="O207" s="142"/>
      <c r="P207" s="142"/>
      <c r="Q207" s="142"/>
      <c r="R207" s="142"/>
      <c r="S207" s="142"/>
      <c r="T207" s="143"/>
      <c r="AR207" s="139" t="s">
        <v>154</v>
      </c>
      <c r="AS207" s="139" t="s">
        <v>77</v>
      </c>
      <c r="AT207" s="11" t="s">
        <v>73</v>
      </c>
      <c r="AU207" s="11" t="s">
        <v>30</v>
      </c>
      <c r="AV207" s="11" t="s">
        <v>68</v>
      </c>
      <c r="AW207" s="139" t="s">
        <v>142</v>
      </c>
    </row>
    <row r="208" spans="2:49" s="11" customFormat="1" ht="12">
      <c r="B208" s="138"/>
      <c r="D208" s="135" t="s">
        <v>154</v>
      </c>
      <c r="E208" s="139" t="s">
        <v>3</v>
      </c>
      <c r="F208" s="140" t="s">
        <v>156</v>
      </c>
      <c r="H208" s="139" t="s">
        <v>3</v>
      </c>
      <c r="L208" s="138"/>
      <c r="M208" s="141"/>
      <c r="N208" s="142"/>
      <c r="O208" s="142"/>
      <c r="P208" s="142"/>
      <c r="Q208" s="142"/>
      <c r="R208" s="142"/>
      <c r="S208" s="142"/>
      <c r="T208" s="143"/>
      <c r="AR208" s="139" t="s">
        <v>154</v>
      </c>
      <c r="AS208" s="139" t="s">
        <v>77</v>
      </c>
      <c r="AT208" s="11" t="s">
        <v>73</v>
      </c>
      <c r="AU208" s="11" t="s">
        <v>30</v>
      </c>
      <c r="AV208" s="11" t="s">
        <v>68</v>
      </c>
      <c r="AW208" s="139" t="s">
        <v>142</v>
      </c>
    </row>
    <row r="209" spans="2:49" s="11" customFormat="1" ht="12">
      <c r="B209" s="138"/>
      <c r="D209" s="135" t="s">
        <v>154</v>
      </c>
      <c r="E209" s="139" t="s">
        <v>3</v>
      </c>
      <c r="F209" s="140" t="s">
        <v>176</v>
      </c>
      <c r="H209" s="139" t="s">
        <v>3</v>
      </c>
      <c r="L209" s="138"/>
      <c r="M209" s="141"/>
      <c r="N209" s="142"/>
      <c r="O209" s="142"/>
      <c r="P209" s="142"/>
      <c r="Q209" s="142"/>
      <c r="R209" s="142"/>
      <c r="S209" s="142"/>
      <c r="T209" s="143"/>
      <c r="AR209" s="139" t="s">
        <v>154</v>
      </c>
      <c r="AS209" s="139" t="s">
        <v>77</v>
      </c>
      <c r="AT209" s="11" t="s">
        <v>73</v>
      </c>
      <c r="AU209" s="11" t="s">
        <v>30</v>
      </c>
      <c r="AV209" s="11" t="s">
        <v>68</v>
      </c>
      <c r="AW209" s="139" t="s">
        <v>142</v>
      </c>
    </row>
    <row r="210" spans="2:49" s="12" customFormat="1" ht="12">
      <c r="B210" s="144"/>
      <c r="D210" s="135" t="s">
        <v>154</v>
      </c>
      <c r="E210" s="145" t="s">
        <v>3</v>
      </c>
      <c r="F210" s="146" t="s">
        <v>239</v>
      </c>
      <c r="H210" s="147">
        <v>1048.32</v>
      </c>
      <c r="L210" s="144"/>
      <c r="M210" s="148"/>
      <c r="N210" s="149"/>
      <c r="O210" s="149"/>
      <c r="P210" s="149"/>
      <c r="Q210" s="149"/>
      <c r="R210" s="149"/>
      <c r="S210" s="149"/>
      <c r="T210" s="150"/>
      <c r="AR210" s="145" t="s">
        <v>154</v>
      </c>
      <c r="AS210" s="145" t="s">
        <v>77</v>
      </c>
      <c r="AT210" s="12" t="s">
        <v>77</v>
      </c>
      <c r="AU210" s="12" t="s">
        <v>30</v>
      </c>
      <c r="AV210" s="12" t="s">
        <v>68</v>
      </c>
      <c r="AW210" s="145" t="s">
        <v>142</v>
      </c>
    </row>
    <row r="211" spans="2:49" s="12" customFormat="1" ht="12">
      <c r="B211" s="144"/>
      <c r="D211" s="135" t="s">
        <v>154</v>
      </c>
      <c r="E211" s="145" t="s">
        <v>3</v>
      </c>
      <c r="F211" s="146" t="s">
        <v>188</v>
      </c>
      <c r="H211" s="147">
        <v>-31.52</v>
      </c>
      <c r="L211" s="144"/>
      <c r="M211" s="148"/>
      <c r="N211" s="149"/>
      <c r="O211" s="149"/>
      <c r="P211" s="149"/>
      <c r="Q211" s="149"/>
      <c r="R211" s="149"/>
      <c r="S211" s="149"/>
      <c r="T211" s="150"/>
      <c r="AR211" s="145" t="s">
        <v>154</v>
      </c>
      <c r="AS211" s="145" t="s">
        <v>77</v>
      </c>
      <c r="AT211" s="12" t="s">
        <v>77</v>
      </c>
      <c r="AU211" s="12" t="s">
        <v>30</v>
      </c>
      <c r="AV211" s="12" t="s">
        <v>68</v>
      </c>
      <c r="AW211" s="145" t="s">
        <v>142</v>
      </c>
    </row>
    <row r="212" spans="2:49" s="11" customFormat="1" ht="12">
      <c r="B212" s="138"/>
      <c r="D212" s="135" t="s">
        <v>154</v>
      </c>
      <c r="E212" s="139" t="s">
        <v>3</v>
      </c>
      <c r="F212" s="140" t="s">
        <v>178</v>
      </c>
      <c r="H212" s="139" t="s">
        <v>3</v>
      </c>
      <c r="L212" s="138"/>
      <c r="M212" s="141"/>
      <c r="N212" s="142"/>
      <c r="O212" s="142"/>
      <c r="P212" s="142"/>
      <c r="Q212" s="142"/>
      <c r="R212" s="142"/>
      <c r="S212" s="142"/>
      <c r="T212" s="143"/>
      <c r="AR212" s="139" t="s">
        <v>154</v>
      </c>
      <c r="AS212" s="139" t="s">
        <v>77</v>
      </c>
      <c r="AT212" s="11" t="s">
        <v>73</v>
      </c>
      <c r="AU212" s="11" t="s">
        <v>30</v>
      </c>
      <c r="AV212" s="11" t="s">
        <v>68</v>
      </c>
      <c r="AW212" s="139" t="s">
        <v>142</v>
      </c>
    </row>
    <row r="213" spans="2:49" s="12" customFormat="1" ht="12">
      <c r="B213" s="144"/>
      <c r="D213" s="135" t="s">
        <v>154</v>
      </c>
      <c r="E213" s="145" t="s">
        <v>3</v>
      </c>
      <c r="F213" s="146" t="s">
        <v>240</v>
      </c>
      <c r="H213" s="147">
        <v>471.744</v>
      </c>
      <c r="L213" s="144"/>
      <c r="M213" s="148"/>
      <c r="N213" s="149"/>
      <c r="O213" s="149"/>
      <c r="P213" s="149"/>
      <c r="Q213" s="149"/>
      <c r="R213" s="149"/>
      <c r="S213" s="149"/>
      <c r="T213" s="150"/>
      <c r="AR213" s="145" t="s">
        <v>154</v>
      </c>
      <c r="AS213" s="145" t="s">
        <v>77</v>
      </c>
      <c r="AT213" s="12" t="s">
        <v>77</v>
      </c>
      <c r="AU213" s="12" t="s">
        <v>30</v>
      </c>
      <c r="AV213" s="12" t="s">
        <v>68</v>
      </c>
      <c r="AW213" s="145" t="s">
        <v>142</v>
      </c>
    </row>
    <row r="214" spans="2:49" s="12" customFormat="1" ht="12">
      <c r="B214" s="144"/>
      <c r="D214" s="135" t="s">
        <v>154</v>
      </c>
      <c r="E214" s="145" t="s">
        <v>3</v>
      </c>
      <c r="F214" s="146" t="s">
        <v>192</v>
      </c>
      <c r="H214" s="147">
        <v>-14.184</v>
      </c>
      <c r="L214" s="144"/>
      <c r="M214" s="148"/>
      <c r="N214" s="149"/>
      <c r="O214" s="149"/>
      <c r="P214" s="149"/>
      <c r="Q214" s="149"/>
      <c r="R214" s="149"/>
      <c r="S214" s="149"/>
      <c r="T214" s="150"/>
      <c r="AR214" s="145" t="s">
        <v>154</v>
      </c>
      <c r="AS214" s="145" t="s">
        <v>77</v>
      </c>
      <c r="AT214" s="12" t="s">
        <v>77</v>
      </c>
      <c r="AU214" s="12" t="s">
        <v>30</v>
      </c>
      <c r="AV214" s="12" t="s">
        <v>68</v>
      </c>
      <c r="AW214" s="145" t="s">
        <v>142</v>
      </c>
    </row>
    <row r="215" spans="2:49" s="11" customFormat="1" ht="12">
      <c r="B215" s="138"/>
      <c r="D215" s="135" t="s">
        <v>154</v>
      </c>
      <c r="E215" s="139" t="s">
        <v>3</v>
      </c>
      <c r="F215" s="140" t="s">
        <v>241</v>
      </c>
      <c r="H215" s="139" t="s">
        <v>3</v>
      </c>
      <c r="L215" s="138"/>
      <c r="M215" s="141"/>
      <c r="N215" s="142"/>
      <c r="O215" s="142"/>
      <c r="P215" s="142"/>
      <c r="Q215" s="142"/>
      <c r="R215" s="142"/>
      <c r="S215" s="142"/>
      <c r="T215" s="143"/>
      <c r="AR215" s="139" t="s">
        <v>154</v>
      </c>
      <c r="AS215" s="139" t="s">
        <v>77</v>
      </c>
      <c r="AT215" s="11" t="s">
        <v>73</v>
      </c>
      <c r="AU215" s="11" t="s">
        <v>30</v>
      </c>
      <c r="AV215" s="11" t="s">
        <v>68</v>
      </c>
      <c r="AW215" s="139" t="s">
        <v>142</v>
      </c>
    </row>
    <row r="216" spans="2:49" s="12" customFormat="1" ht="12">
      <c r="B216" s="144"/>
      <c r="D216" s="135" t="s">
        <v>154</v>
      </c>
      <c r="E216" s="145" t="s">
        <v>3</v>
      </c>
      <c r="F216" s="146" t="s">
        <v>242</v>
      </c>
      <c r="H216" s="147">
        <v>-169.05</v>
      </c>
      <c r="L216" s="144"/>
      <c r="M216" s="148"/>
      <c r="N216" s="149"/>
      <c r="O216" s="149"/>
      <c r="P216" s="149"/>
      <c r="Q216" s="149"/>
      <c r="R216" s="149"/>
      <c r="S216" s="149"/>
      <c r="T216" s="150"/>
      <c r="AR216" s="145" t="s">
        <v>154</v>
      </c>
      <c r="AS216" s="145" t="s">
        <v>77</v>
      </c>
      <c r="AT216" s="12" t="s">
        <v>77</v>
      </c>
      <c r="AU216" s="12" t="s">
        <v>30</v>
      </c>
      <c r="AV216" s="12" t="s">
        <v>68</v>
      </c>
      <c r="AW216" s="145" t="s">
        <v>142</v>
      </c>
    </row>
    <row r="217" spans="2:49" s="12" customFormat="1" ht="12">
      <c r="B217" s="144"/>
      <c r="D217" s="135" t="s">
        <v>154</v>
      </c>
      <c r="E217" s="145" t="s">
        <v>3</v>
      </c>
      <c r="F217" s="146" t="s">
        <v>243</v>
      </c>
      <c r="H217" s="147">
        <v>-84.2</v>
      </c>
      <c r="L217" s="144"/>
      <c r="M217" s="148"/>
      <c r="N217" s="149"/>
      <c r="O217" s="149"/>
      <c r="P217" s="149"/>
      <c r="Q217" s="149"/>
      <c r="R217" s="149"/>
      <c r="S217" s="149"/>
      <c r="T217" s="150"/>
      <c r="AR217" s="145" t="s">
        <v>154</v>
      </c>
      <c r="AS217" s="145" t="s">
        <v>77</v>
      </c>
      <c r="AT217" s="12" t="s">
        <v>77</v>
      </c>
      <c r="AU217" s="12" t="s">
        <v>30</v>
      </c>
      <c r="AV217" s="12" t="s">
        <v>68</v>
      </c>
      <c r="AW217" s="145" t="s">
        <v>142</v>
      </c>
    </row>
    <row r="218" spans="2:49" s="11" customFormat="1" ht="12">
      <c r="B218" s="138"/>
      <c r="D218" s="135" t="s">
        <v>154</v>
      </c>
      <c r="E218" s="139" t="s">
        <v>3</v>
      </c>
      <c r="F218" s="140" t="s">
        <v>244</v>
      </c>
      <c r="H218" s="139" t="s">
        <v>3</v>
      </c>
      <c r="L218" s="138"/>
      <c r="M218" s="141"/>
      <c r="N218" s="142"/>
      <c r="O218" s="142"/>
      <c r="P218" s="142"/>
      <c r="Q218" s="142"/>
      <c r="R218" s="142"/>
      <c r="S218" s="142"/>
      <c r="T218" s="143"/>
      <c r="AR218" s="139" t="s">
        <v>154</v>
      </c>
      <c r="AS218" s="139" t="s">
        <v>77</v>
      </c>
      <c r="AT218" s="11" t="s">
        <v>73</v>
      </c>
      <c r="AU218" s="11" t="s">
        <v>30</v>
      </c>
      <c r="AV218" s="11" t="s">
        <v>68</v>
      </c>
      <c r="AW218" s="139" t="s">
        <v>142</v>
      </c>
    </row>
    <row r="219" spans="2:49" s="12" customFormat="1" ht="12">
      <c r="B219" s="144"/>
      <c r="D219" s="135" t="s">
        <v>154</v>
      </c>
      <c r="E219" s="145" t="s">
        <v>3</v>
      </c>
      <c r="F219" s="146" t="s">
        <v>245</v>
      </c>
      <c r="H219" s="147">
        <v>-70.087</v>
      </c>
      <c r="L219" s="144"/>
      <c r="M219" s="148"/>
      <c r="N219" s="149"/>
      <c r="O219" s="149"/>
      <c r="P219" s="149"/>
      <c r="Q219" s="149"/>
      <c r="R219" s="149"/>
      <c r="S219" s="149"/>
      <c r="T219" s="150"/>
      <c r="AR219" s="145" t="s">
        <v>154</v>
      </c>
      <c r="AS219" s="145" t="s">
        <v>77</v>
      </c>
      <c r="AT219" s="12" t="s">
        <v>77</v>
      </c>
      <c r="AU219" s="12" t="s">
        <v>30</v>
      </c>
      <c r="AV219" s="12" t="s">
        <v>68</v>
      </c>
      <c r="AW219" s="145" t="s">
        <v>142</v>
      </c>
    </row>
    <row r="220" spans="2:49" s="12" customFormat="1" ht="12">
      <c r="B220" s="144"/>
      <c r="D220" s="135" t="s">
        <v>154</v>
      </c>
      <c r="E220" s="145" t="s">
        <v>3</v>
      </c>
      <c r="F220" s="146" t="s">
        <v>246</v>
      </c>
      <c r="H220" s="147">
        <v>-64.032</v>
      </c>
      <c r="L220" s="144"/>
      <c r="M220" s="148"/>
      <c r="N220" s="149"/>
      <c r="O220" s="149"/>
      <c r="P220" s="149"/>
      <c r="Q220" s="149"/>
      <c r="R220" s="149"/>
      <c r="S220" s="149"/>
      <c r="T220" s="150"/>
      <c r="AR220" s="145" t="s">
        <v>154</v>
      </c>
      <c r="AS220" s="145" t="s">
        <v>77</v>
      </c>
      <c r="AT220" s="12" t="s">
        <v>77</v>
      </c>
      <c r="AU220" s="12" t="s">
        <v>30</v>
      </c>
      <c r="AV220" s="12" t="s">
        <v>68</v>
      </c>
      <c r="AW220" s="145" t="s">
        <v>142</v>
      </c>
    </row>
    <row r="221" spans="2:49" s="14" customFormat="1" ht="12">
      <c r="B221" s="167"/>
      <c r="D221" s="135" t="s">
        <v>154</v>
      </c>
      <c r="E221" s="168" t="s">
        <v>3</v>
      </c>
      <c r="F221" s="169" t="s">
        <v>226</v>
      </c>
      <c r="H221" s="170">
        <v>1086.991</v>
      </c>
      <c r="L221" s="167"/>
      <c r="M221" s="171"/>
      <c r="N221" s="172"/>
      <c r="O221" s="172"/>
      <c r="P221" s="172"/>
      <c r="Q221" s="172"/>
      <c r="R221" s="172"/>
      <c r="S221" s="172"/>
      <c r="T221" s="173"/>
      <c r="AR221" s="168" t="s">
        <v>154</v>
      </c>
      <c r="AS221" s="168" t="s">
        <v>77</v>
      </c>
      <c r="AT221" s="14" t="s">
        <v>143</v>
      </c>
      <c r="AU221" s="14" t="s">
        <v>30</v>
      </c>
      <c r="AV221" s="14" t="s">
        <v>68</v>
      </c>
      <c r="AW221" s="168" t="s">
        <v>142</v>
      </c>
    </row>
    <row r="222" spans="2:49" s="11" customFormat="1" ht="12">
      <c r="B222" s="138"/>
      <c r="D222" s="135" t="s">
        <v>154</v>
      </c>
      <c r="E222" s="139" t="s">
        <v>3</v>
      </c>
      <c r="F222" s="140" t="s">
        <v>247</v>
      </c>
      <c r="H222" s="139" t="s">
        <v>3</v>
      </c>
      <c r="L222" s="138"/>
      <c r="M222" s="141"/>
      <c r="N222" s="142"/>
      <c r="O222" s="142"/>
      <c r="P222" s="142"/>
      <c r="Q222" s="142"/>
      <c r="R222" s="142"/>
      <c r="S222" s="142"/>
      <c r="T222" s="143"/>
      <c r="AR222" s="139" t="s">
        <v>154</v>
      </c>
      <c r="AS222" s="139" t="s">
        <v>77</v>
      </c>
      <c r="AT222" s="11" t="s">
        <v>73</v>
      </c>
      <c r="AU222" s="11" t="s">
        <v>30</v>
      </c>
      <c r="AV222" s="11" t="s">
        <v>68</v>
      </c>
      <c r="AW222" s="139" t="s">
        <v>142</v>
      </c>
    </row>
    <row r="223" spans="2:49" s="12" customFormat="1" ht="12">
      <c r="B223" s="144"/>
      <c r="D223" s="135" t="s">
        <v>154</v>
      </c>
      <c r="E223" s="145" t="s">
        <v>3</v>
      </c>
      <c r="F223" s="146" t="s">
        <v>248</v>
      </c>
      <c r="H223" s="147">
        <v>190.512</v>
      </c>
      <c r="L223" s="144"/>
      <c r="M223" s="148"/>
      <c r="N223" s="149"/>
      <c r="O223" s="149"/>
      <c r="P223" s="149"/>
      <c r="Q223" s="149"/>
      <c r="R223" s="149"/>
      <c r="S223" s="149"/>
      <c r="T223" s="150"/>
      <c r="AR223" s="145" t="s">
        <v>154</v>
      </c>
      <c r="AS223" s="145" t="s">
        <v>77</v>
      </c>
      <c r="AT223" s="12" t="s">
        <v>77</v>
      </c>
      <c r="AU223" s="12" t="s">
        <v>30</v>
      </c>
      <c r="AV223" s="12" t="s">
        <v>68</v>
      </c>
      <c r="AW223" s="145" t="s">
        <v>142</v>
      </c>
    </row>
    <row r="224" spans="2:49" s="12" customFormat="1" ht="12">
      <c r="B224" s="144"/>
      <c r="D224" s="135" t="s">
        <v>154</v>
      </c>
      <c r="E224" s="145" t="s">
        <v>3</v>
      </c>
      <c r="F224" s="146" t="s">
        <v>249</v>
      </c>
      <c r="H224" s="147">
        <v>154.224</v>
      </c>
      <c r="L224" s="144"/>
      <c r="M224" s="148"/>
      <c r="N224" s="149"/>
      <c r="O224" s="149"/>
      <c r="P224" s="149"/>
      <c r="Q224" s="149"/>
      <c r="R224" s="149"/>
      <c r="S224" s="149"/>
      <c r="T224" s="150"/>
      <c r="AR224" s="145" t="s">
        <v>154</v>
      </c>
      <c r="AS224" s="145" t="s">
        <v>77</v>
      </c>
      <c r="AT224" s="12" t="s">
        <v>77</v>
      </c>
      <c r="AU224" s="12" t="s">
        <v>30</v>
      </c>
      <c r="AV224" s="12" t="s">
        <v>68</v>
      </c>
      <c r="AW224" s="145" t="s">
        <v>142</v>
      </c>
    </row>
    <row r="225" spans="2:49" s="12" customFormat="1" ht="12">
      <c r="B225" s="144"/>
      <c r="D225" s="135" t="s">
        <v>154</v>
      </c>
      <c r="E225" s="145" t="s">
        <v>3</v>
      </c>
      <c r="F225" s="146" t="s">
        <v>250</v>
      </c>
      <c r="H225" s="147">
        <v>102.816</v>
      </c>
      <c r="L225" s="144"/>
      <c r="M225" s="148"/>
      <c r="N225" s="149"/>
      <c r="O225" s="149"/>
      <c r="P225" s="149"/>
      <c r="Q225" s="149"/>
      <c r="R225" s="149"/>
      <c r="S225" s="149"/>
      <c r="T225" s="150"/>
      <c r="AR225" s="145" t="s">
        <v>154</v>
      </c>
      <c r="AS225" s="145" t="s">
        <v>77</v>
      </c>
      <c r="AT225" s="12" t="s">
        <v>77</v>
      </c>
      <c r="AU225" s="12" t="s">
        <v>30</v>
      </c>
      <c r="AV225" s="12" t="s">
        <v>68</v>
      </c>
      <c r="AW225" s="145" t="s">
        <v>142</v>
      </c>
    </row>
    <row r="226" spans="2:49" s="12" customFormat="1" ht="12">
      <c r="B226" s="144"/>
      <c r="D226" s="135" t="s">
        <v>154</v>
      </c>
      <c r="E226" s="145" t="s">
        <v>3</v>
      </c>
      <c r="F226" s="146" t="s">
        <v>251</v>
      </c>
      <c r="H226" s="147">
        <v>39.816</v>
      </c>
      <c r="L226" s="144"/>
      <c r="M226" s="148"/>
      <c r="N226" s="149"/>
      <c r="O226" s="149"/>
      <c r="P226" s="149"/>
      <c r="Q226" s="149"/>
      <c r="R226" s="149"/>
      <c r="S226" s="149"/>
      <c r="T226" s="150"/>
      <c r="AR226" s="145" t="s">
        <v>154</v>
      </c>
      <c r="AS226" s="145" t="s">
        <v>77</v>
      </c>
      <c r="AT226" s="12" t="s">
        <v>77</v>
      </c>
      <c r="AU226" s="12" t="s">
        <v>30</v>
      </c>
      <c r="AV226" s="12" t="s">
        <v>68</v>
      </c>
      <c r="AW226" s="145" t="s">
        <v>142</v>
      </c>
    </row>
    <row r="227" spans="2:49" s="12" customFormat="1" ht="12">
      <c r="B227" s="144"/>
      <c r="D227" s="135" t="s">
        <v>154</v>
      </c>
      <c r="E227" s="145" t="s">
        <v>3</v>
      </c>
      <c r="F227" s="146" t="s">
        <v>252</v>
      </c>
      <c r="H227" s="147">
        <v>29.988</v>
      </c>
      <c r="L227" s="144"/>
      <c r="M227" s="148"/>
      <c r="N227" s="149"/>
      <c r="O227" s="149"/>
      <c r="P227" s="149"/>
      <c r="Q227" s="149"/>
      <c r="R227" s="149"/>
      <c r="S227" s="149"/>
      <c r="T227" s="150"/>
      <c r="AR227" s="145" t="s">
        <v>154</v>
      </c>
      <c r="AS227" s="145" t="s">
        <v>77</v>
      </c>
      <c r="AT227" s="12" t="s">
        <v>77</v>
      </c>
      <c r="AU227" s="12" t="s">
        <v>30</v>
      </c>
      <c r="AV227" s="12" t="s">
        <v>68</v>
      </c>
      <c r="AW227" s="145" t="s">
        <v>142</v>
      </c>
    </row>
    <row r="228" spans="2:49" s="12" customFormat="1" ht="12">
      <c r="B228" s="144"/>
      <c r="D228" s="135" t="s">
        <v>154</v>
      </c>
      <c r="E228" s="145" t="s">
        <v>3</v>
      </c>
      <c r="F228" s="146" t="s">
        <v>253</v>
      </c>
      <c r="H228" s="147">
        <v>-67.768</v>
      </c>
      <c r="L228" s="144"/>
      <c r="M228" s="148"/>
      <c r="N228" s="149"/>
      <c r="O228" s="149"/>
      <c r="P228" s="149"/>
      <c r="Q228" s="149"/>
      <c r="R228" s="149"/>
      <c r="S228" s="149"/>
      <c r="T228" s="150"/>
      <c r="AR228" s="145" t="s">
        <v>154</v>
      </c>
      <c r="AS228" s="145" t="s">
        <v>77</v>
      </c>
      <c r="AT228" s="12" t="s">
        <v>77</v>
      </c>
      <c r="AU228" s="12" t="s">
        <v>30</v>
      </c>
      <c r="AV228" s="12" t="s">
        <v>68</v>
      </c>
      <c r="AW228" s="145" t="s">
        <v>142</v>
      </c>
    </row>
    <row r="229" spans="2:49" s="12" customFormat="1" ht="12">
      <c r="B229" s="144"/>
      <c r="D229" s="135" t="s">
        <v>154</v>
      </c>
      <c r="E229" s="145" t="s">
        <v>3</v>
      </c>
      <c r="F229" s="146" t="s">
        <v>254</v>
      </c>
      <c r="H229" s="147">
        <v>-31.52</v>
      </c>
      <c r="L229" s="144"/>
      <c r="M229" s="148"/>
      <c r="N229" s="149"/>
      <c r="O229" s="149"/>
      <c r="P229" s="149"/>
      <c r="Q229" s="149"/>
      <c r="R229" s="149"/>
      <c r="S229" s="149"/>
      <c r="T229" s="150"/>
      <c r="AR229" s="145" t="s">
        <v>154</v>
      </c>
      <c r="AS229" s="145" t="s">
        <v>77</v>
      </c>
      <c r="AT229" s="12" t="s">
        <v>77</v>
      </c>
      <c r="AU229" s="12" t="s">
        <v>30</v>
      </c>
      <c r="AV229" s="12" t="s">
        <v>68</v>
      </c>
      <c r="AW229" s="145" t="s">
        <v>142</v>
      </c>
    </row>
    <row r="230" spans="2:49" s="12" customFormat="1" ht="12">
      <c r="B230" s="144"/>
      <c r="D230" s="135" t="s">
        <v>154</v>
      </c>
      <c r="E230" s="145" t="s">
        <v>3</v>
      </c>
      <c r="F230" s="146" t="s">
        <v>255</v>
      </c>
      <c r="H230" s="147">
        <v>-22.852</v>
      </c>
      <c r="L230" s="144"/>
      <c r="M230" s="148"/>
      <c r="N230" s="149"/>
      <c r="O230" s="149"/>
      <c r="P230" s="149"/>
      <c r="Q230" s="149"/>
      <c r="R230" s="149"/>
      <c r="S230" s="149"/>
      <c r="T230" s="150"/>
      <c r="AR230" s="145" t="s">
        <v>154</v>
      </c>
      <c r="AS230" s="145" t="s">
        <v>77</v>
      </c>
      <c r="AT230" s="12" t="s">
        <v>77</v>
      </c>
      <c r="AU230" s="12" t="s">
        <v>30</v>
      </c>
      <c r="AV230" s="12" t="s">
        <v>68</v>
      </c>
      <c r="AW230" s="145" t="s">
        <v>142</v>
      </c>
    </row>
    <row r="231" spans="2:49" s="11" customFormat="1" ht="12">
      <c r="B231" s="138"/>
      <c r="D231" s="135" t="s">
        <v>154</v>
      </c>
      <c r="E231" s="139" t="s">
        <v>3</v>
      </c>
      <c r="F231" s="140" t="s">
        <v>256</v>
      </c>
      <c r="H231" s="139" t="s">
        <v>3</v>
      </c>
      <c r="L231" s="138"/>
      <c r="M231" s="141"/>
      <c r="N231" s="142"/>
      <c r="O231" s="142"/>
      <c r="P231" s="142"/>
      <c r="Q231" s="142"/>
      <c r="R231" s="142"/>
      <c r="S231" s="142"/>
      <c r="T231" s="143"/>
      <c r="AR231" s="139" t="s">
        <v>154</v>
      </c>
      <c r="AS231" s="139" t="s">
        <v>77</v>
      </c>
      <c r="AT231" s="11" t="s">
        <v>73</v>
      </c>
      <c r="AU231" s="11" t="s">
        <v>30</v>
      </c>
      <c r="AV231" s="11" t="s">
        <v>68</v>
      </c>
      <c r="AW231" s="139" t="s">
        <v>142</v>
      </c>
    </row>
    <row r="232" spans="2:49" s="12" customFormat="1" ht="12">
      <c r="B232" s="144"/>
      <c r="D232" s="135" t="s">
        <v>154</v>
      </c>
      <c r="E232" s="145" t="s">
        <v>3</v>
      </c>
      <c r="F232" s="146" t="s">
        <v>257</v>
      </c>
      <c r="H232" s="147">
        <v>50.904</v>
      </c>
      <c r="L232" s="144"/>
      <c r="M232" s="148"/>
      <c r="N232" s="149"/>
      <c r="O232" s="149"/>
      <c r="P232" s="149"/>
      <c r="Q232" s="149"/>
      <c r="R232" s="149"/>
      <c r="S232" s="149"/>
      <c r="T232" s="150"/>
      <c r="AR232" s="145" t="s">
        <v>154</v>
      </c>
      <c r="AS232" s="145" t="s">
        <v>77</v>
      </c>
      <c r="AT232" s="12" t="s">
        <v>77</v>
      </c>
      <c r="AU232" s="12" t="s">
        <v>30</v>
      </c>
      <c r="AV232" s="12" t="s">
        <v>68</v>
      </c>
      <c r="AW232" s="145" t="s">
        <v>142</v>
      </c>
    </row>
    <row r="233" spans="2:49" s="11" customFormat="1" ht="12">
      <c r="B233" s="138"/>
      <c r="D233" s="135" t="s">
        <v>154</v>
      </c>
      <c r="E233" s="139" t="s">
        <v>3</v>
      </c>
      <c r="F233" s="140" t="s">
        <v>258</v>
      </c>
      <c r="H233" s="139" t="s">
        <v>3</v>
      </c>
      <c r="L233" s="138"/>
      <c r="M233" s="141"/>
      <c r="N233" s="142"/>
      <c r="O233" s="142"/>
      <c r="P233" s="142"/>
      <c r="Q233" s="142"/>
      <c r="R233" s="142"/>
      <c r="S233" s="142"/>
      <c r="T233" s="143"/>
      <c r="AR233" s="139" t="s">
        <v>154</v>
      </c>
      <c r="AS233" s="139" t="s">
        <v>77</v>
      </c>
      <c r="AT233" s="11" t="s">
        <v>73</v>
      </c>
      <c r="AU233" s="11" t="s">
        <v>30</v>
      </c>
      <c r="AV233" s="11" t="s">
        <v>68</v>
      </c>
      <c r="AW233" s="139" t="s">
        <v>142</v>
      </c>
    </row>
    <row r="234" spans="2:49" s="12" customFormat="1" ht="12">
      <c r="B234" s="144"/>
      <c r="D234" s="135" t="s">
        <v>154</v>
      </c>
      <c r="E234" s="145" t="s">
        <v>3</v>
      </c>
      <c r="F234" s="146" t="s">
        <v>259</v>
      </c>
      <c r="H234" s="147">
        <v>26.384</v>
      </c>
      <c r="L234" s="144"/>
      <c r="M234" s="148"/>
      <c r="N234" s="149"/>
      <c r="O234" s="149"/>
      <c r="P234" s="149"/>
      <c r="Q234" s="149"/>
      <c r="R234" s="149"/>
      <c r="S234" s="149"/>
      <c r="T234" s="150"/>
      <c r="AR234" s="145" t="s">
        <v>154</v>
      </c>
      <c r="AS234" s="145" t="s">
        <v>77</v>
      </c>
      <c r="AT234" s="12" t="s">
        <v>77</v>
      </c>
      <c r="AU234" s="12" t="s">
        <v>30</v>
      </c>
      <c r="AV234" s="12" t="s">
        <v>68</v>
      </c>
      <c r="AW234" s="145" t="s">
        <v>142</v>
      </c>
    </row>
    <row r="235" spans="2:49" s="12" customFormat="1" ht="12">
      <c r="B235" s="144"/>
      <c r="D235" s="135" t="s">
        <v>154</v>
      </c>
      <c r="E235" s="145" t="s">
        <v>3</v>
      </c>
      <c r="F235" s="146" t="s">
        <v>260</v>
      </c>
      <c r="H235" s="147">
        <v>16.758</v>
      </c>
      <c r="L235" s="144"/>
      <c r="M235" s="148"/>
      <c r="N235" s="149"/>
      <c r="O235" s="149"/>
      <c r="P235" s="149"/>
      <c r="Q235" s="149"/>
      <c r="R235" s="149"/>
      <c r="S235" s="149"/>
      <c r="T235" s="150"/>
      <c r="AR235" s="145" t="s">
        <v>154</v>
      </c>
      <c r="AS235" s="145" t="s">
        <v>77</v>
      </c>
      <c r="AT235" s="12" t="s">
        <v>77</v>
      </c>
      <c r="AU235" s="12" t="s">
        <v>30</v>
      </c>
      <c r="AV235" s="12" t="s">
        <v>68</v>
      </c>
      <c r="AW235" s="145" t="s">
        <v>142</v>
      </c>
    </row>
    <row r="236" spans="2:49" s="11" customFormat="1" ht="12">
      <c r="B236" s="138"/>
      <c r="D236" s="135" t="s">
        <v>154</v>
      </c>
      <c r="E236" s="139" t="s">
        <v>3</v>
      </c>
      <c r="F236" s="140" t="s">
        <v>261</v>
      </c>
      <c r="H236" s="139" t="s">
        <v>3</v>
      </c>
      <c r="L236" s="138"/>
      <c r="M236" s="141"/>
      <c r="N236" s="142"/>
      <c r="O236" s="142"/>
      <c r="P236" s="142"/>
      <c r="Q236" s="142"/>
      <c r="R236" s="142"/>
      <c r="S236" s="142"/>
      <c r="T236" s="143"/>
      <c r="AR236" s="139" t="s">
        <v>154</v>
      </c>
      <c r="AS236" s="139" t="s">
        <v>77</v>
      </c>
      <c r="AT236" s="11" t="s">
        <v>73</v>
      </c>
      <c r="AU236" s="11" t="s">
        <v>30</v>
      </c>
      <c r="AV236" s="11" t="s">
        <v>68</v>
      </c>
      <c r="AW236" s="139" t="s">
        <v>142</v>
      </c>
    </row>
    <row r="237" spans="2:49" s="12" customFormat="1" ht="12">
      <c r="B237" s="144"/>
      <c r="D237" s="135" t="s">
        <v>154</v>
      </c>
      <c r="E237" s="145" t="s">
        <v>3</v>
      </c>
      <c r="F237" s="146" t="s">
        <v>262</v>
      </c>
      <c r="H237" s="147">
        <v>41.076</v>
      </c>
      <c r="L237" s="144"/>
      <c r="M237" s="148"/>
      <c r="N237" s="149"/>
      <c r="O237" s="149"/>
      <c r="P237" s="149"/>
      <c r="Q237" s="149"/>
      <c r="R237" s="149"/>
      <c r="S237" s="149"/>
      <c r="T237" s="150"/>
      <c r="AR237" s="145" t="s">
        <v>154</v>
      </c>
      <c r="AS237" s="145" t="s">
        <v>77</v>
      </c>
      <c r="AT237" s="12" t="s">
        <v>77</v>
      </c>
      <c r="AU237" s="12" t="s">
        <v>30</v>
      </c>
      <c r="AV237" s="12" t="s">
        <v>68</v>
      </c>
      <c r="AW237" s="145" t="s">
        <v>142</v>
      </c>
    </row>
    <row r="238" spans="2:49" s="11" customFormat="1" ht="12">
      <c r="B238" s="138"/>
      <c r="D238" s="135" t="s">
        <v>154</v>
      </c>
      <c r="E238" s="139" t="s">
        <v>3</v>
      </c>
      <c r="F238" s="140" t="s">
        <v>263</v>
      </c>
      <c r="H238" s="139" t="s">
        <v>3</v>
      </c>
      <c r="L238" s="138"/>
      <c r="M238" s="141"/>
      <c r="N238" s="142"/>
      <c r="O238" s="142"/>
      <c r="P238" s="142"/>
      <c r="Q238" s="142"/>
      <c r="R238" s="142"/>
      <c r="S238" s="142"/>
      <c r="T238" s="143"/>
      <c r="AR238" s="139" t="s">
        <v>154</v>
      </c>
      <c r="AS238" s="139" t="s">
        <v>77</v>
      </c>
      <c r="AT238" s="11" t="s">
        <v>73</v>
      </c>
      <c r="AU238" s="11" t="s">
        <v>30</v>
      </c>
      <c r="AV238" s="11" t="s">
        <v>68</v>
      </c>
      <c r="AW238" s="139" t="s">
        <v>142</v>
      </c>
    </row>
    <row r="239" spans="2:49" s="12" customFormat="1" ht="12">
      <c r="B239" s="144"/>
      <c r="D239" s="135" t="s">
        <v>154</v>
      </c>
      <c r="E239" s="145" t="s">
        <v>3</v>
      </c>
      <c r="F239" s="146" t="s">
        <v>264</v>
      </c>
      <c r="H239" s="147">
        <v>45.36</v>
      </c>
      <c r="L239" s="144"/>
      <c r="M239" s="148"/>
      <c r="N239" s="149"/>
      <c r="O239" s="149"/>
      <c r="P239" s="149"/>
      <c r="Q239" s="149"/>
      <c r="R239" s="149"/>
      <c r="S239" s="149"/>
      <c r="T239" s="150"/>
      <c r="AR239" s="145" t="s">
        <v>154</v>
      </c>
      <c r="AS239" s="145" t="s">
        <v>77</v>
      </c>
      <c r="AT239" s="12" t="s">
        <v>77</v>
      </c>
      <c r="AU239" s="12" t="s">
        <v>30</v>
      </c>
      <c r="AV239" s="12" t="s">
        <v>68</v>
      </c>
      <c r="AW239" s="145" t="s">
        <v>142</v>
      </c>
    </row>
    <row r="240" spans="2:49" s="11" customFormat="1" ht="12">
      <c r="B240" s="138"/>
      <c r="D240" s="135" t="s">
        <v>154</v>
      </c>
      <c r="E240" s="139" t="s">
        <v>3</v>
      </c>
      <c r="F240" s="140" t="s">
        <v>265</v>
      </c>
      <c r="H240" s="139" t="s">
        <v>3</v>
      </c>
      <c r="L240" s="138"/>
      <c r="M240" s="141"/>
      <c r="N240" s="142"/>
      <c r="O240" s="142"/>
      <c r="P240" s="142"/>
      <c r="Q240" s="142"/>
      <c r="R240" s="142"/>
      <c r="S240" s="142"/>
      <c r="T240" s="143"/>
      <c r="AR240" s="139" t="s">
        <v>154</v>
      </c>
      <c r="AS240" s="139" t="s">
        <v>77</v>
      </c>
      <c r="AT240" s="11" t="s">
        <v>73</v>
      </c>
      <c r="AU240" s="11" t="s">
        <v>30</v>
      </c>
      <c r="AV240" s="11" t="s">
        <v>68</v>
      </c>
      <c r="AW240" s="139" t="s">
        <v>142</v>
      </c>
    </row>
    <row r="241" spans="2:49" s="12" customFormat="1" ht="12">
      <c r="B241" s="144"/>
      <c r="D241" s="135" t="s">
        <v>154</v>
      </c>
      <c r="E241" s="145" t="s">
        <v>3</v>
      </c>
      <c r="F241" s="146" t="s">
        <v>266</v>
      </c>
      <c r="H241" s="147">
        <v>57.708</v>
      </c>
      <c r="L241" s="144"/>
      <c r="M241" s="148"/>
      <c r="N241" s="149"/>
      <c r="O241" s="149"/>
      <c r="P241" s="149"/>
      <c r="Q241" s="149"/>
      <c r="R241" s="149"/>
      <c r="S241" s="149"/>
      <c r="T241" s="150"/>
      <c r="AR241" s="145" t="s">
        <v>154</v>
      </c>
      <c r="AS241" s="145" t="s">
        <v>77</v>
      </c>
      <c r="AT241" s="12" t="s">
        <v>77</v>
      </c>
      <c r="AU241" s="12" t="s">
        <v>30</v>
      </c>
      <c r="AV241" s="12" t="s">
        <v>68</v>
      </c>
      <c r="AW241" s="145" t="s">
        <v>142</v>
      </c>
    </row>
    <row r="242" spans="2:49" s="14" customFormat="1" ht="12">
      <c r="B242" s="167"/>
      <c r="D242" s="135" t="s">
        <v>154</v>
      </c>
      <c r="E242" s="168" t="s">
        <v>3</v>
      </c>
      <c r="F242" s="169" t="s">
        <v>226</v>
      </c>
      <c r="H242" s="170">
        <v>633.406</v>
      </c>
      <c r="L242" s="167"/>
      <c r="M242" s="171"/>
      <c r="N242" s="172"/>
      <c r="O242" s="172"/>
      <c r="P242" s="172"/>
      <c r="Q242" s="172"/>
      <c r="R242" s="172"/>
      <c r="S242" s="172"/>
      <c r="T242" s="173"/>
      <c r="AR242" s="168" t="s">
        <v>154</v>
      </c>
      <c r="AS242" s="168" t="s">
        <v>77</v>
      </c>
      <c r="AT242" s="14" t="s">
        <v>143</v>
      </c>
      <c r="AU242" s="14" t="s">
        <v>30</v>
      </c>
      <c r="AV242" s="14" t="s">
        <v>68</v>
      </c>
      <c r="AW242" s="168" t="s">
        <v>142</v>
      </c>
    </row>
    <row r="243" spans="2:49" s="13" customFormat="1" ht="12">
      <c r="B243" s="160"/>
      <c r="D243" s="135" t="s">
        <v>154</v>
      </c>
      <c r="E243" s="161" t="s">
        <v>3</v>
      </c>
      <c r="F243" s="162" t="s">
        <v>182</v>
      </c>
      <c r="H243" s="163">
        <v>1720.397</v>
      </c>
      <c r="L243" s="160"/>
      <c r="M243" s="164"/>
      <c r="N243" s="165"/>
      <c r="O243" s="165"/>
      <c r="P243" s="165"/>
      <c r="Q243" s="165"/>
      <c r="R243" s="165"/>
      <c r="S243" s="165"/>
      <c r="T243" s="166"/>
      <c r="AR243" s="161" t="s">
        <v>154</v>
      </c>
      <c r="AS243" s="161" t="s">
        <v>77</v>
      </c>
      <c r="AT243" s="13" t="s">
        <v>150</v>
      </c>
      <c r="AU243" s="13" t="s">
        <v>30</v>
      </c>
      <c r="AV243" s="13" t="s">
        <v>73</v>
      </c>
      <c r="AW243" s="161" t="s">
        <v>142</v>
      </c>
    </row>
    <row r="244" spans="2:63" s="1" customFormat="1" ht="20.45" customHeight="1">
      <c r="B244" s="124"/>
      <c r="C244" s="125" t="s">
        <v>267</v>
      </c>
      <c r="D244" s="125" t="s">
        <v>145</v>
      </c>
      <c r="E244" s="126" t="s">
        <v>268</v>
      </c>
      <c r="F244" s="127" t="s">
        <v>269</v>
      </c>
      <c r="G244" s="128" t="s">
        <v>174</v>
      </c>
      <c r="H244" s="129">
        <v>534.882</v>
      </c>
      <c r="I244" s="130"/>
      <c r="J244" s="130">
        <f>ROUND(I244*H244,2)</f>
        <v>0</v>
      </c>
      <c r="K244" s="127" t="s">
        <v>149</v>
      </c>
      <c r="L244" s="28"/>
      <c r="M244" s="48" t="s">
        <v>3</v>
      </c>
      <c r="N244" s="131" t="s">
        <v>39</v>
      </c>
      <c r="O244" s="132">
        <v>0.41</v>
      </c>
      <c r="P244" s="132">
        <f>O244*H244</f>
        <v>219.30161999999996</v>
      </c>
      <c r="Q244" s="132">
        <v>0.021</v>
      </c>
      <c r="R244" s="132">
        <f>Q244*H244</f>
        <v>11.232522</v>
      </c>
      <c r="S244" s="132">
        <v>0</v>
      </c>
      <c r="T244" s="133">
        <f>S244*H244</f>
        <v>0</v>
      </c>
      <c r="AP244" s="17" t="s">
        <v>150</v>
      </c>
      <c r="AR244" s="17" t="s">
        <v>145</v>
      </c>
      <c r="AS244" s="17" t="s">
        <v>77</v>
      </c>
      <c r="AW244" s="17" t="s">
        <v>142</v>
      </c>
      <c r="BC244" s="134">
        <f>IF(N244="základní",J244,0)</f>
        <v>0</v>
      </c>
      <c r="BD244" s="134">
        <f>IF(N244="snížená",J244,0)</f>
        <v>0</v>
      </c>
      <c r="BE244" s="134">
        <f>IF(N244="zákl. přenesená",J244,0)</f>
        <v>0</v>
      </c>
      <c r="BF244" s="134">
        <f>IF(N244="sníž. přenesená",J244,0)</f>
        <v>0</v>
      </c>
      <c r="BG244" s="134">
        <f>IF(N244="nulová",J244,0)</f>
        <v>0</v>
      </c>
      <c r="BH244" s="17" t="s">
        <v>73</v>
      </c>
      <c r="BI244" s="134">
        <f>ROUND(I244*H244,2)</f>
        <v>0</v>
      </c>
      <c r="BJ244" s="17" t="s">
        <v>150</v>
      </c>
      <c r="BK244" s="17" t="s">
        <v>270</v>
      </c>
    </row>
    <row r="245" spans="2:45" s="1" customFormat="1" ht="58.5">
      <c r="B245" s="28"/>
      <c r="D245" s="135" t="s">
        <v>152</v>
      </c>
      <c r="F245" s="136" t="s">
        <v>271</v>
      </c>
      <c r="L245" s="28"/>
      <c r="M245" s="137"/>
      <c r="N245" s="49"/>
      <c r="O245" s="49"/>
      <c r="P245" s="49"/>
      <c r="Q245" s="49"/>
      <c r="R245" s="49"/>
      <c r="S245" s="49"/>
      <c r="T245" s="50"/>
      <c r="AR245" s="17" t="s">
        <v>152</v>
      </c>
      <c r="AS245" s="17" t="s">
        <v>77</v>
      </c>
    </row>
    <row r="246" spans="2:49" s="11" customFormat="1" ht="12">
      <c r="B246" s="138"/>
      <c r="D246" s="135" t="s">
        <v>154</v>
      </c>
      <c r="E246" s="139" t="s">
        <v>3</v>
      </c>
      <c r="F246" s="140" t="s">
        <v>272</v>
      </c>
      <c r="H246" s="139" t="s">
        <v>3</v>
      </c>
      <c r="L246" s="138"/>
      <c r="M246" s="141"/>
      <c r="N246" s="142"/>
      <c r="O246" s="142"/>
      <c r="P246" s="142"/>
      <c r="Q246" s="142"/>
      <c r="R246" s="142"/>
      <c r="S246" s="142"/>
      <c r="T246" s="143"/>
      <c r="AR246" s="139" t="s">
        <v>154</v>
      </c>
      <c r="AS246" s="139" t="s">
        <v>77</v>
      </c>
      <c r="AT246" s="11" t="s">
        <v>73</v>
      </c>
      <c r="AU246" s="11" t="s">
        <v>30</v>
      </c>
      <c r="AV246" s="11" t="s">
        <v>68</v>
      </c>
      <c r="AW246" s="139" t="s">
        <v>142</v>
      </c>
    </row>
    <row r="247" spans="2:49" s="11" customFormat="1" ht="12">
      <c r="B247" s="138"/>
      <c r="D247" s="135" t="s">
        <v>154</v>
      </c>
      <c r="E247" s="139" t="s">
        <v>3</v>
      </c>
      <c r="F247" s="140" t="s">
        <v>156</v>
      </c>
      <c r="H247" s="139" t="s">
        <v>3</v>
      </c>
      <c r="L247" s="138"/>
      <c r="M247" s="141"/>
      <c r="N247" s="142"/>
      <c r="O247" s="142"/>
      <c r="P247" s="142"/>
      <c r="Q247" s="142"/>
      <c r="R247" s="142"/>
      <c r="S247" s="142"/>
      <c r="T247" s="143"/>
      <c r="AR247" s="139" t="s">
        <v>154</v>
      </c>
      <c r="AS247" s="139" t="s">
        <v>77</v>
      </c>
      <c r="AT247" s="11" t="s">
        <v>73</v>
      </c>
      <c r="AU247" s="11" t="s">
        <v>30</v>
      </c>
      <c r="AV247" s="11" t="s">
        <v>68</v>
      </c>
      <c r="AW247" s="139" t="s">
        <v>142</v>
      </c>
    </row>
    <row r="248" spans="2:49" s="11" customFormat="1" ht="12">
      <c r="B248" s="138"/>
      <c r="D248" s="135" t="s">
        <v>154</v>
      </c>
      <c r="E248" s="139" t="s">
        <v>3</v>
      </c>
      <c r="F248" s="140" t="s">
        <v>176</v>
      </c>
      <c r="H248" s="139" t="s">
        <v>3</v>
      </c>
      <c r="L248" s="138"/>
      <c r="M248" s="141"/>
      <c r="N248" s="142"/>
      <c r="O248" s="142"/>
      <c r="P248" s="142"/>
      <c r="Q248" s="142"/>
      <c r="R248" s="142"/>
      <c r="S248" s="142"/>
      <c r="T248" s="143"/>
      <c r="AR248" s="139" t="s">
        <v>154</v>
      </c>
      <c r="AS248" s="139" t="s">
        <v>77</v>
      </c>
      <c r="AT248" s="11" t="s">
        <v>73</v>
      </c>
      <c r="AU248" s="11" t="s">
        <v>30</v>
      </c>
      <c r="AV248" s="11" t="s">
        <v>68</v>
      </c>
      <c r="AW248" s="139" t="s">
        <v>142</v>
      </c>
    </row>
    <row r="249" spans="2:49" s="12" customFormat="1" ht="12">
      <c r="B249" s="144"/>
      <c r="D249" s="135" t="s">
        <v>154</v>
      </c>
      <c r="E249" s="145" t="s">
        <v>3</v>
      </c>
      <c r="F249" s="146" t="s">
        <v>273</v>
      </c>
      <c r="H249" s="147">
        <v>159.6</v>
      </c>
      <c r="L249" s="144"/>
      <c r="M249" s="148"/>
      <c r="N249" s="149"/>
      <c r="O249" s="149"/>
      <c r="P249" s="149"/>
      <c r="Q249" s="149"/>
      <c r="R249" s="149"/>
      <c r="S249" s="149"/>
      <c r="T249" s="150"/>
      <c r="AR249" s="145" t="s">
        <v>154</v>
      </c>
      <c r="AS249" s="145" t="s">
        <v>77</v>
      </c>
      <c r="AT249" s="12" t="s">
        <v>77</v>
      </c>
      <c r="AU249" s="12" t="s">
        <v>30</v>
      </c>
      <c r="AV249" s="12" t="s">
        <v>68</v>
      </c>
      <c r="AW249" s="145" t="s">
        <v>142</v>
      </c>
    </row>
    <row r="250" spans="2:49" s="12" customFormat="1" ht="12">
      <c r="B250" s="144"/>
      <c r="D250" s="135" t="s">
        <v>154</v>
      </c>
      <c r="E250" s="145" t="s">
        <v>3</v>
      </c>
      <c r="F250" s="146" t="s">
        <v>274</v>
      </c>
      <c r="H250" s="147">
        <v>-23.64</v>
      </c>
      <c r="L250" s="144"/>
      <c r="M250" s="148"/>
      <c r="N250" s="149"/>
      <c r="O250" s="149"/>
      <c r="P250" s="149"/>
      <c r="Q250" s="149"/>
      <c r="R250" s="149"/>
      <c r="S250" s="149"/>
      <c r="T250" s="150"/>
      <c r="AR250" s="145" t="s">
        <v>154</v>
      </c>
      <c r="AS250" s="145" t="s">
        <v>77</v>
      </c>
      <c r="AT250" s="12" t="s">
        <v>77</v>
      </c>
      <c r="AU250" s="12" t="s">
        <v>30</v>
      </c>
      <c r="AV250" s="12" t="s">
        <v>68</v>
      </c>
      <c r="AW250" s="145" t="s">
        <v>142</v>
      </c>
    </row>
    <row r="251" spans="2:49" s="12" customFormat="1" ht="12">
      <c r="B251" s="144"/>
      <c r="D251" s="135" t="s">
        <v>154</v>
      </c>
      <c r="E251" s="145" t="s">
        <v>3</v>
      </c>
      <c r="F251" s="146" t="s">
        <v>275</v>
      </c>
      <c r="H251" s="147">
        <v>247.8</v>
      </c>
      <c r="L251" s="144"/>
      <c r="M251" s="148"/>
      <c r="N251" s="149"/>
      <c r="O251" s="149"/>
      <c r="P251" s="149"/>
      <c r="Q251" s="149"/>
      <c r="R251" s="149"/>
      <c r="S251" s="149"/>
      <c r="T251" s="150"/>
      <c r="AR251" s="145" t="s">
        <v>154</v>
      </c>
      <c r="AS251" s="145" t="s">
        <v>77</v>
      </c>
      <c r="AT251" s="12" t="s">
        <v>77</v>
      </c>
      <c r="AU251" s="12" t="s">
        <v>30</v>
      </c>
      <c r="AV251" s="12" t="s">
        <v>68</v>
      </c>
      <c r="AW251" s="145" t="s">
        <v>142</v>
      </c>
    </row>
    <row r="252" spans="2:49" s="12" customFormat="1" ht="12">
      <c r="B252" s="144"/>
      <c r="D252" s="135" t="s">
        <v>154</v>
      </c>
      <c r="E252" s="145" t="s">
        <v>3</v>
      </c>
      <c r="F252" s="146" t="s">
        <v>274</v>
      </c>
      <c r="H252" s="147">
        <v>-23.64</v>
      </c>
      <c r="L252" s="144"/>
      <c r="M252" s="148"/>
      <c r="N252" s="149"/>
      <c r="O252" s="149"/>
      <c r="P252" s="149"/>
      <c r="Q252" s="149"/>
      <c r="R252" s="149"/>
      <c r="S252" s="149"/>
      <c r="T252" s="150"/>
      <c r="AR252" s="145" t="s">
        <v>154</v>
      </c>
      <c r="AS252" s="145" t="s">
        <v>77</v>
      </c>
      <c r="AT252" s="12" t="s">
        <v>77</v>
      </c>
      <c r="AU252" s="12" t="s">
        <v>30</v>
      </c>
      <c r="AV252" s="12" t="s">
        <v>68</v>
      </c>
      <c r="AW252" s="145" t="s">
        <v>142</v>
      </c>
    </row>
    <row r="253" spans="2:49" s="11" customFormat="1" ht="12">
      <c r="B253" s="138"/>
      <c r="D253" s="135" t="s">
        <v>154</v>
      </c>
      <c r="E253" s="139" t="s">
        <v>3</v>
      </c>
      <c r="F253" s="140" t="s">
        <v>178</v>
      </c>
      <c r="H253" s="139" t="s">
        <v>3</v>
      </c>
      <c r="L253" s="138"/>
      <c r="M253" s="141"/>
      <c r="N253" s="142"/>
      <c r="O253" s="142"/>
      <c r="P253" s="142"/>
      <c r="Q253" s="142"/>
      <c r="R253" s="142"/>
      <c r="S253" s="142"/>
      <c r="T253" s="143"/>
      <c r="AR253" s="139" t="s">
        <v>154</v>
      </c>
      <c r="AS253" s="139" t="s">
        <v>77</v>
      </c>
      <c r="AT253" s="11" t="s">
        <v>73</v>
      </c>
      <c r="AU253" s="11" t="s">
        <v>30</v>
      </c>
      <c r="AV253" s="11" t="s">
        <v>68</v>
      </c>
      <c r="AW253" s="139" t="s">
        <v>142</v>
      </c>
    </row>
    <row r="254" spans="2:49" s="12" customFormat="1" ht="12">
      <c r="B254" s="144"/>
      <c r="D254" s="135" t="s">
        <v>154</v>
      </c>
      <c r="E254" s="145" t="s">
        <v>3</v>
      </c>
      <c r="F254" s="146" t="s">
        <v>276</v>
      </c>
      <c r="H254" s="147">
        <v>71.82</v>
      </c>
      <c r="L254" s="144"/>
      <c r="M254" s="148"/>
      <c r="N254" s="149"/>
      <c r="O254" s="149"/>
      <c r="P254" s="149"/>
      <c r="Q254" s="149"/>
      <c r="R254" s="149"/>
      <c r="S254" s="149"/>
      <c r="T254" s="150"/>
      <c r="AR254" s="145" t="s">
        <v>154</v>
      </c>
      <c r="AS254" s="145" t="s">
        <v>77</v>
      </c>
      <c r="AT254" s="12" t="s">
        <v>77</v>
      </c>
      <c r="AU254" s="12" t="s">
        <v>30</v>
      </c>
      <c r="AV254" s="12" t="s">
        <v>68</v>
      </c>
      <c r="AW254" s="145" t="s">
        <v>142</v>
      </c>
    </row>
    <row r="255" spans="2:49" s="12" customFormat="1" ht="12">
      <c r="B255" s="144"/>
      <c r="D255" s="135" t="s">
        <v>154</v>
      </c>
      <c r="E255" s="145" t="s">
        <v>3</v>
      </c>
      <c r="F255" s="146" t="s">
        <v>277</v>
      </c>
      <c r="H255" s="147">
        <v>-12.411</v>
      </c>
      <c r="L255" s="144"/>
      <c r="M255" s="148"/>
      <c r="N255" s="149"/>
      <c r="O255" s="149"/>
      <c r="P255" s="149"/>
      <c r="Q255" s="149"/>
      <c r="R255" s="149"/>
      <c r="S255" s="149"/>
      <c r="T255" s="150"/>
      <c r="AR255" s="145" t="s">
        <v>154</v>
      </c>
      <c r="AS255" s="145" t="s">
        <v>77</v>
      </c>
      <c r="AT255" s="12" t="s">
        <v>77</v>
      </c>
      <c r="AU255" s="12" t="s">
        <v>30</v>
      </c>
      <c r="AV255" s="12" t="s">
        <v>68</v>
      </c>
      <c r="AW255" s="145" t="s">
        <v>142</v>
      </c>
    </row>
    <row r="256" spans="2:49" s="12" customFormat="1" ht="12">
      <c r="B256" s="144"/>
      <c r="D256" s="135" t="s">
        <v>154</v>
      </c>
      <c r="E256" s="145" t="s">
        <v>3</v>
      </c>
      <c r="F256" s="146" t="s">
        <v>278</v>
      </c>
      <c r="H256" s="147">
        <v>127.764</v>
      </c>
      <c r="L256" s="144"/>
      <c r="M256" s="148"/>
      <c r="N256" s="149"/>
      <c r="O256" s="149"/>
      <c r="P256" s="149"/>
      <c r="Q256" s="149"/>
      <c r="R256" s="149"/>
      <c r="S256" s="149"/>
      <c r="T256" s="150"/>
      <c r="AR256" s="145" t="s">
        <v>154</v>
      </c>
      <c r="AS256" s="145" t="s">
        <v>77</v>
      </c>
      <c r="AT256" s="12" t="s">
        <v>77</v>
      </c>
      <c r="AU256" s="12" t="s">
        <v>30</v>
      </c>
      <c r="AV256" s="12" t="s">
        <v>68</v>
      </c>
      <c r="AW256" s="145" t="s">
        <v>142</v>
      </c>
    </row>
    <row r="257" spans="2:49" s="12" customFormat="1" ht="12">
      <c r="B257" s="144"/>
      <c r="D257" s="135" t="s">
        <v>154</v>
      </c>
      <c r="E257" s="145" t="s">
        <v>3</v>
      </c>
      <c r="F257" s="146" t="s">
        <v>277</v>
      </c>
      <c r="H257" s="147">
        <v>-12.411</v>
      </c>
      <c r="L257" s="144"/>
      <c r="M257" s="148"/>
      <c r="N257" s="149"/>
      <c r="O257" s="149"/>
      <c r="P257" s="149"/>
      <c r="Q257" s="149"/>
      <c r="R257" s="149"/>
      <c r="S257" s="149"/>
      <c r="T257" s="150"/>
      <c r="AR257" s="145" t="s">
        <v>154</v>
      </c>
      <c r="AS257" s="145" t="s">
        <v>77</v>
      </c>
      <c r="AT257" s="12" t="s">
        <v>77</v>
      </c>
      <c r="AU257" s="12" t="s">
        <v>30</v>
      </c>
      <c r="AV257" s="12" t="s">
        <v>68</v>
      </c>
      <c r="AW257" s="145" t="s">
        <v>142</v>
      </c>
    </row>
    <row r="258" spans="2:49" s="13" customFormat="1" ht="12">
      <c r="B258" s="160"/>
      <c r="D258" s="135" t="s">
        <v>154</v>
      </c>
      <c r="E258" s="161" t="s">
        <v>3</v>
      </c>
      <c r="F258" s="162" t="s">
        <v>182</v>
      </c>
      <c r="H258" s="163">
        <v>534.882</v>
      </c>
      <c r="L258" s="160"/>
      <c r="M258" s="164"/>
      <c r="N258" s="165"/>
      <c r="O258" s="165"/>
      <c r="P258" s="165"/>
      <c r="Q258" s="165"/>
      <c r="R258" s="165"/>
      <c r="S258" s="165"/>
      <c r="T258" s="166"/>
      <c r="AR258" s="161" t="s">
        <v>154</v>
      </c>
      <c r="AS258" s="161" t="s">
        <v>77</v>
      </c>
      <c r="AT258" s="13" t="s">
        <v>150</v>
      </c>
      <c r="AU258" s="13" t="s">
        <v>30</v>
      </c>
      <c r="AV258" s="13" t="s">
        <v>73</v>
      </c>
      <c r="AW258" s="161" t="s">
        <v>142</v>
      </c>
    </row>
    <row r="259" spans="2:63" s="1" customFormat="1" ht="20.45" customHeight="1">
      <c r="B259" s="124"/>
      <c r="C259" s="125" t="s">
        <v>279</v>
      </c>
      <c r="D259" s="125" t="s">
        <v>145</v>
      </c>
      <c r="E259" s="126" t="s">
        <v>280</v>
      </c>
      <c r="F259" s="127" t="s">
        <v>281</v>
      </c>
      <c r="G259" s="128" t="s">
        <v>174</v>
      </c>
      <c r="H259" s="129">
        <v>338.744</v>
      </c>
      <c r="I259" s="130"/>
      <c r="J259" s="130">
        <f>ROUND(I259*H259,2)</f>
        <v>0</v>
      </c>
      <c r="K259" s="127" t="s">
        <v>149</v>
      </c>
      <c r="L259" s="28"/>
      <c r="M259" s="48" t="s">
        <v>3</v>
      </c>
      <c r="N259" s="131" t="s">
        <v>39</v>
      </c>
      <c r="O259" s="132">
        <v>0.08</v>
      </c>
      <c r="P259" s="132">
        <f>O259*H259</f>
        <v>27.099520000000002</v>
      </c>
      <c r="Q259" s="132">
        <v>0</v>
      </c>
      <c r="R259" s="132">
        <f>Q259*H259</f>
        <v>0</v>
      </c>
      <c r="S259" s="132">
        <v>0</v>
      </c>
      <c r="T259" s="133">
        <f>S259*H259</f>
        <v>0</v>
      </c>
      <c r="AP259" s="17" t="s">
        <v>150</v>
      </c>
      <c r="AR259" s="17" t="s">
        <v>145</v>
      </c>
      <c r="AS259" s="17" t="s">
        <v>77</v>
      </c>
      <c r="AW259" s="17" t="s">
        <v>142</v>
      </c>
      <c r="BC259" s="134">
        <f>IF(N259="základní",J259,0)</f>
        <v>0</v>
      </c>
      <c r="BD259" s="134">
        <f>IF(N259="snížená",J259,0)</f>
        <v>0</v>
      </c>
      <c r="BE259" s="134">
        <f>IF(N259="zákl. přenesená",J259,0)</f>
        <v>0</v>
      </c>
      <c r="BF259" s="134">
        <f>IF(N259="sníž. přenesená",J259,0)</f>
        <v>0</v>
      </c>
      <c r="BG259" s="134">
        <f>IF(N259="nulová",J259,0)</f>
        <v>0</v>
      </c>
      <c r="BH259" s="17" t="s">
        <v>73</v>
      </c>
      <c r="BI259" s="134">
        <f>ROUND(I259*H259,2)</f>
        <v>0</v>
      </c>
      <c r="BJ259" s="17" t="s">
        <v>150</v>
      </c>
      <c r="BK259" s="17" t="s">
        <v>282</v>
      </c>
    </row>
    <row r="260" spans="2:45" s="1" customFormat="1" ht="48.75">
      <c r="B260" s="28"/>
      <c r="D260" s="135" t="s">
        <v>152</v>
      </c>
      <c r="F260" s="136" t="s">
        <v>283</v>
      </c>
      <c r="L260" s="28"/>
      <c r="M260" s="137"/>
      <c r="N260" s="49"/>
      <c r="O260" s="49"/>
      <c r="P260" s="49"/>
      <c r="Q260" s="49"/>
      <c r="R260" s="49"/>
      <c r="S260" s="49"/>
      <c r="T260" s="50"/>
      <c r="AR260" s="17" t="s">
        <v>152</v>
      </c>
      <c r="AS260" s="17" t="s">
        <v>77</v>
      </c>
    </row>
    <row r="261" spans="2:49" s="11" customFormat="1" ht="12">
      <c r="B261" s="138"/>
      <c r="D261" s="135" t="s">
        <v>154</v>
      </c>
      <c r="E261" s="139" t="s">
        <v>3</v>
      </c>
      <c r="F261" s="140" t="s">
        <v>284</v>
      </c>
      <c r="H261" s="139" t="s">
        <v>3</v>
      </c>
      <c r="L261" s="138"/>
      <c r="M261" s="141"/>
      <c r="N261" s="142"/>
      <c r="O261" s="142"/>
      <c r="P261" s="142"/>
      <c r="Q261" s="142"/>
      <c r="R261" s="142"/>
      <c r="S261" s="142"/>
      <c r="T261" s="143"/>
      <c r="AR261" s="139" t="s">
        <v>154</v>
      </c>
      <c r="AS261" s="139" t="s">
        <v>77</v>
      </c>
      <c r="AT261" s="11" t="s">
        <v>73</v>
      </c>
      <c r="AU261" s="11" t="s">
        <v>30</v>
      </c>
      <c r="AV261" s="11" t="s">
        <v>68</v>
      </c>
      <c r="AW261" s="139" t="s">
        <v>142</v>
      </c>
    </row>
    <row r="262" spans="2:49" s="11" customFormat="1" ht="12">
      <c r="B262" s="138"/>
      <c r="D262" s="135" t="s">
        <v>154</v>
      </c>
      <c r="E262" s="139" t="s">
        <v>3</v>
      </c>
      <c r="F262" s="140" t="s">
        <v>156</v>
      </c>
      <c r="H262" s="139" t="s">
        <v>3</v>
      </c>
      <c r="L262" s="138"/>
      <c r="M262" s="141"/>
      <c r="N262" s="142"/>
      <c r="O262" s="142"/>
      <c r="P262" s="142"/>
      <c r="Q262" s="142"/>
      <c r="R262" s="142"/>
      <c r="S262" s="142"/>
      <c r="T262" s="143"/>
      <c r="AR262" s="139" t="s">
        <v>154</v>
      </c>
      <c r="AS262" s="139" t="s">
        <v>77</v>
      </c>
      <c r="AT262" s="11" t="s">
        <v>73</v>
      </c>
      <c r="AU262" s="11" t="s">
        <v>30</v>
      </c>
      <c r="AV262" s="11" t="s">
        <v>68</v>
      </c>
      <c r="AW262" s="139" t="s">
        <v>142</v>
      </c>
    </row>
    <row r="263" spans="2:49" s="11" customFormat="1" ht="12">
      <c r="B263" s="138"/>
      <c r="D263" s="135" t="s">
        <v>154</v>
      </c>
      <c r="E263" s="139" t="s">
        <v>3</v>
      </c>
      <c r="F263" s="140" t="s">
        <v>244</v>
      </c>
      <c r="H263" s="139" t="s">
        <v>3</v>
      </c>
      <c r="L263" s="138"/>
      <c r="M263" s="141"/>
      <c r="N263" s="142"/>
      <c r="O263" s="142"/>
      <c r="P263" s="142"/>
      <c r="Q263" s="142"/>
      <c r="R263" s="142"/>
      <c r="S263" s="142"/>
      <c r="T263" s="143"/>
      <c r="AR263" s="139" t="s">
        <v>154</v>
      </c>
      <c r="AS263" s="139" t="s">
        <v>77</v>
      </c>
      <c r="AT263" s="11" t="s">
        <v>73</v>
      </c>
      <c r="AU263" s="11" t="s">
        <v>30</v>
      </c>
      <c r="AV263" s="11" t="s">
        <v>68</v>
      </c>
      <c r="AW263" s="139" t="s">
        <v>142</v>
      </c>
    </row>
    <row r="264" spans="2:49" s="12" customFormat="1" ht="12">
      <c r="B264" s="144"/>
      <c r="D264" s="135" t="s">
        <v>154</v>
      </c>
      <c r="E264" s="145" t="s">
        <v>3</v>
      </c>
      <c r="F264" s="146" t="s">
        <v>285</v>
      </c>
      <c r="H264" s="147">
        <v>72.504</v>
      </c>
      <c r="L264" s="144"/>
      <c r="M264" s="148"/>
      <c r="N264" s="149"/>
      <c r="O264" s="149"/>
      <c r="P264" s="149"/>
      <c r="Q264" s="149"/>
      <c r="R264" s="149"/>
      <c r="S264" s="149"/>
      <c r="T264" s="150"/>
      <c r="AR264" s="145" t="s">
        <v>154</v>
      </c>
      <c r="AS264" s="145" t="s">
        <v>77</v>
      </c>
      <c r="AT264" s="12" t="s">
        <v>77</v>
      </c>
      <c r="AU264" s="12" t="s">
        <v>30</v>
      </c>
      <c r="AV264" s="12" t="s">
        <v>68</v>
      </c>
      <c r="AW264" s="145" t="s">
        <v>142</v>
      </c>
    </row>
    <row r="265" spans="2:49" s="12" customFormat="1" ht="12">
      <c r="B265" s="144"/>
      <c r="D265" s="135" t="s">
        <v>154</v>
      </c>
      <c r="E265" s="145" t="s">
        <v>3</v>
      </c>
      <c r="F265" s="146" t="s">
        <v>286</v>
      </c>
      <c r="H265" s="147">
        <v>66.24</v>
      </c>
      <c r="L265" s="144"/>
      <c r="M265" s="148"/>
      <c r="N265" s="149"/>
      <c r="O265" s="149"/>
      <c r="P265" s="149"/>
      <c r="Q265" s="149"/>
      <c r="R265" s="149"/>
      <c r="S265" s="149"/>
      <c r="T265" s="150"/>
      <c r="AR265" s="145" t="s">
        <v>154</v>
      </c>
      <c r="AS265" s="145" t="s">
        <v>77</v>
      </c>
      <c r="AT265" s="12" t="s">
        <v>77</v>
      </c>
      <c r="AU265" s="12" t="s">
        <v>30</v>
      </c>
      <c r="AV265" s="12" t="s">
        <v>68</v>
      </c>
      <c r="AW265" s="145" t="s">
        <v>142</v>
      </c>
    </row>
    <row r="266" spans="2:49" s="14" customFormat="1" ht="12">
      <c r="B266" s="167"/>
      <c r="D266" s="135" t="s">
        <v>154</v>
      </c>
      <c r="E266" s="168" t="s">
        <v>3</v>
      </c>
      <c r="F266" s="169" t="s">
        <v>226</v>
      </c>
      <c r="H266" s="170">
        <v>138.744</v>
      </c>
      <c r="L266" s="167"/>
      <c r="M266" s="171"/>
      <c r="N266" s="172"/>
      <c r="O266" s="172"/>
      <c r="P266" s="172"/>
      <c r="Q266" s="172"/>
      <c r="R266" s="172"/>
      <c r="S266" s="172"/>
      <c r="T266" s="173"/>
      <c r="AR266" s="168" t="s">
        <v>154</v>
      </c>
      <c r="AS266" s="168" t="s">
        <v>77</v>
      </c>
      <c r="AT266" s="14" t="s">
        <v>143</v>
      </c>
      <c r="AU266" s="14" t="s">
        <v>30</v>
      </c>
      <c r="AV266" s="14" t="s">
        <v>68</v>
      </c>
      <c r="AW266" s="168" t="s">
        <v>142</v>
      </c>
    </row>
    <row r="267" spans="2:49" s="11" customFormat="1" ht="12">
      <c r="B267" s="138"/>
      <c r="D267" s="135" t="s">
        <v>154</v>
      </c>
      <c r="E267" s="139" t="s">
        <v>3</v>
      </c>
      <c r="F267" s="140" t="s">
        <v>287</v>
      </c>
      <c r="H267" s="139" t="s">
        <v>3</v>
      </c>
      <c r="L267" s="138"/>
      <c r="M267" s="141"/>
      <c r="N267" s="142"/>
      <c r="O267" s="142"/>
      <c r="P267" s="142"/>
      <c r="Q267" s="142"/>
      <c r="R267" s="142"/>
      <c r="S267" s="142"/>
      <c r="T267" s="143"/>
      <c r="AR267" s="139" t="s">
        <v>154</v>
      </c>
      <c r="AS267" s="139" t="s">
        <v>77</v>
      </c>
      <c r="AT267" s="11" t="s">
        <v>73</v>
      </c>
      <c r="AU267" s="11" t="s">
        <v>30</v>
      </c>
      <c r="AV267" s="11" t="s">
        <v>68</v>
      </c>
      <c r="AW267" s="139" t="s">
        <v>142</v>
      </c>
    </row>
    <row r="268" spans="2:49" s="12" customFormat="1" ht="12">
      <c r="B268" s="144"/>
      <c r="D268" s="135" t="s">
        <v>154</v>
      </c>
      <c r="E268" s="145" t="s">
        <v>3</v>
      </c>
      <c r="F268" s="146" t="s">
        <v>288</v>
      </c>
      <c r="H268" s="147">
        <v>200</v>
      </c>
      <c r="L268" s="144"/>
      <c r="M268" s="148"/>
      <c r="N268" s="149"/>
      <c r="O268" s="149"/>
      <c r="P268" s="149"/>
      <c r="Q268" s="149"/>
      <c r="R268" s="149"/>
      <c r="S268" s="149"/>
      <c r="T268" s="150"/>
      <c r="AR268" s="145" t="s">
        <v>154</v>
      </c>
      <c r="AS268" s="145" t="s">
        <v>77</v>
      </c>
      <c r="AT268" s="12" t="s">
        <v>77</v>
      </c>
      <c r="AU268" s="12" t="s">
        <v>30</v>
      </c>
      <c r="AV268" s="12" t="s">
        <v>68</v>
      </c>
      <c r="AW268" s="145" t="s">
        <v>142</v>
      </c>
    </row>
    <row r="269" spans="2:49" s="13" customFormat="1" ht="12">
      <c r="B269" s="160"/>
      <c r="D269" s="135" t="s">
        <v>154</v>
      </c>
      <c r="E269" s="161" t="s">
        <v>3</v>
      </c>
      <c r="F269" s="162" t="s">
        <v>182</v>
      </c>
      <c r="H269" s="163">
        <v>338.744</v>
      </c>
      <c r="L269" s="160"/>
      <c r="M269" s="164"/>
      <c r="N269" s="165"/>
      <c r="O269" s="165"/>
      <c r="P269" s="165"/>
      <c r="Q269" s="165"/>
      <c r="R269" s="165"/>
      <c r="S269" s="165"/>
      <c r="T269" s="166"/>
      <c r="AR269" s="161" t="s">
        <v>154</v>
      </c>
      <c r="AS269" s="161" t="s">
        <v>77</v>
      </c>
      <c r="AT269" s="13" t="s">
        <v>150</v>
      </c>
      <c r="AU269" s="13" t="s">
        <v>30</v>
      </c>
      <c r="AV269" s="13" t="s">
        <v>73</v>
      </c>
      <c r="AW269" s="161" t="s">
        <v>142</v>
      </c>
    </row>
    <row r="270" spans="2:63" s="1" customFormat="1" ht="20.45" customHeight="1">
      <c r="B270" s="124"/>
      <c r="C270" s="125" t="s">
        <v>289</v>
      </c>
      <c r="D270" s="125" t="s">
        <v>145</v>
      </c>
      <c r="E270" s="126" t="s">
        <v>290</v>
      </c>
      <c r="F270" s="127" t="s">
        <v>291</v>
      </c>
      <c r="G270" s="128" t="s">
        <v>148</v>
      </c>
      <c r="H270" s="129">
        <v>30</v>
      </c>
      <c r="I270" s="130"/>
      <c r="J270" s="130">
        <f>ROUND(I270*H270,2)</f>
        <v>0</v>
      </c>
      <c r="K270" s="127" t="s">
        <v>149</v>
      </c>
      <c r="L270" s="28"/>
      <c r="M270" s="48" t="s">
        <v>3</v>
      </c>
      <c r="N270" s="131" t="s">
        <v>39</v>
      </c>
      <c r="O270" s="132">
        <v>3.381</v>
      </c>
      <c r="P270" s="132">
        <f>O270*H270</f>
        <v>101.42999999999999</v>
      </c>
      <c r="Q270" s="132">
        <v>0.05362</v>
      </c>
      <c r="R270" s="132">
        <f>Q270*H270</f>
        <v>1.6086</v>
      </c>
      <c r="S270" s="132">
        <v>0</v>
      </c>
      <c r="T270" s="133">
        <f>S270*H270</f>
        <v>0</v>
      </c>
      <c r="AP270" s="17" t="s">
        <v>150</v>
      </c>
      <c r="AR270" s="17" t="s">
        <v>145</v>
      </c>
      <c r="AS270" s="17" t="s">
        <v>77</v>
      </c>
      <c r="AW270" s="17" t="s">
        <v>142</v>
      </c>
      <c r="BC270" s="134">
        <f>IF(N270="základní",J270,0)</f>
        <v>0</v>
      </c>
      <c r="BD270" s="134">
        <f>IF(N270="snížená",J270,0)</f>
        <v>0</v>
      </c>
      <c r="BE270" s="134">
        <f>IF(N270="zákl. přenesená",J270,0)</f>
        <v>0</v>
      </c>
      <c r="BF270" s="134">
        <f>IF(N270="sníž. přenesená",J270,0)</f>
        <v>0</v>
      </c>
      <c r="BG270" s="134">
        <f>IF(N270="nulová",J270,0)</f>
        <v>0</v>
      </c>
      <c r="BH270" s="17" t="s">
        <v>73</v>
      </c>
      <c r="BI270" s="134">
        <f>ROUND(I270*H270,2)</f>
        <v>0</v>
      </c>
      <c r="BJ270" s="17" t="s">
        <v>150</v>
      </c>
      <c r="BK270" s="17" t="s">
        <v>292</v>
      </c>
    </row>
    <row r="271" spans="2:45" s="1" customFormat="1" ht="78">
      <c r="B271" s="28"/>
      <c r="D271" s="135" t="s">
        <v>152</v>
      </c>
      <c r="F271" s="136" t="s">
        <v>293</v>
      </c>
      <c r="L271" s="28"/>
      <c r="M271" s="137"/>
      <c r="N271" s="49"/>
      <c r="O271" s="49"/>
      <c r="P271" s="49"/>
      <c r="Q271" s="49"/>
      <c r="R271" s="49"/>
      <c r="S271" s="49"/>
      <c r="T271" s="50"/>
      <c r="AR271" s="17" t="s">
        <v>152</v>
      </c>
      <c r="AS271" s="17" t="s">
        <v>77</v>
      </c>
    </row>
    <row r="272" spans="2:49" s="11" customFormat="1" ht="12">
      <c r="B272" s="138"/>
      <c r="D272" s="135" t="s">
        <v>154</v>
      </c>
      <c r="E272" s="139" t="s">
        <v>3</v>
      </c>
      <c r="F272" s="140" t="s">
        <v>155</v>
      </c>
      <c r="H272" s="139" t="s">
        <v>3</v>
      </c>
      <c r="L272" s="138"/>
      <c r="M272" s="141"/>
      <c r="N272" s="142"/>
      <c r="O272" s="142"/>
      <c r="P272" s="142"/>
      <c r="Q272" s="142"/>
      <c r="R272" s="142"/>
      <c r="S272" s="142"/>
      <c r="T272" s="143"/>
      <c r="AR272" s="139" t="s">
        <v>154</v>
      </c>
      <c r="AS272" s="139" t="s">
        <v>77</v>
      </c>
      <c r="AT272" s="11" t="s">
        <v>73</v>
      </c>
      <c r="AU272" s="11" t="s">
        <v>30</v>
      </c>
      <c r="AV272" s="11" t="s">
        <v>68</v>
      </c>
      <c r="AW272" s="139" t="s">
        <v>142</v>
      </c>
    </row>
    <row r="273" spans="2:49" s="11" customFormat="1" ht="12">
      <c r="B273" s="138"/>
      <c r="D273" s="135" t="s">
        <v>154</v>
      </c>
      <c r="E273" s="139" t="s">
        <v>3</v>
      </c>
      <c r="F273" s="140" t="s">
        <v>156</v>
      </c>
      <c r="H273" s="139" t="s">
        <v>3</v>
      </c>
      <c r="L273" s="138"/>
      <c r="M273" s="141"/>
      <c r="N273" s="142"/>
      <c r="O273" s="142"/>
      <c r="P273" s="142"/>
      <c r="Q273" s="142"/>
      <c r="R273" s="142"/>
      <c r="S273" s="142"/>
      <c r="T273" s="143"/>
      <c r="AR273" s="139" t="s">
        <v>154</v>
      </c>
      <c r="AS273" s="139" t="s">
        <v>77</v>
      </c>
      <c r="AT273" s="11" t="s">
        <v>73</v>
      </c>
      <c r="AU273" s="11" t="s">
        <v>30</v>
      </c>
      <c r="AV273" s="11" t="s">
        <v>68</v>
      </c>
      <c r="AW273" s="139" t="s">
        <v>142</v>
      </c>
    </row>
    <row r="274" spans="2:49" s="11" customFormat="1" ht="12">
      <c r="B274" s="138"/>
      <c r="D274" s="135" t="s">
        <v>154</v>
      </c>
      <c r="E274" s="139" t="s">
        <v>3</v>
      </c>
      <c r="F274" s="140" t="s">
        <v>294</v>
      </c>
      <c r="H274" s="139" t="s">
        <v>3</v>
      </c>
      <c r="L274" s="138"/>
      <c r="M274" s="141"/>
      <c r="N274" s="142"/>
      <c r="O274" s="142"/>
      <c r="P274" s="142"/>
      <c r="Q274" s="142"/>
      <c r="R274" s="142"/>
      <c r="S274" s="142"/>
      <c r="T274" s="143"/>
      <c r="AR274" s="139" t="s">
        <v>154</v>
      </c>
      <c r="AS274" s="139" t="s">
        <v>77</v>
      </c>
      <c r="AT274" s="11" t="s">
        <v>73</v>
      </c>
      <c r="AU274" s="11" t="s">
        <v>30</v>
      </c>
      <c r="AV274" s="11" t="s">
        <v>68</v>
      </c>
      <c r="AW274" s="139" t="s">
        <v>142</v>
      </c>
    </row>
    <row r="275" spans="2:49" s="12" customFormat="1" ht="12">
      <c r="B275" s="144"/>
      <c r="D275" s="135" t="s">
        <v>154</v>
      </c>
      <c r="E275" s="145" t="s">
        <v>3</v>
      </c>
      <c r="F275" s="146" t="s">
        <v>295</v>
      </c>
      <c r="H275" s="147">
        <v>29</v>
      </c>
      <c r="L275" s="144"/>
      <c r="M275" s="148"/>
      <c r="N275" s="149"/>
      <c r="O275" s="149"/>
      <c r="P275" s="149"/>
      <c r="Q275" s="149"/>
      <c r="R275" s="149"/>
      <c r="S275" s="149"/>
      <c r="T275" s="150"/>
      <c r="AR275" s="145" t="s">
        <v>154</v>
      </c>
      <c r="AS275" s="145" t="s">
        <v>77</v>
      </c>
      <c r="AT275" s="12" t="s">
        <v>77</v>
      </c>
      <c r="AU275" s="12" t="s">
        <v>30</v>
      </c>
      <c r="AV275" s="12" t="s">
        <v>68</v>
      </c>
      <c r="AW275" s="145" t="s">
        <v>142</v>
      </c>
    </row>
    <row r="276" spans="2:49" s="12" customFormat="1" ht="12">
      <c r="B276" s="144"/>
      <c r="D276" s="135" t="s">
        <v>154</v>
      </c>
      <c r="E276" s="145" t="s">
        <v>3</v>
      </c>
      <c r="F276" s="146" t="s">
        <v>73</v>
      </c>
      <c r="H276" s="147">
        <v>1</v>
      </c>
      <c r="L276" s="144"/>
      <c r="M276" s="148"/>
      <c r="N276" s="149"/>
      <c r="O276" s="149"/>
      <c r="P276" s="149"/>
      <c r="Q276" s="149"/>
      <c r="R276" s="149"/>
      <c r="S276" s="149"/>
      <c r="T276" s="150"/>
      <c r="AR276" s="145" t="s">
        <v>154</v>
      </c>
      <c r="AS276" s="145" t="s">
        <v>77</v>
      </c>
      <c r="AT276" s="12" t="s">
        <v>77</v>
      </c>
      <c r="AU276" s="12" t="s">
        <v>30</v>
      </c>
      <c r="AV276" s="12" t="s">
        <v>68</v>
      </c>
      <c r="AW276" s="145" t="s">
        <v>142</v>
      </c>
    </row>
    <row r="277" spans="2:49" s="13" customFormat="1" ht="12">
      <c r="B277" s="160"/>
      <c r="D277" s="135" t="s">
        <v>154</v>
      </c>
      <c r="E277" s="161" t="s">
        <v>3</v>
      </c>
      <c r="F277" s="162" t="s">
        <v>182</v>
      </c>
      <c r="H277" s="163">
        <v>30</v>
      </c>
      <c r="L277" s="160"/>
      <c r="M277" s="164"/>
      <c r="N277" s="165"/>
      <c r="O277" s="165"/>
      <c r="P277" s="165"/>
      <c r="Q277" s="165"/>
      <c r="R277" s="165"/>
      <c r="S277" s="165"/>
      <c r="T277" s="166"/>
      <c r="AR277" s="161" t="s">
        <v>154</v>
      </c>
      <c r="AS277" s="161" t="s">
        <v>77</v>
      </c>
      <c r="AT277" s="13" t="s">
        <v>150</v>
      </c>
      <c r="AU277" s="13" t="s">
        <v>30</v>
      </c>
      <c r="AV277" s="13" t="s">
        <v>73</v>
      </c>
      <c r="AW277" s="161" t="s">
        <v>142</v>
      </c>
    </row>
    <row r="278" spans="2:63" s="1" customFormat="1" ht="20.45" customHeight="1">
      <c r="B278" s="124"/>
      <c r="C278" s="151" t="s">
        <v>296</v>
      </c>
      <c r="D278" s="151" t="s">
        <v>166</v>
      </c>
      <c r="E278" s="152" t="s">
        <v>297</v>
      </c>
      <c r="F278" s="153" t="s">
        <v>298</v>
      </c>
      <c r="G278" s="154" t="s">
        <v>148</v>
      </c>
      <c r="H278" s="155">
        <v>30</v>
      </c>
      <c r="I278" s="156"/>
      <c r="J278" s="156">
        <f>ROUND(I278*H278,2)</f>
        <v>0</v>
      </c>
      <c r="K278" s="153" t="s">
        <v>149</v>
      </c>
      <c r="L278" s="157"/>
      <c r="M278" s="158" t="s">
        <v>3</v>
      </c>
      <c r="N278" s="159" t="s">
        <v>39</v>
      </c>
      <c r="O278" s="132">
        <v>0</v>
      </c>
      <c r="P278" s="132">
        <f>O278*H278</f>
        <v>0</v>
      </c>
      <c r="Q278" s="132">
        <v>0.0425</v>
      </c>
      <c r="R278" s="132">
        <f>Q278*H278</f>
        <v>1.2750000000000001</v>
      </c>
      <c r="S278" s="132">
        <v>0</v>
      </c>
      <c r="T278" s="133">
        <f>S278*H278</f>
        <v>0</v>
      </c>
      <c r="AP278" s="17" t="s">
        <v>169</v>
      </c>
      <c r="AR278" s="17" t="s">
        <v>166</v>
      </c>
      <c r="AS278" s="17" t="s">
        <v>77</v>
      </c>
      <c r="AW278" s="17" t="s">
        <v>142</v>
      </c>
      <c r="BC278" s="134">
        <f>IF(N278="základní",J278,0)</f>
        <v>0</v>
      </c>
      <c r="BD278" s="134">
        <f>IF(N278="snížená",J278,0)</f>
        <v>0</v>
      </c>
      <c r="BE278" s="134">
        <f>IF(N278="zákl. přenesená",J278,0)</f>
        <v>0</v>
      </c>
      <c r="BF278" s="134">
        <f>IF(N278="sníž. přenesená",J278,0)</f>
        <v>0</v>
      </c>
      <c r="BG278" s="134">
        <f>IF(N278="nulová",J278,0)</f>
        <v>0</v>
      </c>
      <c r="BH278" s="17" t="s">
        <v>73</v>
      </c>
      <c r="BI278" s="134">
        <f>ROUND(I278*H278,2)</f>
        <v>0</v>
      </c>
      <c r="BJ278" s="17" t="s">
        <v>150</v>
      </c>
      <c r="BK278" s="17" t="s">
        <v>299</v>
      </c>
    </row>
    <row r="279" spans="2:61" s="10" customFormat="1" ht="22.9" customHeight="1">
      <c r="B279" s="112"/>
      <c r="D279" s="113" t="s">
        <v>67</v>
      </c>
      <c r="E279" s="122" t="s">
        <v>217</v>
      </c>
      <c r="F279" s="122" t="s">
        <v>300</v>
      </c>
      <c r="J279" s="123">
        <f>BI279</f>
        <v>0</v>
      </c>
      <c r="L279" s="112"/>
      <c r="M279" s="116"/>
      <c r="N279" s="117"/>
      <c r="O279" s="117"/>
      <c r="P279" s="118">
        <f>SUM(P280:P458)</f>
        <v>1746.1529500000001</v>
      </c>
      <c r="Q279" s="117"/>
      <c r="R279" s="118">
        <f>SUM(R280:R458)</f>
        <v>0.29613880000000004</v>
      </c>
      <c r="S279" s="117"/>
      <c r="T279" s="119">
        <f>SUM(T280:T458)</f>
        <v>139.84445300000004</v>
      </c>
      <c r="AP279" s="113" t="s">
        <v>73</v>
      </c>
      <c r="AR279" s="120" t="s">
        <v>67</v>
      </c>
      <c r="AS279" s="120" t="s">
        <v>73</v>
      </c>
      <c r="AW279" s="113" t="s">
        <v>142</v>
      </c>
      <c r="BI279" s="121">
        <f>SUM(BI280:BI458)</f>
        <v>0</v>
      </c>
    </row>
    <row r="280" spans="2:63" s="1" customFormat="1" ht="20.45" customHeight="1">
      <c r="B280" s="124"/>
      <c r="C280" s="125" t="s">
        <v>9</v>
      </c>
      <c r="D280" s="125" t="s">
        <v>145</v>
      </c>
      <c r="E280" s="126" t="s">
        <v>301</v>
      </c>
      <c r="F280" s="127" t="s">
        <v>302</v>
      </c>
      <c r="G280" s="128" t="s">
        <v>174</v>
      </c>
      <c r="H280" s="129">
        <v>1037.89</v>
      </c>
      <c r="I280" s="130"/>
      <c r="J280" s="130">
        <f>ROUND(I280*H280,2)</f>
        <v>0</v>
      </c>
      <c r="K280" s="127" t="s">
        <v>149</v>
      </c>
      <c r="L280" s="28"/>
      <c r="M280" s="48" t="s">
        <v>3</v>
      </c>
      <c r="N280" s="131" t="s">
        <v>39</v>
      </c>
      <c r="O280" s="132">
        <v>0.105</v>
      </c>
      <c r="P280" s="132">
        <f>O280*H280</f>
        <v>108.97845000000001</v>
      </c>
      <c r="Q280" s="132">
        <v>0.00013</v>
      </c>
      <c r="R280" s="132">
        <f>Q280*H280</f>
        <v>0.1349257</v>
      </c>
      <c r="S280" s="132">
        <v>0</v>
      </c>
      <c r="T280" s="133">
        <f>S280*H280</f>
        <v>0</v>
      </c>
      <c r="AP280" s="17" t="s">
        <v>150</v>
      </c>
      <c r="AR280" s="17" t="s">
        <v>145</v>
      </c>
      <c r="AS280" s="17" t="s">
        <v>77</v>
      </c>
      <c r="AW280" s="17" t="s">
        <v>142</v>
      </c>
      <c r="BC280" s="134">
        <f>IF(N280="základní",J280,0)</f>
        <v>0</v>
      </c>
      <c r="BD280" s="134">
        <f>IF(N280="snížená",J280,0)</f>
        <v>0</v>
      </c>
      <c r="BE280" s="134">
        <f>IF(N280="zákl. přenesená",J280,0)</f>
        <v>0</v>
      </c>
      <c r="BF280" s="134">
        <f>IF(N280="sníž. přenesená",J280,0)</f>
        <v>0</v>
      </c>
      <c r="BG280" s="134">
        <f>IF(N280="nulová",J280,0)</f>
        <v>0</v>
      </c>
      <c r="BH280" s="17" t="s">
        <v>73</v>
      </c>
      <c r="BI280" s="134">
        <f>ROUND(I280*H280,2)</f>
        <v>0</v>
      </c>
      <c r="BJ280" s="17" t="s">
        <v>150</v>
      </c>
      <c r="BK280" s="17" t="s">
        <v>303</v>
      </c>
    </row>
    <row r="281" spans="2:45" s="1" customFormat="1" ht="58.5">
      <c r="B281" s="28"/>
      <c r="D281" s="135" t="s">
        <v>152</v>
      </c>
      <c r="F281" s="136" t="s">
        <v>304</v>
      </c>
      <c r="L281" s="28"/>
      <c r="M281" s="137"/>
      <c r="N281" s="49"/>
      <c r="O281" s="49"/>
      <c r="P281" s="49"/>
      <c r="Q281" s="49"/>
      <c r="R281" s="49"/>
      <c r="S281" s="49"/>
      <c r="T281" s="50"/>
      <c r="AR281" s="17" t="s">
        <v>152</v>
      </c>
      <c r="AS281" s="17" t="s">
        <v>77</v>
      </c>
    </row>
    <row r="282" spans="2:49" s="11" customFormat="1" ht="12">
      <c r="B282" s="138"/>
      <c r="D282" s="135" t="s">
        <v>154</v>
      </c>
      <c r="E282" s="139" t="s">
        <v>3</v>
      </c>
      <c r="F282" s="140" t="s">
        <v>155</v>
      </c>
      <c r="H282" s="139" t="s">
        <v>3</v>
      </c>
      <c r="L282" s="138"/>
      <c r="M282" s="141"/>
      <c r="N282" s="142"/>
      <c r="O282" s="142"/>
      <c r="P282" s="142"/>
      <c r="Q282" s="142"/>
      <c r="R282" s="142"/>
      <c r="S282" s="142"/>
      <c r="T282" s="143"/>
      <c r="AR282" s="139" t="s">
        <v>154</v>
      </c>
      <c r="AS282" s="139" t="s">
        <v>77</v>
      </c>
      <c r="AT282" s="11" t="s">
        <v>73</v>
      </c>
      <c r="AU282" s="11" t="s">
        <v>30</v>
      </c>
      <c r="AV282" s="11" t="s">
        <v>68</v>
      </c>
      <c r="AW282" s="139" t="s">
        <v>142</v>
      </c>
    </row>
    <row r="283" spans="2:49" s="11" customFormat="1" ht="12">
      <c r="B283" s="138"/>
      <c r="D283" s="135" t="s">
        <v>154</v>
      </c>
      <c r="E283" s="139" t="s">
        <v>3</v>
      </c>
      <c r="F283" s="140" t="s">
        <v>156</v>
      </c>
      <c r="H283" s="139" t="s">
        <v>3</v>
      </c>
      <c r="L283" s="138"/>
      <c r="M283" s="141"/>
      <c r="N283" s="142"/>
      <c r="O283" s="142"/>
      <c r="P283" s="142"/>
      <c r="Q283" s="142"/>
      <c r="R283" s="142"/>
      <c r="S283" s="142"/>
      <c r="T283" s="143"/>
      <c r="AR283" s="139" t="s">
        <v>154</v>
      </c>
      <c r="AS283" s="139" t="s">
        <v>77</v>
      </c>
      <c r="AT283" s="11" t="s">
        <v>73</v>
      </c>
      <c r="AU283" s="11" t="s">
        <v>30</v>
      </c>
      <c r="AV283" s="11" t="s">
        <v>68</v>
      </c>
      <c r="AW283" s="139" t="s">
        <v>142</v>
      </c>
    </row>
    <row r="284" spans="2:49" s="12" customFormat="1" ht="12">
      <c r="B284" s="144"/>
      <c r="D284" s="135" t="s">
        <v>154</v>
      </c>
      <c r="E284" s="145" t="s">
        <v>3</v>
      </c>
      <c r="F284" s="146" t="s">
        <v>90</v>
      </c>
      <c r="H284" s="147">
        <v>941.62</v>
      </c>
      <c r="L284" s="144"/>
      <c r="M284" s="148"/>
      <c r="N284" s="149"/>
      <c r="O284" s="149"/>
      <c r="P284" s="149"/>
      <c r="Q284" s="149"/>
      <c r="R284" s="149"/>
      <c r="S284" s="149"/>
      <c r="T284" s="150"/>
      <c r="AR284" s="145" t="s">
        <v>154</v>
      </c>
      <c r="AS284" s="145" t="s">
        <v>77</v>
      </c>
      <c r="AT284" s="12" t="s">
        <v>77</v>
      </c>
      <c r="AU284" s="12" t="s">
        <v>30</v>
      </c>
      <c r="AV284" s="12" t="s">
        <v>68</v>
      </c>
      <c r="AW284" s="145" t="s">
        <v>142</v>
      </c>
    </row>
    <row r="285" spans="2:49" s="12" customFormat="1" ht="12">
      <c r="B285" s="144"/>
      <c r="D285" s="135" t="s">
        <v>154</v>
      </c>
      <c r="E285" s="145" t="s">
        <v>3</v>
      </c>
      <c r="F285" s="146" t="s">
        <v>92</v>
      </c>
      <c r="H285" s="147">
        <v>96.27</v>
      </c>
      <c r="L285" s="144"/>
      <c r="M285" s="148"/>
      <c r="N285" s="149"/>
      <c r="O285" s="149"/>
      <c r="P285" s="149"/>
      <c r="Q285" s="149"/>
      <c r="R285" s="149"/>
      <c r="S285" s="149"/>
      <c r="T285" s="150"/>
      <c r="AR285" s="145" t="s">
        <v>154</v>
      </c>
      <c r="AS285" s="145" t="s">
        <v>77</v>
      </c>
      <c r="AT285" s="12" t="s">
        <v>77</v>
      </c>
      <c r="AU285" s="12" t="s">
        <v>30</v>
      </c>
      <c r="AV285" s="12" t="s">
        <v>68</v>
      </c>
      <c r="AW285" s="145" t="s">
        <v>142</v>
      </c>
    </row>
    <row r="286" spans="2:49" s="13" customFormat="1" ht="12">
      <c r="B286" s="160"/>
      <c r="D286" s="135" t="s">
        <v>154</v>
      </c>
      <c r="E286" s="161" t="s">
        <v>3</v>
      </c>
      <c r="F286" s="162" t="s">
        <v>182</v>
      </c>
      <c r="H286" s="163">
        <v>1037.89</v>
      </c>
      <c r="L286" s="160"/>
      <c r="M286" s="164"/>
      <c r="N286" s="165"/>
      <c r="O286" s="165"/>
      <c r="P286" s="165"/>
      <c r="Q286" s="165"/>
      <c r="R286" s="165"/>
      <c r="S286" s="165"/>
      <c r="T286" s="166"/>
      <c r="AR286" s="161" t="s">
        <v>154</v>
      </c>
      <c r="AS286" s="161" t="s">
        <v>77</v>
      </c>
      <c r="AT286" s="13" t="s">
        <v>150</v>
      </c>
      <c r="AU286" s="13" t="s">
        <v>30</v>
      </c>
      <c r="AV286" s="13" t="s">
        <v>73</v>
      </c>
      <c r="AW286" s="161" t="s">
        <v>142</v>
      </c>
    </row>
    <row r="287" spans="2:63" s="1" customFormat="1" ht="20.45" customHeight="1">
      <c r="B287" s="124"/>
      <c r="C287" s="125" t="s">
        <v>305</v>
      </c>
      <c r="D287" s="125" t="s">
        <v>145</v>
      </c>
      <c r="E287" s="126" t="s">
        <v>306</v>
      </c>
      <c r="F287" s="127" t="s">
        <v>307</v>
      </c>
      <c r="G287" s="128" t="s">
        <v>174</v>
      </c>
      <c r="H287" s="129">
        <v>1200</v>
      </c>
      <c r="I287" s="130"/>
      <c r="J287" s="130">
        <f>ROUND(I287*H287,2)</f>
        <v>0</v>
      </c>
      <c r="K287" s="127" t="s">
        <v>149</v>
      </c>
      <c r="L287" s="28"/>
      <c r="M287" s="48" t="s">
        <v>3</v>
      </c>
      <c r="N287" s="131" t="s">
        <v>39</v>
      </c>
      <c r="O287" s="132">
        <v>0.308</v>
      </c>
      <c r="P287" s="132">
        <f>O287*H287</f>
        <v>369.6</v>
      </c>
      <c r="Q287" s="132">
        <v>4E-05</v>
      </c>
      <c r="R287" s="132">
        <f>Q287*H287</f>
        <v>0.048</v>
      </c>
      <c r="S287" s="132">
        <v>0</v>
      </c>
      <c r="T287" s="133">
        <f>S287*H287</f>
        <v>0</v>
      </c>
      <c r="AP287" s="17" t="s">
        <v>150</v>
      </c>
      <c r="AR287" s="17" t="s">
        <v>145</v>
      </c>
      <c r="AS287" s="17" t="s">
        <v>77</v>
      </c>
      <c r="AW287" s="17" t="s">
        <v>142</v>
      </c>
      <c r="BC287" s="134">
        <f>IF(N287="základní",J287,0)</f>
        <v>0</v>
      </c>
      <c r="BD287" s="134">
        <f>IF(N287="snížená",J287,0)</f>
        <v>0</v>
      </c>
      <c r="BE287" s="134">
        <f>IF(N287="zákl. přenesená",J287,0)</f>
        <v>0</v>
      </c>
      <c r="BF287" s="134">
        <f>IF(N287="sníž. přenesená",J287,0)</f>
        <v>0</v>
      </c>
      <c r="BG287" s="134">
        <f>IF(N287="nulová",J287,0)</f>
        <v>0</v>
      </c>
      <c r="BH287" s="17" t="s">
        <v>73</v>
      </c>
      <c r="BI287" s="134">
        <f>ROUND(I287*H287,2)</f>
        <v>0</v>
      </c>
      <c r="BJ287" s="17" t="s">
        <v>150</v>
      </c>
      <c r="BK287" s="17" t="s">
        <v>308</v>
      </c>
    </row>
    <row r="288" spans="2:45" s="1" customFormat="1" ht="175.5">
      <c r="B288" s="28"/>
      <c r="D288" s="135" t="s">
        <v>152</v>
      </c>
      <c r="F288" s="136" t="s">
        <v>309</v>
      </c>
      <c r="L288" s="28"/>
      <c r="M288" s="137"/>
      <c r="N288" s="49"/>
      <c r="O288" s="49"/>
      <c r="P288" s="49"/>
      <c r="Q288" s="49"/>
      <c r="R288" s="49"/>
      <c r="S288" s="49"/>
      <c r="T288" s="50"/>
      <c r="AR288" s="17" t="s">
        <v>152</v>
      </c>
      <c r="AS288" s="17" t="s">
        <v>77</v>
      </c>
    </row>
    <row r="289" spans="2:63" s="1" customFormat="1" ht="14.45" customHeight="1">
      <c r="B289" s="124"/>
      <c r="C289" s="125" t="s">
        <v>310</v>
      </c>
      <c r="D289" s="125" t="s">
        <v>145</v>
      </c>
      <c r="E289" s="126" t="s">
        <v>311</v>
      </c>
      <c r="F289" s="127" t="s">
        <v>312</v>
      </c>
      <c r="G289" s="128" t="s">
        <v>313</v>
      </c>
      <c r="H289" s="129">
        <v>118.3</v>
      </c>
      <c r="I289" s="130"/>
      <c r="J289" s="130">
        <f>ROUND(I289*H289,2)</f>
        <v>0</v>
      </c>
      <c r="K289" s="127" t="s">
        <v>3</v>
      </c>
      <c r="L289" s="28"/>
      <c r="M289" s="48" t="s">
        <v>3</v>
      </c>
      <c r="N289" s="131" t="s">
        <v>39</v>
      </c>
      <c r="O289" s="132">
        <v>1.41</v>
      </c>
      <c r="P289" s="132">
        <f>O289*H289</f>
        <v>166.803</v>
      </c>
      <c r="Q289" s="132">
        <v>0</v>
      </c>
      <c r="R289" s="132">
        <f>Q289*H289</f>
        <v>0</v>
      </c>
      <c r="S289" s="132">
        <v>0</v>
      </c>
      <c r="T289" s="133">
        <f>S289*H289</f>
        <v>0</v>
      </c>
      <c r="AP289" s="17" t="s">
        <v>150</v>
      </c>
      <c r="AR289" s="17" t="s">
        <v>145</v>
      </c>
      <c r="AS289" s="17" t="s">
        <v>77</v>
      </c>
      <c r="AW289" s="17" t="s">
        <v>142</v>
      </c>
      <c r="BC289" s="134">
        <f>IF(N289="základní",J289,0)</f>
        <v>0</v>
      </c>
      <c r="BD289" s="134">
        <f>IF(N289="snížená",J289,0)</f>
        <v>0</v>
      </c>
      <c r="BE289" s="134">
        <f>IF(N289="zákl. přenesená",J289,0)</f>
        <v>0</v>
      </c>
      <c r="BF289" s="134">
        <f>IF(N289="sníž. přenesená",J289,0)</f>
        <v>0</v>
      </c>
      <c r="BG289" s="134">
        <f>IF(N289="nulová",J289,0)</f>
        <v>0</v>
      </c>
      <c r="BH289" s="17" t="s">
        <v>73</v>
      </c>
      <c r="BI289" s="134">
        <f>ROUND(I289*H289,2)</f>
        <v>0</v>
      </c>
      <c r="BJ289" s="17" t="s">
        <v>150</v>
      </c>
      <c r="BK289" s="17" t="s">
        <v>314</v>
      </c>
    </row>
    <row r="290" spans="2:45" s="1" customFormat="1" ht="58.5">
      <c r="B290" s="28"/>
      <c r="D290" s="135" t="s">
        <v>152</v>
      </c>
      <c r="F290" s="136" t="s">
        <v>315</v>
      </c>
      <c r="L290" s="28"/>
      <c r="M290" s="137"/>
      <c r="N290" s="49"/>
      <c r="O290" s="49"/>
      <c r="P290" s="49"/>
      <c r="Q290" s="49"/>
      <c r="R290" s="49"/>
      <c r="S290" s="49"/>
      <c r="T290" s="50"/>
      <c r="AR290" s="17" t="s">
        <v>152</v>
      </c>
      <c r="AS290" s="17" t="s">
        <v>77</v>
      </c>
    </row>
    <row r="291" spans="2:49" s="11" customFormat="1" ht="12">
      <c r="B291" s="138"/>
      <c r="D291" s="135" t="s">
        <v>154</v>
      </c>
      <c r="E291" s="139" t="s">
        <v>3</v>
      </c>
      <c r="F291" s="140" t="s">
        <v>316</v>
      </c>
      <c r="H291" s="139" t="s">
        <v>3</v>
      </c>
      <c r="L291" s="138"/>
      <c r="M291" s="141"/>
      <c r="N291" s="142"/>
      <c r="O291" s="142"/>
      <c r="P291" s="142"/>
      <c r="Q291" s="142"/>
      <c r="R291" s="142"/>
      <c r="S291" s="142"/>
      <c r="T291" s="143"/>
      <c r="AR291" s="139" t="s">
        <v>154</v>
      </c>
      <c r="AS291" s="139" t="s">
        <v>77</v>
      </c>
      <c r="AT291" s="11" t="s">
        <v>73</v>
      </c>
      <c r="AU291" s="11" t="s">
        <v>30</v>
      </c>
      <c r="AV291" s="11" t="s">
        <v>68</v>
      </c>
      <c r="AW291" s="139" t="s">
        <v>142</v>
      </c>
    </row>
    <row r="292" spans="2:49" s="11" customFormat="1" ht="12">
      <c r="B292" s="138"/>
      <c r="D292" s="135" t="s">
        <v>154</v>
      </c>
      <c r="E292" s="139" t="s">
        <v>3</v>
      </c>
      <c r="F292" s="140" t="s">
        <v>156</v>
      </c>
      <c r="H292" s="139" t="s">
        <v>3</v>
      </c>
      <c r="L292" s="138"/>
      <c r="M292" s="141"/>
      <c r="N292" s="142"/>
      <c r="O292" s="142"/>
      <c r="P292" s="142"/>
      <c r="Q292" s="142"/>
      <c r="R292" s="142"/>
      <c r="S292" s="142"/>
      <c r="T292" s="143"/>
      <c r="AR292" s="139" t="s">
        <v>154</v>
      </c>
      <c r="AS292" s="139" t="s">
        <v>77</v>
      </c>
      <c r="AT292" s="11" t="s">
        <v>73</v>
      </c>
      <c r="AU292" s="11" t="s">
        <v>30</v>
      </c>
      <c r="AV292" s="11" t="s">
        <v>68</v>
      </c>
      <c r="AW292" s="139" t="s">
        <v>142</v>
      </c>
    </row>
    <row r="293" spans="2:49" s="11" customFormat="1" ht="12">
      <c r="B293" s="138"/>
      <c r="D293" s="135" t="s">
        <v>154</v>
      </c>
      <c r="E293" s="139" t="s">
        <v>3</v>
      </c>
      <c r="F293" s="140" t="s">
        <v>317</v>
      </c>
      <c r="H293" s="139" t="s">
        <v>3</v>
      </c>
      <c r="L293" s="138"/>
      <c r="M293" s="141"/>
      <c r="N293" s="142"/>
      <c r="O293" s="142"/>
      <c r="P293" s="142"/>
      <c r="Q293" s="142"/>
      <c r="R293" s="142"/>
      <c r="S293" s="142"/>
      <c r="T293" s="143"/>
      <c r="AR293" s="139" t="s">
        <v>154</v>
      </c>
      <c r="AS293" s="139" t="s">
        <v>77</v>
      </c>
      <c r="AT293" s="11" t="s">
        <v>73</v>
      </c>
      <c r="AU293" s="11" t="s">
        <v>30</v>
      </c>
      <c r="AV293" s="11" t="s">
        <v>68</v>
      </c>
      <c r="AW293" s="139" t="s">
        <v>142</v>
      </c>
    </row>
    <row r="294" spans="2:49" s="12" customFormat="1" ht="12">
      <c r="B294" s="144"/>
      <c r="D294" s="135" t="s">
        <v>154</v>
      </c>
      <c r="E294" s="145" t="s">
        <v>3</v>
      </c>
      <c r="F294" s="146" t="s">
        <v>318</v>
      </c>
      <c r="H294" s="147">
        <v>118.3</v>
      </c>
      <c r="L294" s="144"/>
      <c r="M294" s="148"/>
      <c r="N294" s="149"/>
      <c r="O294" s="149"/>
      <c r="P294" s="149"/>
      <c r="Q294" s="149"/>
      <c r="R294" s="149"/>
      <c r="S294" s="149"/>
      <c r="T294" s="150"/>
      <c r="AR294" s="145" t="s">
        <v>154</v>
      </c>
      <c r="AS294" s="145" t="s">
        <v>77</v>
      </c>
      <c r="AT294" s="12" t="s">
        <v>77</v>
      </c>
      <c r="AU294" s="12" t="s">
        <v>30</v>
      </c>
      <c r="AV294" s="12" t="s">
        <v>73</v>
      </c>
      <c r="AW294" s="145" t="s">
        <v>142</v>
      </c>
    </row>
    <row r="295" spans="2:63" s="1" customFormat="1" ht="14.45" customHeight="1">
      <c r="B295" s="124"/>
      <c r="C295" s="151" t="s">
        <v>319</v>
      </c>
      <c r="D295" s="151" t="s">
        <v>166</v>
      </c>
      <c r="E295" s="152" t="s">
        <v>320</v>
      </c>
      <c r="F295" s="153" t="s">
        <v>321</v>
      </c>
      <c r="G295" s="154" t="s">
        <v>313</v>
      </c>
      <c r="H295" s="155">
        <v>130.13</v>
      </c>
      <c r="I295" s="156"/>
      <c r="J295" s="156">
        <f>ROUND(I295*H295,2)</f>
        <v>0</v>
      </c>
      <c r="K295" s="153" t="s">
        <v>3</v>
      </c>
      <c r="L295" s="157"/>
      <c r="M295" s="158" t="s">
        <v>3</v>
      </c>
      <c r="N295" s="159" t="s">
        <v>39</v>
      </c>
      <c r="O295" s="132">
        <v>0</v>
      </c>
      <c r="P295" s="132">
        <f>O295*H295</f>
        <v>0</v>
      </c>
      <c r="Q295" s="132">
        <v>0.00087</v>
      </c>
      <c r="R295" s="132">
        <f>Q295*H295</f>
        <v>0.1132131</v>
      </c>
      <c r="S295" s="132">
        <v>0</v>
      </c>
      <c r="T295" s="133">
        <f>S295*H295</f>
        <v>0</v>
      </c>
      <c r="AP295" s="17" t="s">
        <v>169</v>
      </c>
      <c r="AR295" s="17" t="s">
        <v>166</v>
      </c>
      <c r="AS295" s="17" t="s">
        <v>77</v>
      </c>
      <c r="AW295" s="17" t="s">
        <v>142</v>
      </c>
      <c r="BC295" s="134">
        <f>IF(N295="základní",J295,0)</f>
        <v>0</v>
      </c>
      <c r="BD295" s="134">
        <f>IF(N295="snížená",J295,0)</f>
        <v>0</v>
      </c>
      <c r="BE295" s="134">
        <f>IF(N295="zákl. přenesená",J295,0)</f>
        <v>0</v>
      </c>
      <c r="BF295" s="134">
        <f>IF(N295="sníž. přenesená",J295,0)</f>
        <v>0</v>
      </c>
      <c r="BG295" s="134">
        <f>IF(N295="nulová",J295,0)</f>
        <v>0</v>
      </c>
      <c r="BH295" s="17" t="s">
        <v>73</v>
      </c>
      <c r="BI295" s="134">
        <f>ROUND(I295*H295,2)</f>
        <v>0</v>
      </c>
      <c r="BJ295" s="17" t="s">
        <v>150</v>
      </c>
      <c r="BK295" s="17" t="s">
        <v>322</v>
      </c>
    </row>
    <row r="296" spans="2:49" s="12" customFormat="1" ht="12">
      <c r="B296" s="144"/>
      <c r="D296" s="135" t="s">
        <v>154</v>
      </c>
      <c r="F296" s="146" t="s">
        <v>323</v>
      </c>
      <c r="H296" s="147">
        <v>130.13</v>
      </c>
      <c r="L296" s="144"/>
      <c r="M296" s="148"/>
      <c r="N296" s="149"/>
      <c r="O296" s="149"/>
      <c r="P296" s="149"/>
      <c r="Q296" s="149"/>
      <c r="R296" s="149"/>
      <c r="S296" s="149"/>
      <c r="T296" s="150"/>
      <c r="AR296" s="145" t="s">
        <v>154</v>
      </c>
      <c r="AS296" s="145" t="s">
        <v>77</v>
      </c>
      <c r="AT296" s="12" t="s">
        <v>77</v>
      </c>
      <c r="AU296" s="12" t="s">
        <v>4</v>
      </c>
      <c r="AV296" s="12" t="s">
        <v>73</v>
      </c>
      <c r="AW296" s="145" t="s">
        <v>142</v>
      </c>
    </row>
    <row r="297" spans="2:63" s="1" customFormat="1" ht="14.45" customHeight="1">
      <c r="B297" s="124"/>
      <c r="C297" s="125" t="s">
        <v>324</v>
      </c>
      <c r="D297" s="125" t="s">
        <v>145</v>
      </c>
      <c r="E297" s="126" t="s">
        <v>325</v>
      </c>
      <c r="F297" s="127" t="s">
        <v>326</v>
      </c>
      <c r="G297" s="128" t="s">
        <v>148</v>
      </c>
      <c r="H297" s="129">
        <v>20</v>
      </c>
      <c r="I297" s="130"/>
      <c r="J297" s="130">
        <f>ROUND(I297*H297,2)</f>
        <v>0</v>
      </c>
      <c r="K297" s="127" t="s">
        <v>3</v>
      </c>
      <c r="L297" s="28"/>
      <c r="M297" s="48" t="s">
        <v>3</v>
      </c>
      <c r="N297" s="131" t="s">
        <v>39</v>
      </c>
      <c r="O297" s="132">
        <v>0</v>
      </c>
      <c r="P297" s="132">
        <f>O297*H297</f>
        <v>0</v>
      </c>
      <c r="Q297" s="132">
        <v>0</v>
      </c>
      <c r="R297" s="132">
        <f>Q297*H297</f>
        <v>0</v>
      </c>
      <c r="S297" s="132">
        <v>0</v>
      </c>
      <c r="T297" s="133">
        <f>S297*H297</f>
        <v>0</v>
      </c>
      <c r="AP297" s="17" t="s">
        <v>150</v>
      </c>
      <c r="AR297" s="17" t="s">
        <v>145</v>
      </c>
      <c r="AS297" s="17" t="s">
        <v>77</v>
      </c>
      <c r="AW297" s="17" t="s">
        <v>142</v>
      </c>
      <c r="BC297" s="134">
        <f>IF(N297="základní",J297,0)</f>
        <v>0</v>
      </c>
      <c r="BD297" s="134">
        <f>IF(N297="snížená",J297,0)</f>
        <v>0</v>
      </c>
      <c r="BE297" s="134">
        <f>IF(N297="zákl. přenesená",J297,0)</f>
        <v>0</v>
      </c>
      <c r="BF297" s="134">
        <f>IF(N297="sníž. přenesená",J297,0)</f>
        <v>0</v>
      </c>
      <c r="BG297" s="134">
        <f>IF(N297="nulová",J297,0)</f>
        <v>0</v>
      </c>
      <c r="BH297" s="17" t="s">
        <v>73</v>
      </c>
      <c r="BI297" s="134">
        <f>ROUND(I297*H297,2)</f>
        <v>0</v>
      </c>
      <c r="BJ297" s="17" t="s">
        <v>150</v>
      </c>
      <c r="BK297" s="17" t="s">
        <v>327</v>
      </c>
    </row>
    <row r="298" spans="2:63" s="1" customFormat="1" ht="20.45" customHeight="1">
      <c r="B298" s="124"/>
      <c r="C298" s="125" t="s">
        <v>328</v>
      </c>
      <c r="D298" s="125" t="s">
        <v>145</v>
      </c>
      <c r="E298" s="126" t="s">
        <v>329</v>
      </c>
      <c r="F298" s="127" t="s">
        <v>330</v>
      </c>
      <c r="G298" s="128" t="s">
        <v>174</v>
      </c>
      <c r="H298" s="129">
        <v>36.565</v>
      </c>
      <c r="I298" s="130"/>
      <c r="J298" s="130">
        <f>ROUND(I298*H298,2)</f>
        <v>0</v>
      </c>
      <c r="K298" s="127" t="s">
        <v>149</v>
      </c>
      <c r="L298" s="28"/>
      <c r="M298" s="48" t="s">
        <v>3</v>
      </c>
      <c r="N298" s="131" t="s">
        <v>39</v>
      </c>
      <c r="O298" s="132">
        <v>0.245</v>
      </c>
      <c r="P298" s="132">
        <f>O298*H298</f>
        <v>8.958425</v>
      </c>
      <c r="Q298" s="132">
        <v>0</v>
      </c>
      <c r="R298" s="132">
        <f>Q298*H298</f>
        <v>0</v>
      </c>
      <c r="S298" s="132">
        <v>0.131</v>
      </c>
      <c r="T298" s="133">
        <f>S298*H298</f>
        <v>4.7900149999999995</v>
      </c>
      <c r="AP298" s="17" t="s">
        <v>150</v>
      </c>
      <c r="AR298" s="17" t="s">
        <v>145</v>
      </c>
      <c r="AS298" s="17" t="s">
        <v>77</v>
      </c>
      <c r="AW298" s="17" t="s">
        <v>142</v>
      </c>
      <c r="BC298" s="134">
        <f>IF(N298="základní",J298,0)</f>
        <v>0</v>
      </c>
      <c r="BD298" s="134">
        <f>IF(N298="snížená",J298,0)</f>
        <v>0</v>
      </c>
      <c r="BE298" s="134">
        <f>IF(N298="zákl. přenesená",J298,0)</f>
        <v>0</v>
      </c>
      <c r="BF298" s="134">
        <f>IF(N298="sníž. přenesená",J298,0)</f>
        <v>0</v>
      </c>
      <c r="BG298" s="134">
        <f>IF(N298="nulová",J298,0)</f>
        <v>0</v>
      </c>
      <c r="BH298" s="17" t="s">
        <v>73</v>
      </c>
      <c r="BI298" s="134">
        <f>ROUND(I298*H298,2)</f>
        <v>0</v>
      </c>
      <c r="BJ298" s="17" t="s">
        <v>150</v>
      </c>
      <c r="BK298" s="17" t="s">
        <v>331</v>
      </c>
    </row>
    <row r="299" spans="2:49" s="11" customFormat="1" ht="12">
      <c r="B299" s="138"/>
      <c r="D299" s="135" t="s">
        <v>154</v>
      </c>
      <c r="E299" s="139" t="s">
        <v>3</v>
      </c>
      <c r="F299" s="140" t="s">
        <v>332</v>
      </c>
      <c r="H299" s="139" t="s">
        <v>3</v>
      </c>
      <c r="L299" s="138"/>
      <c r="M299" s="141"/>
      <c r="N299" s="142"/>
      <c r="O299" s="142"/>
      <c r="P299" s="142"/>
      <c r="Q299" s="142"/>
      <c r="R299" s="142"/>
      <c r="S299" s="142"/>
      <c r="T299" s="143"/>
      <c r="AR299" s="139" t="s">
        <v>154</v>
      </c>
      <c r="AS299" s="139" t="s">
        <v>77</v>
      </c>
      <c r="AT299" s="11" t="s">
        <v>73</v>
      </c>
      <c r="AU299" s="11" t="s">
        <v>30</v>
      </c>
      <c r="AV299" s="11" t="s">
        <v>68</v>
      </c>
      <c r="AW299" s="139" t="s">
        <v>142</v>
      </c>
    </row>
    <row r="300" spans="2:49" s="11" customFormat="1" ht="12">
      <c r="B300" s="138"/>
      <c r="D300" s="135" t="s">
        <v>154</v>
      </c>
      <c r="E300" s="139" t="s">
        <v>3</v>
      </c>
      <c r="F300" s="140" t="s">
        <v>333</v>
      </c>
      <c r="H300" s="139" t="s">
        <v>3</v>
      </c>
      <c r="L300" s="138"/>
      <c r="M300" s="141"/>
      <c r="N300" s="142"/>
      <c r="O300" s="142"/>
      <c r="P300" s="142"/>
      <c r="Q300" s="142"/>
      <c r="R300" s="142"/>
      <c r="S300" s="142"/>
      <c r="T300" s="143"/>
      <c r="AR300" s="139" t="s">
        <v>154</v>
      </c>
      <c r="AS300" s="139" t="s">
        <v>77</v>
      </c>
      <c r="AT300" s="11" t="s">
        <v>73</v>
      </c>
      <c r="AU300" s="11" t="s">
        <v>30</v>
      </c>
      <c r="AV300" s="11" t="s">
        <v>68</v>
      </c>
      <c r="AW300" s="139" t="s">
        <v>142</v>
      </c>
    </row>
    <row r="301" spans="2:49" s="11" customFormat="1" ht="12">
      <c r="B301" s="138"/>
      <c r="D301" s="135" t="s">
        <v>154</v>
      </c>
      <c r="E301" s="139" t="s">
        <v>3</v>
      </c>
      <c r="F301" s="140" t="s">
        <v>334</v>
      </c>
      <c r="H301" s="139" t="s">
        <v>3</v>
      </c>
      <c r="L301" s="138"/>
      <c r="M301" s="141"/>
      <c r="N301" s="142"/>
      <c r="O301" s="142"/>
      <c r="P301" s="142"/>
      <c r="Q301" s="142"/>
      <c r="R301" s="142"/>
      <c r="S301" s="142"/>
      <c r="T301" s="143"/>
      <c r="AR301" s="139" t="s">
        <v>154</v>
      </c>
      <c r="AS301" s="139" t="s">
        <v>77</v>
      </c>
      <c r="AT301" s="11" t="s">
        <v>73</v>
      </c>
      <c r="AU301" s="11" t="s">
        <v>30</v>
      </c>
      <c r="AV301" s="11" t="s">
        <v>68</v>
      </c>
      <c r="AW301" s="139" t="s">
        <v>142</v>
      </c>
    </row>
    <row r="302" spans="2:49" s="12" customFormat="1" ht="12">
      <c r="B302" s="144"/>
      <c r="D302" s="135" t="s">
        <v>154</v>
      </c>
      <c r="E302" s="145" t="s">
        <v>3</v>
      </c>
      <c r="F302" s="146" t="s">
        <v>335</v>
      </c>
      <c r="H302" s="147">
        <v>22.68</v>
      </c>
      <c r="L302" s="144"/>
      <c r="M302" s="148"/>
      <c r="N302" s="149"/>
      <c r="O302" s="149"/>
      <c r="P302" s="149"/>
      <c r="Q302" s="149"/>
      <c r="R302" s="149"/>
      <c r="S302" s="149"/>
      <c r="T302" s="150"/>
      <c r="AR302" s="145" t="s">
        <v>154</v>
      </c>
      <c r="AS302" s="145" t="s">
        <v>77</v>
      </c>
      <c r="AT302" s="12" t="s">
        <v>77</v>
      </c>
      <c r="AU302" s="12" t="s">
        <v>30</v>
      </c>
      <c r="AV302" s="12" t="s">
        <v>68</v>
      </c>
      <c r="AW302" s="145" t="s">
        <v>142</v>
      </c>
    </row>
    <row r="303" spans="2:49" s="12" customFormat="1" ht="12">
      <c r="B303" s="144"/>
      <c r="D303" s="135" t="s">
        <v>154</v>
      </c>
      <c r="E303" s="145" t="s">
        <v>3</v>
      </c>
      <c r="F303" s="146" t="s">
        <v>336</v>
      </c>
      <c r="H303" s="147">
        <v>-9.456</v>
      </c>
      <c r="L303" s="144"/>
      <c r="M303" s="148"/>
      <c r="N303" s="149"/>
      <c r="O303" s="149"/>
      <c r="P303" s="149"/>
      <c r="Q303" s="149"/>
      <c r="R303" s="149"/>
      <c r="S303" s="149"/>
      <c r="T303" s="150"/>
      <c r="AR303" s="145" t="s">
        <v>154</v>
      </c>
      <c r="AS303" s="145" t="s">
        <v>77</v>
      </c>
      <c r="AT303" s="12" t="s">
        <v>77</v>
      </c>
      <c r="AU303" s="12" t="s">
        <v>30</v>
      </c>
      <c r="AV303" s="12" t="s">
        <v>68</v>
      </c>
      <c r="AW303" s="145" t="s">
        <v>142</v>
      </c>
    </row>
    <row r="304" spans="2:49" s="11" customFormat="1" ht="12">
      <c r="B304" s="138"/>
      <c r="D304" s="135" t="s">
        <v>154</v>
      </c>
      <c r="E304" s="139" t="s">
        <v>3</v>
      </c>
      <c r="F304" s="140" t="s">
        <v>337</v>
      </c>
      <c r="H304" s="139" t="s">
        <v>3</v>
      </c>
      <c r="L304" s="138"/>
      <c r="M304" s="141"/>
      <c r="N304" s="142"/>
      <c r="O304" s="142"/>
      <c r="P304" s="142"/>
      <c r="Q304" s="142"/>
      <c r="R304" s="142"/>
      <c r="S304" s="142"/>
      <c r="T304" s="143"/>
      <c r="AR304" s="139" t="s">
        <v>154</v>
      </c>
      <c r="AS304" s="139" t="s">
        <v>77</v>
      </c>
      <c r="AT304" s="11" t="s">
        <v>73</v>
      </c>
      <c r="AU304" s="11" t="s">
        <v>30</v>
      </c>
      <c r="AV304" s="11" t="s">
        <v>68</v>
      </c>
      <c r="AW304" s="139" t="s">
        <v>142</v>
      </c>
    </row>
    <row r="305" spans="2:49" s="12" customFormat="1" ht="12">
      <c r="B305" s="144"/>
      <c r="D305" s="135" t="s">
        <v>154</v>
      </c>
      <c r="E305" s="145" t="s">
        <v>3</v>
      </c>
      <c r="F305" s="146" t="s">
        <v>338</v>
      </c>
      <c r="H305" s="147">
        <v>26.813</v>
      </c>
      <c r="L305" s="144"/>
      <c r="M305" s="148"/>
      <c r="N305" s="149"/>
      <c r="O305" s="149"/>
      <c r="P305" s="149"/>
      <c r="Q305" s="149"/>
      <c r="R305" s="149"/>
      <c r="S305" s="149"/>
      <c r="T305" s="150"/>
      <c r="AR305" s="145" t="s">
        <v>154</v>
      </c>
      <c r="AS305" s="145" t="s">
        <v>77</v>
      </c>
      <c r="AT305" s="12" t="s">
        <v>77</v>
      </c>
      <c r="AU305" s="12" t="s">
        <v>30</v>
      </c>
      <c r="AV305" s="12" t="s">
        <v>68</v>
      </c>
      <c r="AW305" s="145" t="s">
        <v>142</v>
      </c>
    </row>
    <row r="306" spans="2:49" s="12" customFormat="1" ht="12">
      <c r="B306" s="144"/>
      <c r="D306" s="135" t="s">
        <v>154</v>
      </c>
      <c r="E306" s="145" t="s">
        <v>3</v>
      </c>
      <c r="F306" s="146" t="s">
        <v>336</v>
      </c>
      <c r="H306" s="147">
        <v>-9.456</v>
      </c>
      <c r="L306" s="144"/>
      <c r="M306" s="148"/>
      <c r="N306" s="149"/>
      <c r="O306" s="149"/>
      <c r="P306" s="149"/>
      <c r="Q306" s="149"/>
      <c r="R306" s="149"/>
      <c r="S306" s="149"/>
      <c r="T306" s="150"/>
      <c r="AR306" s="145" t="s">
        <v>154</v>
      </c>
      <c r="AS306" s="145" t="s">
        <v>77</v>
      </c>
      <c r="AT306" s="12" t="s">
        <v>77</v>
      </c>
      <c r="AU306" s="12" t="s">
        <v>30</v>
      </c>
      <c r="AV306" s="12" t="s">
        <v>68</v>
      </c>
      <c r="AW306" s="145" t="s">
        <v>142</v>
      </c>
    </row>
    <row r="307" spans="2:49" s="11" customFormat="1" ht="12">
      <c r="B307" s="138"/>
      <c r="D307" s="135" t="s">
        <v>154</v>
      </c>
      <c r="E307" s="139" t="s">
        <v>3</v>
      </c>
      <c r="F307" s="140" t="s">
        <v>258</v>
      </c>
      <c r="H307" s="139" t="s">
        <v>3</v>
      </c>
      <c r="L307" s="138"/>
      <c r="M307" s="141"/>
      <c r="N307" s="142"/>
      <c r="O307" s="142"/>
      <c r="P307" s="142"/>
      <c r="Q307" s="142"/>
      <c r="R307" s="142"/>
      <c r="S307" s="142"/>
      <c r="T307" s="143"/>
      <c r="AR307" s="139" t="s">
        <v>154</v>
      </c>
      <c r="AS307" s="139" t="s">
        <v>77</v>
      </c>
      <c r="AT307" s="11" t="s">
        <v>73</v>
      </c>
      <c r="AU307" s="11" t="s">
        <v>30</v>
      </c>
      <c r="AV307" s="11" t="s">
        <v>68</v>
      </c>
      <c r="AW307" s="139" t="s">
        <v>142</v>
      </c>
    </row>
    <row r="308" spans="2:49" s="12" customFormat="1" ht="12">
      <c r="B308" s="144"/>
      <c r="D308" s="135" t="s">
        <v>154</v>
      </c>
      <c r="E308" s="145" t="s">
        <v>3</v>
      </c>
      <c r="F308" s="146" t="s">
        <v>339</v>
      </c>
      <c r="H308" s="147">
        <v>7.56</v>
      </c>
      <c r="L308" s="144"/>
      <c r="M308" s="148"/>
      <c r="N308" s="149"/>
      <c r="O308" s="149"/>
      <c r="P308" s="149"/>
      <c r="Q308" s="149"/>
      <c r="R308" s="149"/>
      <c r="S308" s="149"/>
      <c r="T308" s="150"/>
      <c r="AR308" s="145" t="s">
        <v>154</v>
      </c>
      <c r="AS308" s="145" t="s">
        <v>77</v>
      </c>
      <c r="AT308" s="12" t="s">
        <v>77</v>
      </c>
      <c r="AU308" s="12" t="s">
        <v>30</v>
      </c>
      <c r="AV308" s="12" t="s">
        <v>68</v>
      </c>
      <c r="AW308" s="145" t="s">
        <v>142</v>
      </c>
    </row>
    <row r="309" spans="2:49" s="12" customFormat="1" ht="12">
      <c r="B309" s="144"/>
      <c r="D309" s="135" t="s">
        <v>154</v>
      </c>
      <c r="E309" s="145" t="s">
        <v>3</v>
      </c>
      <c r="F309" s="146" t="s">
        <v>190</v>
      </c>
      <c r="H309" s="147">
        <v>-1.576</v>
      </c>
      <c r="L309" s="144"/>
      <c r="M309" s="148"/>
      <c r="N309" s="149"/>
      <c r="O309" s="149"/>
      <c r="P309" s="149"/>
      <c r="Q309" s="149"/>
      <c r="R309" s="149"/>
      <c r="S309" s="149"/>
      <c r="T309" s="150"/>
      <c r="AR309" s="145" t="s">
        <v>154</v>
      </c>
      <c r="AS309" s="145" t="s">
        <v>77</v>
      </c>
      <c r="AT309" s="12" t="s">
        <v>77</v>
      </c>
      <c r="AU309" s="12" t="s">
        <v>30</v>
      </c>
      <c r="AV309" s="12" t="s">
        <v>68</v>
      </c>
      <c r="AW309" s="145" t="s">
        <v>142</v>
      </c>
    </row>
    <row r="310" spans="2:49" s="13" customFormat="1" ht="12">
      <c r="B310" s="160"/>
      <c r="D310" s="135" t="s">
        <v>154</v>
      </c>
      <c r="E310" s="161" t="s">
        <v>3</v>
      </c>
      <c r="F310" s="162" t="s">
        <v>182</v>
      </c>
      <c r="H310" s="163">
        <v>36.565</v>
      </c>
      <c r="L310" s="160"/>
      <c r="M310" s="164"/>
      <c r="N310" s="165"/>
      <c r="O310" s="165"/>
      <c r="P310" s="165"/>
      <c r="Q310" s="165"/>
      <c r="R310" s="165"/>
      <c r="S310" s="165"/>
      <c r="T310" s="166"/>
      <c r="AR310" s="161" t="s">
        <v>154</v>
      </c>
      <c r="AS310" s="161" t="s">
        <v>77</v>
      </c>
      <c r="AT310" s="13" t="s">
        <v>150</v>
      </c>
      <c r="AU310" s="13" t="s">
        <v>30</v>
      </c>
      <c r="AV310" s="13" t="s">
        <v>73</v>
      </c>
      <c r="AW310" s="161" t="s">
        <v>142</v>
      </c>
    </row>
    <row r="311" spans="2:63" s="1" customFormat="1" ht="20.45" customHeight="1">
      <c r="B311" s="124"/>
      <c r="C311" s="125" t="s">
        <v>8</v>
      </c>
      <c r="D311" s="125" t="s">
        <v>145</v>
      </c>
      <c r="E311" s="126" t="s">
        <v>340</v>
      </c>
      <c r="F311" s="127" t="s">
        <v>341</v>
      </c>
      <c r="G311" s="128" t="s">
        <v>174</v>
      </c>
      <c r="H311" s="129">
        <v>39.916</v>
      </c>
      <c r="I311" s="130"/>
      <c r="J311" s="130">
        <f>ROUND(I311*H311,2)</f>
        <v>0</v>
      </c>
      <c r="K311" s="127" t="s">
        <v>149</v>
      </c>
      <c r="L311" s="28"/>
      <c r="M311" s="48" t="s">
        <v>3</v>
      </c>
      <c r="N311" s="131" t="s">
        <v>39</v>
      </c>
      <c r="O311" s="132">
        <v>0.284</v>
      </c>
      <c r="P311" s="132">
        <f>O311*H311</f>
        <v>11.336143999999997</v>
      </c>
      <c r="Q311" s="132">
        <v>0</v>
      </c>
      <c r="R311" s="132">
        <f>Q311*H311</f>
        <v>0</v>
      </c>
      <c r="S311" s="132">
        <v>0.261</v>
      </c>
      <c r="T311" s="133">
        <f>S311*H311</f>
        <v>10.418076</v>
      </c>
      <c r="AP311" s="17" t="s">
        <v>150</v>
      </c>
      <c r="AR311" s="17" t="s">
        <v>145</v>
      </c>
      <c r="AS311" s="17" t="s">
        <v>77</v>
      </c>
      <c r="AW311" s="17" t="s">
        <v>142</v>
      </c>
      <c r="BC311" s="134">
        <f>IF(N311="základní",J311,0)</f>
        <v>0</v>
      </c>
      <c r="BD311" s="134">
        <f>IF(N311="snížená",J311,0)</f>
        <v>0</v>
      </c>
      <c r="BE311" s="134">
        <f>IF(N311="zákl. přenesená",J311,0)</f>
        <v>0</v>
      </c>
      <c r="BF311" s="134">
        <f>IF(N311="sníž. přenesená",J311,0)</f>
        <v>0</v>
      </c>
      <c r="BG311" s="134">
        <f>IF(N311="nulová",J311,0)</f>
        <v>0</v>
      </c>
      <c r="BH311" s="17" t="s">
        <v>73</v>
      </c>
      <c r="BI311" s="134">
        <f>ROUND(I311*H311,2)</f>
        <v>0</v>
      </c>
      <c r="BJ311" s="17" t="s">
        <v>150</v>
      </c>
      <c r="BK311" s="17" t="s">
        <v>342</v>
      </c>
    </row>
    <row r="312" spans="2:49" s="11" customFormat="1" ht="12">
      <c r="B312" s="138"/>
      <c r="D312" s="135" t="s">
        <v>154</v>
      </c>
      <c r="E312" s="139" t="s">
        <v>3</v>
      </c>
      <c r="F312" s="140" t="s">
        <v>332</v>
      </c>
      <c r="H312" s="139" t="s">
        <v>3</v>
      </c>
      <c r="L312" s="138"/>
      <c r="M312" s="141"/>
      <c r="N312" s="142"/>
      <c r="O312" s="142"/>
      <c r="P312" s="142"/>
      <c r="Q312" s="142"/>
      <c r="R312" s="142"/>
      <c r="S312" s="142"/>
      <c r="T312" s="143"/>
      <c r="AR312" s="139" t="s">
        <v>154</v>
      </c>
      <c r="AS312" s="139" t="s">
        <v>77</v>
      </c>
      <c r="AT312" s="11" t="s">
        <v>73</v>
      </c>
      <c r="AU312" s="11" t="s">
        <v>30</v>
      </c>
      <c r="AV312" s="11" t="s">
        <v>68</v>
      </c>
      <c r="AW312" s="139" t="s">
        <v>142</v>
      </c>
    </row>
    <row r="313" spans="2:49" s="11" customFormat="1" ht="12">
      <c r="B313" s="138"/>
      <c r="D313" s="135" t="s">
        <v>154</v>
      </c>
      <c r="E313" s="139" t="s">
        <v>3</v>
      </c>
      <c r="F313" s="140" t="s">
        <v>333</v>
      </c>
      <c r="H313" s="139" t="s">
        <v>3</v>
      </c>
      <c r="L313" s="138"/>
      <c r="M313" s="141"/>
      <c r="N313" s="142"/>
      <c r="O313" s="142"/>
      <c r="P313" s="142"/>
      <c r="Q313" s="142"/>
      <c r="R313" s="142"/>
      <c r="S313" s="142"/>
      <c r="T313" s="143"/>
      <c r="AR313" s="139" t="s">
        <v>154</v>
      </c>
      <c r="AS313" s="139" t="s">
        <v>77</v>
      </c>
      <c r="AT313" s="11" t="s">
        <v>73</v>
      </c>
      <c r="AU313" s="11" t="s">
        <v>30</v>
      </c>
      <c r="AV313" s="11" t="s">
        <v>68</v>
      </c>
      <c r="AW313" s="139" t="s">
        <v>142</v>
      </c>
    </row>
    <row r="314" spans="2:49" s="11" customFormat="1" ht="12">
      <c r="B314" s="138"/>
      <c r="D314" s="135" t="s">
        <v>154</v>
      </c>
      <c r="E314" s="139" t="s">
        <v>3</v>
      </c>
      <c r="F314" s="140" t="s">
        <v>334</v>
      </c>
      <c r="H314" s="139" t="s">
        <v>3</v>
      </c>
      <c r="L314" s="138"/>
      <c r="M314" s="141"/>
      <c r="N314" s="142"/>
      <c r="O314" s="142"/>
      <c r="P314" s="142"/>
      <c r="Q314" s="142"/>
      <c r="R314" s="142"/>
      <c r="S314" s="142"/>
      <c r="T314" s="143"/>
      <c r="AR314" s="139" t="s">
        <v>154</v>
      </c>
      <c r="AS314" s="139" t="s">
        <v>77</v>
      </c>
      <c r="AT314" s="11" t="s">
        <v>73</v>
      </c>
      <c r="AU314" s="11" t="s">
        <v>30</v>
      </c>
      <c r="AV314" s="11" t="s">
        <v>68</v>
      </c>
      <c r="AW314" s="139" t="s">
        <v>142</v>
      </c>
    </row>
    <row r="315" spans="2:49" s="12" customFormat="1" ht="12">
      <c r="B315" s="144"/>
      <c r="D315" s="135" t="s">
        <v>154</v>
      </c>
      <c r="E315" s="145" t="s">
        <v>3</v>
      </c>
      <c r="F315" s="146" t="s">
        <v>343</v>
      </c>
      <c r="H315" s="147">
        <v>19.958</v>
      </c>
      <c r="L315" s="144"/>
      <c r="M315" s="148"/>
      <c r="N315" s="149"/>
      <c r="O315" s="149"/>
      <c r="P315" s="149"/>
      <c r="Q315" s="149"/>
      <c r="R315" s="149"/>
      <c r="S315" s="149"/>
      <c r="T315" s="150"/>
      <c r="AR315" s="145" t="s">
        <v>154</v>
      </c>
      <c r="AS315" s="145" t="s">
        <v>77</v>
      </c>
      <c r="AT315" s="12" t="s">
        <v>77</v>
      </c>
      <c r="AU315" s="12" t="s">
        <v>30</v>
      </c>
      <c r="AV315" s="12" t="s">
        <v>68</v>
      </c>
      <c r="AW315" s="145" t="s">
        <v>142</v>
      </c>
    </row>
    <row r="316" spans="2:49" s="11" customFormat="1" ht="12">
      <c r="B316" s="138"/>
      <c r="D316" s="135" t="s">
        <v>154</v>
      </c>
      <c r="E316" s="139" t="s">
        <v>3</v>
      </c>
      <c r="F316" s="140" t="s">
        <v>337</v>
      </c>
      <c r="H316" s="139" t="s">
        <v>3</v>
      </c>
      <c r="L316" s="138"/>
      <c r="M316" s="141"/>
      <c r="N316" s="142"/>
      <c r="O316" s="142"/>
      <c r="P316" s="142"/>
      <c r="Q316" s="142"/>
      <c r="R316" s="142"/>
      <c r="S316" s="142"/>
      <c r="T316" s="143"/>
      <c r="AR316" s="139" t="s">
        <v>154</v>
      </c>
      <c r="AS316" s="139" t="s">
        <v>77</v>
      </c>
      <c r="AT316" s="11" t="s">
        <v>73</v>
      </c>
      <c r="AU316" s="11" t="s">
        <v>30</v>
      </c>
      <c r="AV316" s="11" t="s">
        <v>68</v>
      </c>
      <c r="AW316" s="139" t="s">
        <v>142</v>
      </c>
    </row>
    <row r="317" spans="2:49" s="12" customFormat="1" ht="12">
      <c r="B317" s="144"/>
      <c r="D317" s="135" t="s">
        <v>154</v>
      </c>
      <c r="E317" s="145" t="s">
        <v>3</v>
      </c>
      <c r="F317" s="146" t="s">
        <v>343</v>
      </c>
      <c r="H317" s="147">
        <v>19.958</v>
      </c>
      <c r="L317" s="144"/>
      <c r="M317" s="148"/>
      <c r="N317" s="149"/>
      <c r="O317" s="149"/>
      <c r="P317" s="149"/>
      <c r="Q317" s="149"/>
      <c r="R317" s="149"/>
      <c r="S317" s="149"/>
      <c r="T317" s="150"/>
      <c r="AR317" s="145" t="s">
        <v>154</v>
      </c>
      <c r="AS317" s="145" t="s">
        <v>77</v>
      </c>
      <c r="AT317" s="12" t="s">
        <v>77</v>
      </c>
      <c r="AU317" s="12" t="s">
        <v>30</v>
      </c>
      <c r="AV317" s="12" t="s">
        <v>68</v>
      </c>
      <c r="AW317" s="145" t="s">
        <v>142</v>
      </c>
    </row>
    <row r="318" spans="2:49" s="13" customFormat="1" ht="12">
      <c r="B318" s="160"/>
      <c r="D318" s="135" t="s">
        <v>154</v>
      </c>
      <c r="E318" s="161" t="s">
        <v>3</v>
      </c>
      <c r="F318" s="162" t="s">
        <v>182</v>
      </c>
      <c r="H318" s="163">
        <v>39.916</v>
      </c>
      <c r="L318" s="160"/>
      <c r="M318" s="164"/>
      <c r="N318" s="165"/>
      <c r="O318" s="165"/>
      <c r="P318" s="165"/>
      <c r="Q318" s="165"/>
      <c r="R318" s="165"/>
      <c r="S318" s="165"/>
      <c r="T318" s="166"/>
      <c r="AR318" s="161" t="s">
        <v>154</v>
      </c>
      <c r="AS318" s="161" t="s">
        <v>77</v>
      </c>
      <c r="AT318" s="13" t="s">
        <v>150</v>
      </c>
      <c r="AU318" s="13" t="s">
        <v>30</v>
      </c>
      <c r="AV318" s="13" t="s">
        <v>73</v>
      </c>
      <c r="AW318" s="161" t="s">
        <v>142</v>
      </c>
    </row>
    <row r="319" spans="2:63" s="1" customFormat="1" ht="20.45" customHeight="1">
      <c r="B319" s="124"/>
      <c r="C319" s="125" t="s">
        <v>344</v>
      </c>
      <c r="D319" s="125" t="s">
        <v>145</v>
      </c>
      <c r="E319" s="126" t="s">
        <v>345</v>
      </c>
      <c r="F319" s="127" t="s">
        <v>346</v>
      </c>
      <c r="G319" s="128" t="s">
        <v>174</v>
      </c>
      <c r="H319" s="129">
        <v>230.736</v>
      </c>
      <c r="I319" s="130"/>
      <c r="J319" s="130">
        <f>ROUND(I319*H319,2)</f>
        <v>0</v>
      </c>
      <c r="K319" s="127" t="s">
        <v>149</v>
      </c>
      <c r="L319" s="28"/>
      <c r="M319" s="48" t="s">
        <v>3</v>
      </c>
      <c r="N319" s="131" t="s">
        <v>39</v>
      </c>
      <c r="O319" s="132">
        <v>0.494</v>
      </c>
      <c r="P319" s="132">
        <f>O319*H319</f>
        <v>113.983584</v>
      </c>
      <c r="Q319" s="132">
        <v>0</v>
      </c>
      <c r="R319" s="132">
        <f>Q319*H319</f>
        <v>0</v>
      </c>
      <c r="S319" s="132">
        <v>0.168</v>
      </c>
      <c r="T319" s="133">
        <f>S319*H319</f>
        <v>38.763648</v>
      </c>
      <c r="AP319" s="17" t="s">
        <v>150</v>
      </c>
      <c r="AR319" s="17" t="s">
        <v>145</v>
      </c>
      <c r="AS319" s="17" t="s">
        <v>77</v>
      </c>
      <c r="AW319" s="17" t="s">
        <v>142</v>
      </c>
      <c r="BC319" s="134">
        <f>IF(N319="základní",J319,0)</f>
        <v>0</v>
      </c>
      <c r="BD319" s="134">
        <f>IF(N319="snížená",J319,0)</f>
        <v>0</v>
      </c>
      <c r="BE319" s="134">
        <f>IF(N319="zákl. přenesená",J319,0)</f>
        <v>0</v>
      </c>
      <c r="BF319" s="134">
        <f>IF(N319="sníž. přenesená",J319,0)</f>
        <v>0</v>
      </c>
      <c r="BG319" s="134">
        <f>IF(N319="nulová",J319,0)</f>
        <v>0</v>
      </c>
      <c r="BH319" s="17" t="s">
        <v>73</v>
      </c>
      <c r="BI319" s="134">
        <f>ROUND(I319*H319,2)</f>
        <v>0</v>
      </c>
      <c r="BJ319" s="17" t="s">
        <v>150</v>
      </c>
      <c r="BK319" s="17" t="s">
        <v>347</v>
      </c>
    </row>
    <row r="320" spans="2:49" s="11" customFormat="1" ht="12">
      <c r="B320" s="138"/>
      <c r="D320" s="135" t="s">
        <v>154</v>
      </c>
      <c r="E320" s="139" t="s">
        <v>3</v>
      </c>
      <c r="F320" s="140" t="s">
        <v>332</v>
      </c>
      <c r="H320" s="139" t="s">
        <v>3</v>
      </c>
      <c r="L320" s="138"/>
      <c r="M320" s="141"/>
      <c r="N320" s="142"/>
      <c r="O320" s="142"/>
      <c r="P320" s="142"/>
      <c r="Q320" s="142"/>
      <c r="R320" s="142"/>
      <c r="S320" s="142"/>
      <c r="T320" s="143"/>
      <c r="AR320" s="139" t="s">
        <v>154</v>
      </c>
      <c r="AS320" s="139" t="s">
        <v>77</v>
      </c>
      <c r="AT320" s="11" t="s">
        <v>73</v>
      </c>
      <c r="AU320" s="11" t="s">
        <v>30</v>
      </c>
      <c r="AV320" s="11" t="s">
        <v>68</v>
      </c>
      <c r="AW320" s="139" t="s">
        <v>142</v>
      </c>
    </row>
    <row r="321" spans="2:49" s="11" customFormat="1" ht="12">
      <c r="B321" s="138"/>
      <c r="D321" s="135" t="s">
        <v>154</v>
      </c>
      <c r="E321" s="139" t="s">
        <v>3</v>
      </c>
      <c r="F321" s="140" t="s">
        <v>333</v>
      </c>
      <c r="H321" s="139" t="s">
        <v>3</v>
      </c>
      <c r="L321" s="138"/>
      <c r="M321" s="141"/>
      <c r="N321" s="142"/>
      <c r="O321" s="142"/>
      <c r="P321" s="142"/>
      <c r="Q321" s="142"/>
      <c r="R321" s="142"/>
      <c r="S321" s="142"/>
      <c r="T321" s="143"/>
      <c r="AR321" s="139" t="s">
        <v>154</v>
      </c>
      <c r="AS321" s="139" t="s">
        <v>77</v>
      </c>
      <c r="AT321" s="11" t="s">
        <v>73</v>
      </c>
      <c r="AU321" s="11" t="s">
        <v>30</v>
      </c>
      <c r="AV321" s="11" t="s">
        <v>68</v>
      </c>
      <c r="AW321" s="139" t="s">
        <v>142</v>
      </c>
    </row>
    <row r="322" spans="2:49" s="11" customFormat="1" ht="12">
      <c r="B322" s="138"/>
      <c r="D322" s="135" t="s">
        <v>154</v>
      </c>
      <c r="E322" s="139" t="s">
        <v>3</v>
      </c>
      <c r="F322" s="140" t="s">
        <v>348</v>
      </c>
      <c r="H322" s="139" t="s">
        <v>3</v>
      </c>
      <c r="L322" s="138"/>
      <c r="M322" s="141"/>
      <c r="N322" s="142"/>
      <c r="O322" s="142"/>
      <c r="P322" s="142"/>
      <c r="Q322" s="142"/>
      <c r="R322" s="142"/>
      <c r="S322" s="142"/>
      <c r="T322" s="143"/>
      <c r="AR322" s="139" t="s">
        <v>154</v>
      </c>
      <c r="AS322" s="139" t="s">
        <v>77</v>
      </c>
      <c r="AT322" s="11" t="s">
        <v>73</v>
      </c>
      <c r="AU322" s="11" t="s">
        <v>30</v>
      </c>
      <c r="AV322" s="11" t="s">
        <v>68</v>
      </c>
      <c r="AW322" s="139" t="s">
        <v>142</v>
      </c>
    </row>
    <row r="323" spans="2:49" s="12" customFormat="1" ht="12">
      <c r="B323" s="144"/>
      <c r="D323" s="135" t="s">
        <v>154</v>
      </c>
      <c r="E323" s="145" t="s">
        <v>3</v>
      </c>
      <c r="F323" s="146" t="s">
        <v>349</v>
      </c>
      <c r="H323" s="147">
        <v>137.088</v>
      </c>
      <c r="L323" s="144"/>
      <c r="M323" s="148"/>
      <c r="N323" s="149"/>
      <c r="O323" s="149"/>
      <c r="P323" s="149"/>
      <c r="Q323" s="149"/>
      <c r="R323" s="149"/>
      <c r="S323" s="149"/>
      <c r="T323" s="150"/>
      <c r="AR323" s="145" t="s">
        <v>154</v>
      </c>
      <c r="AS323" s="145" t="s">
        <v>77</v>
      </c>
      <c r="AT323" s="12" t="s">
        <v>77</v>
      </c>
      <c r="AU323" s="12" t="s">
        <v>30</v>
      </c>
      <c r="AV323" s="12" t="s">
        <v>68</v>
      </c>
      <c r="AW323" s="145" t="s">
        <v>142</v>
      </c>
    </row>
    <row r="324" spans="2:49" s="12" customFormat="1" ht="12">
      <c r="B324" s="144"/>
      <c r="D324" s="135" t="s">
        <v>154</v>
      </c>
      <c r="E324" s="145" t="s">
        <v>3</v>
      </c>
      <c r="F324" s="146" t="s">
        <v>350</v>
      </c>
      <c r="H324" s="147">
        <v>-25.216</v>
      </c>
      <c r="L324" s="144"/>
      <c r="M324" s="148"/>
      <c r="N324" s="149"/>
      <c r="O324" s="149"/>
      <c r="P324" s="149"/>
      <c r="Q324" s="149"/>
      <c r="R324" s="149"/>
      <c r="S324" s="149"/>
      <c r="T324" s="150"/>
      <c r="AR324" s="145" t="s">
        <v>154</v>
      </c>
      <c r="AS324" s="145" t="s">
        <v>77</v>
      </c>
      <c r="AT324" s="12" t="s">
        <v>77</v>
      </c>
      <c r="AU324" s="12" t="s">
        <v>30</v>
      </c>
      <c r="AV324" s="12" t="s">
        <v>68</v>
      </c>
      <c r="AW324" s="145" t="s">
        <v>142</v>
      </c>
    </row>
    <row r="325" spans="2:49" s="11" customFormat="1" ht="12">
      <c r="B325" s="138"/>
      <c r="D325" s="135" t="s">
        <v>154</v>
      </c>
      <c r="E325" s="139" t="s">
        <v>3</v>
      </c>
      <c r="F325" s="140" t="s">
        <v>351</v>
      </c>
      <c r="H325" s="139" t="s">
        <v>3</v>
      </c>
      <c r="L325" s="138"/>
      <c r="M325" s="141"/>
      <c r="N325" s="142"/>
      <c r="O325" s="142"/>
      <c r="P325" s="142"/>
      <c r="Q325" s="142"/>
      <c r="R325" s="142"/>
      <c r="S325" s="142"/>
      <c r="T325" s="143"/>
      <c r="AR325" s="139" t="s">
        <v>154</v>
      </c>
      <c r="AS325" s="139" t="s">
        <v>77</v>
      </c>
      <c r="AT325" s="11" t="s">
        <v>73</v>
      </c>
      <c r="AU325" s="11" t="s">
        <v>30</v>
      </c>
      <c r="AV325" s="11" t="s">
        <v>68</v>
      </c>
      <c r="AW325" s="139" t="s">
        <v>142</v>
      </c>
    </row>
    <row r="326" spans="2:49" s="12" customFormat="1" ht="12">
      <c r="B326" s="144"/>
      <c r="D326" s="135" t="s">
        <v>154</v>
      </c>
      <c r="E326" s="145" t="s">
        <v>3</v>
      </c>
      <c r="F326" s="146" t="s">
        <v>191</v>
      </c>
      <c r="H326" s="147">
        <v>77.112</v>
      </c>
      <c r="L326" s="144"/>
      <c r="M326" s="148"/>
      <c r="N326" s="149"/>
      <c r="O326" s="149"/>
      <c r="P326" s="149"/>
      <c r="Q326" s="149"/>
      <c r="R326" s="149"/>
      <c r="S326" s="149"/>
      <c r="T326" s="150"/>
      <c r="AR326" s="145" t="s">
        <v>154</v>
      </c>
      <c r="AS326" s="145" t="s">
        <v>77</v>
      </c>
      <c r="AT326" s="12" t="s">
        <v>77</v>
      </c>
      <c r="AU326" s="12" t="s">
        <v>30</v>
      </c>
      <c r="AV326" s="12" t="s">
        <v>68</v>
      </c>
      <c r="AW326" s="145" t="s">
        <v>142</v>
      </c>
    </row>
    <row r="327" spans="2:49" s="12" customFormat="1" ht="12">
      <c r="B327" s="144"/>
      <c r="D327" s="135" t="s">
        <v>154</v>
      </c>
      <c r="E327" s="145" t="s">
        <v>3</v>
      </c>
      <c r="F327" s="146" t="s">
        <v>192</v>
      </c>
      <c r="H327" s="147">
        <v>-14.184</v>
      </c>
      <c r="L327" s="144"/>
      <c r="M327" s="148"/>
      <c r="N327" s="149"/>
      <c r="O327" s="149"/>
      <c r="P327" s="149"/>
      <c r="Q327" s="149"/>
      <c r="R327" s="149"/>
      <c r="S327" s="149"/>
      <c r="T327" s="150"/>
      <c r="AR327" s="145" t="s">
        <v>154</v>
      </c>
      <c r="AS327" s="145" t="s">
        <v>77</v>
      </c>
      <c r="AT327" s="12" t="s">
        <v>77</v>
      </c>
      <c r="AU327" s="12" t="s">
        <v>30</v>
      </c>
      <c r="AV327" s="12" t="s">
        <v>68</v>
      </c>
      <c r="AW327" s="145" t="s">
        <v>142</v>
      </c>
    </row>
    <row r="328" spans="2:49" s="11" customFormat="1" ht="12">
      <c r="B328" s="138"/>
      <c r="D328" s="135" t="s">
        <v>154</v>
      </c>
      <c r="E328" s="139" t="s">
        <v>3</v>
      </c>
      <c r="F328" s="140" t="s">
        <v>334</v>
      </c>
      <c r="H328" s="139" t="s">
        <v>3</v>
      </c>
      <c r="L328" s="138"/>
      <c r="M328" s="141"/>
      <c r="N328" s="142"/>
      <c r="O328" s="142"/>
      <c r="P328" s="142"/>
      <c r="Q328" s="142"/>
      <c r="R328" s="142"/>
      <c r="S328" s="142"/>
      <c r="T328" s="143"/>
      <c r="AR328" s="139" t="s">
        <v>154</v>
      </c>
      <c r="AS328" s="139" t="s">
        <v>77</v>
      </c>
      <c r="AT328" s="11" t="s">
        <v>73</v>
      </c>
      <c r="AU328" s="11" t="s">
        <v>30</v>
      </c>
      <c r="AV328" s="11" t="s">
        <v>68</v>
      </c>
      <c r="AW328" s="139" t="s">
        <v>142</v>
      </c>
    </row>
    <row r="329" spans="2:49" s="12" customFormat="1" ht="12">
      <c r="B329" s="144"/>
      <c r="D329" s="135" t="s">
        <v>154</v>
      </c>
      <c r="E329" s="145" t="s">
        <v>3</v>
      </c>
      <c r="F329" s="146" t="s">
        <v>352</v>
      </c>
      <c r="H329" s="147">
        <v>34.272</v>
      </c>
      <c r="L329" s="144"/>
      <c r="M329" s="148"/>
      <c r="N329" s="149"/>
      <c r="O329" s="149"/>
      <c r="P329" s="149"/>
      <c r="Q329" s="149"/>
      <c r="R329" s="149"/>
      <c r="S329" s="149"/>
      <c r="T329" s="150"/>
      <c r="AR329" s="145" t="s">
        <v>154</v>
      </c>
      <c r="AS329" s="145" t="s">
        <v>77</v>
      </c>
      <c r="AT329" s="12" t="s">
        <v>77</v>
      </c>
      <c r="AU329" s="12" t="s">
        <v>30</v>
      </c>
      <c r="AV329" s="12" t="s">
        <v>68</v>
      </c>
      <c r="AW329" s="145" t="s">
        <v>142</v>
      </c>
    </row>
    <row r="330" spans="2:49" s="12" customFormat="1" ht="12">
      <c r="B330" s="144"/>
      <c r="D330" s="135" t="s">
        <v>154</v>
      </c>
      <c r="E330" s="145" t="s">
        <v>3</v>
      </c>
      <c r="F330" s="146" t="s">
        <v>353</v>
      </c>
      <c r="H330" s="147">
        <v>-6.304</v>
      </c>
      <c r="L330" s="144"/>
      <c r="M330" s="148"/>
      <c r="N330" s="149"/>
      <c r="O330" s="149"/>
      <c r="P330" s="149"/>
      <c r="Q330" s="149"/>
      <c r="R330" s="149"/>
      <c r="S330" s="149"/>
      <c r="T330" s="150"/>
      <c r="AR330" s="145" t="s">
        <v>154</v>
      </c>
      <c r="AS330" s="145" t="s">
        <v>77</v>
      </c>
      <c r="AT330" s="12" t="s">
        <v>77</v>
      </c>
      <c r="AU330" s="12" t="s">
        <v>30</v>
      </c>
      <c r="AV330" s="12" t="s">
        <v>68</v>
      </c>
      <c r="AW330" s="145" t="s">
        <v>142</v>
      </c>
    </row>
    <row r="331" spans="2:49" s="11" customFormat="1" ht="12">
      <c r="B331" s="138"/>
      <c r="D331" s="135" t="s">
        <v>154</v>
      </c>
      <c r="E331" s="139" t="s">
        <v>3</v>
      </c>
      <c r="F331" s="140" t="s">
        <v>337</v>
      </c>
      <c r="H331" s="139" t="s">
        <v>3</v>
      </c>
      <c r="L331" s="138"/>
      <c r="M331" s="141"/>
      <c r="N331" s="142"/>
      <c r="O331" s="142"/>
      <c r="P331" s="142"/>
      <c r="Q331" s="142"/>
      <c r="R331" s="142"/>
      <c r="S331" s="142"/>
      <c r="T331" s="143"/>
      <c r="AR331" s="139" t="s">
        <v>154</v>
      </c>
      <c r="AS331" s="139" t="s">
        <v>77</v>
      </c>
      <c r="AT331" s="11" t="s">
        <v>73</v>
      </c>
      <c r="AU331" s="11" t="s">
        <v>30</v>
      </c>
      <c r="AV331" s="11" t="s">
        <v>68</v>
      </c>
      <c r="AW331" s="139" t="s">
        <v>142</v>
      </c>
    </row>
    <row r="332" spans="2:49" s="12" customFormat="1" ht="12">
      <c r="B332" s="144"/>
      <c r="D332" s="135" t="s">
        <v>154</v>
      </c>
      <c r="E332" s="145" t="s">
        <v>3</v>
      </c>
      <c r="F332" s="146" t="s">
        <v>352</v>
      </c>
      <c r="H332" s="147">
        <v>34.272</v>
      </c>
      <c r="L332" s="144"/>
      <c r="M332" s="148"/>
      <c r="N332" s="149"/>
      <c r="O332" s="149"/>
      <c r="P332" s="149"/>
      <c r="Q332" s="149"/>
      <c r="R332" s="149"/>
      <c r="S332" s="149"/>
      <c r="T332" s="150"/>
      <c r="AR332" s="145" t="s">
        <v>154</v>
      </c>
      <c r="AS332" s="145" t="s">
        <v>77</v>
      </c>
      <c r="AT332" s="12" t="s">
        <v>77</v>
      </c>
      <c r="AU332" s="12" t="s">
        <v>30</v>
      </c>
      <c r="AV332" s="12" t="s">
        <v>68</v>
      </c>
      <c r="AW332" s="145" t="s">
        <v>142</v>
      </c>
    </row>
    <row r="333" spans="2:49" s="12" customFormat="1" ht="12">
      <c r="B333" s="144"/>
      <c r="D333" s="135" t="s">
        <v>154</v>
      </c>
      <c r="E333" s="145" t="s">
        <v>3</v>
      </c>
      <c r="F333" s="146" t="s">
        <v>353</v>
      </c>
      <c r="H333" s="147">
        <v>-6.304</v>
      </c>
      <c r="L333" s="144"/>
      <c r="M333" s="148"/>
      <c r="N333" s="149"/>
      <c r="O333" s="149"/>
      <c r="P333" s="149"/>
      <c r="Q333" s="149"/>
      <c r="R333" s="149"/>
      <c r="S333" s="149"/>
      <c r="T333" s="150"/>
      <c r="AR333" s="145" t="s">
        <v>154</v>
      </c>
      <c r="AS333" s="145" t="s">
        <v>77</v>
      </c>
      <c r="AT333" s="12" t="s">
        <v>77</v>
      </c>
      <c r="AU333" s="12" t="s">
        <v>30</v>
      </c>
      <c r="AV333" s="12" t="s">
        <v>68</v>
      </c>
      <c r="AW333" s="145" t="s">
        <v>142</v>
      </c>
    </row>
    <row r="334" spans="2:49" s="13" customFormat="1" ht="12">
      <c r="B334" s="160"/>
      <c r="D334" s="135" t="s">
        <v>154</v>
      </c>
      <c r="E334" s="161" t="s">
        <v>3</v>
      </c>
      <c r="F334" s="162" t="s">
        <v>182</v>
      </c>
      <c r="H334" s="163">
        <v>230.73599999999996</v>
      </c>
      <c r="L334" s="160"/>
      <c r="M334" s="164"/>
      <c r="N334" s="165"/>
      <c r="O334" s="165"/>
      <c r="P334" s="165"/>
      <c r="Q334" s="165"/>
      <c r="R334" s="165"/>
      <c r="S334" s="165"/>
      <c r="T334" s="166"/>
      <c r="AR334" s="161" t="s">
        <v>154</v>
      </c>
      <c r="AS334" s="161" t="s">
        <v>77</v>
      </c>
      <c r="AT334" s="13" t="s">
        <v>150</v>
      </c>
      <c r="AU334" s="13" t="s">
        <v>30</v>
      </c>
      <c r="AV334" s="13" t="s">
        <v>73</v>
      </c>
      <c r="AW334" s="161" t="s">
        <v>142</v>
      </c>
    </row>
    <row r="335" spans="2:63" s="1" customFormat="1" ht="20.45" customHeight="1">
      <c r="B335" s="124"/>
      <c r="C335" s="125" t="s">
        <v>354</v>
      </c>
      <c r="D335" s="125" t="s">
        <v>145</v>
      </c>
      <c r="E335" s="126" t="s">
        <v>355</v>
      </c>
      <c r="F335" s="127" t="s">
        <v>356</v>
      </c>
      <c r="G335" s="128" t="s">
        <v>174</v>
      </c>
      <c r="H335" s="129">
        <v>585.144</v>
      </c>
      <c r="I335" s="130"/>
      <c r="J335" s="130">
        <f>ROUND(I335*H335,2)</f>
        <v>0</v>
      </c>
      <c r="K335" s="127" t="s">
        <v>149</v>
      </c>
      <c r="L335" s="28"/>
      <c r="M335" s="48" t="s">
        <v>3</v>
      </c>
      <c r="N335" s="131" t="s">
        <v>39</v>
      </c>
      <c r="O335" s="132">
        <v>0.281</v>
      </c>
      <c r="P335" s="132">
        <f>O335*H335</f>
        <v>164.425464</v>
      </c>
      <c r="Q335" s="132">
        <v>0</v>
      </c>
      <c r="R335" s="132">
        <f>Q335*H335</f>
        <v>0</v>
      </c>
      <c r="S335" s="132">
        <v>0.1</v>
      </c>
      <c r="T335" s="133">
        <f>S335*H335</f>
        <v>58.5144</v>
      </c>
      <c r="AP335" s="17" t="s">
        <v>150</v>
      </c>
      <c r="AR335" s="17" t="s">
        <v>145</v>
      </c>
      <c r="AS335" s="17" t="s">
        <v>77</v>
      </c>
      <c r="AW335" s="17" t="s">
        <v>142</v>
      </c>
      <c r="BC335" s="134">
        <f>IF(N335="základní",J335,0)</f>
        <v>0</v>
      </c>
      <c r="BD335" s="134">
        <f>IF(N335="snížená",J335,0)</f>
        <v>0</v>
      </c>
      <c r="BE335" s="134">
        <f>IF(N335="zákl. přenesená",J335,0)</f>
        <v>0</v>
      </c>
      <c r="BF335" s="134">
        <f>IF(N335="sníž. přenesená",J335,0)</f>
        <v>0</v>
      </c>
      <c r="BG335" s="134">
        <f>IF(N335="nulová",J335,0)</f>
        <v>0</v>
      </c>
      <c r="BH335" s="17" t="s">
        <v>73</v>
      </c>
      <c r="BI335" s="134">
        <f>ROUND(I335*H335,2)</f>
        <v>0</v>
      </c>
      <c r="BJ335" s="17" t="s">
        <v>150</v>
      </c>
      <c r="BK335" s="17" t="s">
        <v>357</v>
      </c>
    </row>
    <row r="336" spans="2:49" s="11" customFormat="1" ht="12">
      <c r="B336" s="138"/>
      <c r="D336" s="135" t="s">
        <v>154</v>
      </c>
      <c r="E336" s="139" t="s">
        <v>3</v>
      </c>
      <c r="F336" s="140" t="s">
        <v>332</v>
      </c>
      <c r="H336" s="139" t="s">
        <v>3</v>
      </c>
      <c r="L336" s="138"/>
      <c r="M336" s="141"/>
      <c r="N336" s="142"/>
      <c r="O336" s="142"/>
      <c r="P336" s="142"/>
      <c r="Q336" s="142"/>
      <c r="R336" s="142"/>
      <c r="S336" s="142"/>
      <c r="T336" s="143"/>
      <c r="AR336" s="139" t="s">
        <v>154</v>
      </c>
      <c r="AS336" s="139" t="s">
        <v>77</v>
      </c>
      <c r="AT336" s="11" t="s">
        <v>73</v>
      </c>
      <c r="AU336" s="11" t="s">
        <v>30</v>
      </c>
      <c r="AV336" s="11" t="s">
        <v>68</v>
      </c>
      <c r="AW336" s="139" t="s">
        <v>142</v>
      </c>
    </row>
    <row r="337" spans="2:49" s="11" customFormat="1" ht="12">
      <c r="B337" s="138"/>
      <c r="D337" s="135" t="s">
        <v>154</v>
      </c>
      <c r="E337" s="139" t="s">
        <v>3</v>
      </c>
      <c r="F337" s="140" t="s">
        <v>333</v>
      </c>
      <c r="H337" s="139" t="s">
        <v>3</v>
      </c>
      <c r="L337" s="138"/>
      <c r="M337" s="141"/>
      <c r="N337" s="142"/>
      <c r="O337" s="142"/>
      <c r="P337" s="142"/>
      <c r="Q337" s="142"/>
      <c r="R337" s="142"/>
      <c r="S337" s="142"/>
      <c r="T337" s="143"/>
      <c r="AR337" s="139" t="s">
        <v>154</v>
      </c>
      <c r="AS337" s="139" t="s">
        <v>77</v>
      </c>
      <c r="AT337" s="11" t="s">
        <v>73</v>
      </c>
      <c r="AU337" s="11" t="s">
        <v>30</v>
      </c>
      <c r="AV337" s="11" t="s">
        <v>68</v>
      </c>
      <c r="AW337" s="139" t="s">
        <v>142</v>
      </c>
    </row>
    <row r="338" spans="2:49" s="11" customFormat="1" ht="12">
      <c r="B338" s="138"/>
      <c r="D338" s="135" t="s">
        <v>154</v>
      </c>
      <c r="E338" s="139" t="s">
        <v>3</v>
      </c>
      <c r="F338" s="140" t="s">
        <v>348</v>
      </c>
      <c r="H338" s="139" t="s">
        <v>3</v>
      </c>
      <c r="L338" s="138"/>
      <c r="M338" s="141"/>
      <c r="N338" s="142"/>
      <c r="O338" s="142"/>
      <c r="P338" s="142"/>
      <c r="Q338" s="142"/>
      <c r="R338" s="142"/>
      <c r="S338" s="142"/>
      <c r="T338" s="143"/>
      <c r="AR338" s="139" t="s">
        <v>154</v>
      </c>
      <c r="AS338" s="139" t="s">
        <v>77</v>
      </c>
      <c r="AT338" s="11" t="s">
        <v>73</v>
      </c>
      <c r="AU338" s="11" t="s">
        <v>30</v>
      </c>
      <c r="AV338" s="11" t="s">
        <v>68</v>
      </c>
      <c r="AW338" s="139" t="s">
        <v>142</v>
      </c>
    </row>
    <row r="339" spans="2:49" s="12" customFormat="1" ht="12">
      <c r="B339" s="144"/>
      <c r="D339" s="135" t="s">
        <v>154</v>
      </c>
      <c r="E339" s="145" t="s">
        <v>3</v>
      </c>
      <c r="F339" s="146" t="s">
        <v>358</v>
      </c>
      <c r="H339" s="147">
        <v>416.102</v>
      </c>
      <c r="L339" s="144"/>
      <c r="M339" s="148"/>
      <c r="N339" s="149"/>
      <c r="O339" s="149"/>
      <c r="P339" s="149"/>
      <c r="Q339" s="149"/>
      <c r="R339" s="149"/>
      <c r="S339" s="149"/>
      <c r="T339" s="150"/>
      <c r="AR339" s="145" t="s">
        <v>154</v>
      </c>
      <c r="AS339" s="145" t="s">
        <v>77</v>
      </c>
      <c r="AT339" s="12" t="s">
        <v>77</v>
      </c>
      <c r="AU339" s="12" t="s">
        <v>30</v>
      </c>
      <c r="AV339" s="12" t="s">
        <v>68</v>
      </c>
      <c r="AW339" s="145" t="s">
        <v>142</v>
      </c>
    </row>
    <row r="340" spans="2:49" s="11" customFormat="1" ht="12">
      <c r="B340" s="138"/>
      <c r="D340" s="135" t="s">
        <v>154</v>
      </c>
      <c r="E340" s="139" t="s">
        <v>3</v>
      </c>
      <c r="F340" s="140" t="s">
        <v>351</v>
      </c>
      <c r="H340" s="139" t="s">
        <v>3</v>
      </c>
      <c r="L340" s="138"/>
      <c r="M340" s="141"/>
      <c r="N340" s="142"/>
      <c r="O340" s="142"/>
      <c r="P340" s="142"/>
      <c r="Q340" s="142"/>
      <c r="R340" s="142"/>
      <c r="S340" s="142"/>
      <c r="T340" s="143"/>
      <c r="AR340" s="139" t="s">
        <v>154</v>
      </c>
      <c r="AS340" s="139" t="s">
        <v>77</v>
      </c>
      <c r="AT340" s="11" t="s">
        <v>73</v>
      </c>
      <c r="AU340" s="11" t="s">
        <v>30</v>
      </c>
      <c r="AV340" s="11" t="s">
        <v>68</v>
      </c>
      <c r="AW340" s="139" t="s">
        <v>142</v>
      </c>
    </row>
    <row r="341" spans="2:49" s="12" customFormat="1" ht="12">
      <c r="B341" s="144"/>
      <c r="D341" s="135" t="s">
        <v>154</v>
      </c>
      <c r="E341" s="145" t="s">
        <v>3</v>
      </c>
      <c r="F341" s="146" t="s">
        <v>359</v>
      </c>
      <c r="H341" s="147">
        <v>169.042</v>
      </c>
      <c r="L341" s="144"/>
      <c r="M341" s="148"/>
      <c r="N341" s="149"/>
      <c r="O341" s="149"/>
      <c r="P341" s="149"/>
      <c r="Q341" s="149"/>
      <c r="R341" s="149"/>
      <c r="S341" s="149"/>
      <c r="T341" s="150"/>
      <c r="AR341" s="145" t="s">
        <v>154</v>
      </c>
      <c r="AS341" s="145" t="s">
        <v>77</v>
      </c>
      <c r="AT341" s="12" t="s">
        <v>77</v>
      </c>
      <c r="AU341" s="12" t="s">
        <v>30</v>
      </c>
      <c r="AV341" s="12" t="s">
        <v>68</v>
      </c>
      <c r="AW341" s="145" t="s">
        <v>142</v>
      </c>
    </row>
    <row r="342" spans="2:49" s="13" customFormat="1" ht="12">
      <c r="B342" s="160"/>
      <c r="D342" s="135" t="s">
        <v>154</v>
      </c>
      <c r="E342" s="161" t="s">
        <v>3</v>
      </c>
      <c r="F342" s="162" t="s">
        <v>182</v>
      </c>
      <c r="H342" s="163">
        <v>585.144</v>
      </c>
      <c r="L342" s="160"/>
      <c r="M342" s="164"/>
      <c r="N342" s="165"/>
      <c r="O342" s="165"/>
      <c r="P342" s="165"/>
      <c r="Q342" s="165"/>
      <c r="R342" s="165"/>
      <c r="S342" s="165"/>
      <c r="T342" s="166"/>
      <c r="AR342" s="161" t="s">
        <v>154</v>
      </c>
      <c r="AS342" s="161" t="s">
        <v>77</v>
      </c>
      <c r="AT342" s="13" t="s">
        <v>150</v>
      </c>
      <c r="AU342" s="13" t="s">
        <v>30</v>
      </c>
      <c r="AV342" s="13" t="s">
        <v>73</v>
      </c>
      <c r="AW342" s="161" t="s">
        <v>142</v>
      </c>
    </row>
    <row r="343" spans="2:63" s="1" customFormat="1" ht="14.45" customHeight="1">
      <c r="B343" s="124"/>
      <c r="C343" s="125" t="s">
        <v>360</v>
      </c>
      <c r="D343" s="125" t="s">
        <v>145</v>
      </c>
      <c r="E343" s="126" t="s">
        <v>361</v>
      </c>
      <c r="F343" s="127" t="s">
        <v>362</v>
      </c>
      <c r="G343" s="128" t="s">
        <v>148</v>
      </c>
      <c r="H343" s="129">
        <v>48</v>
      </c>
      <c r="I343" s="130"/>
      <c r="J343" s="130">
        <f>ROUND(I343*H343,2)</f>
        <v>0</v>
      </c>
      <c r="K343" s="127" t="s">
        <v>3</v>
      </c>
      <c r="L343" s="28"/>
      <c r="M343" s="48" t="s">
        <v>3</v>
      </c>
      <c r="N343" s="131" t="s">
        <v>39</v>
      </c>
      <c r="O343" s="132">
        <v>0.616</v>
      </c>
      <c r="P343" s="132">
        <f>O343*H343</f>
        <v>29.567999999999998</v>
      </c>
      <c r="Q343" s="132">
        <v>0</v>
      </c>
      <c r="R343" s="132">
        <f>Q343*H343</f>
        <v>0</v>
      </c>
      <c r="S343" s="132">
        <v>0.088</v>
      </c>
      <c r="T343" s="133">
        <f>S343*H343</f>
        <v>4.224</v>
      </c>
      <c r="AP343" s="17" t="s">
        <v>150</v>
      </c>
      <c r="AR343" s="17" t="s">
        <v>145</v>
      </c>
      <c r="AS343" s="17" t="s">
        <v>77</v>
      </c>
      <c r="AW343" s="17" t="s">
        <v>142</v>
      </c>
      <c r="BC343" s="134">
        <f>IF(N343="základní",J343,0)</f>
        <v>0</v>
      </c>
      <c r="BD343" s="134">
        <f>IF(N343="snížená",J343,0)</f>
        <v>0</v>
      </c>
      <c r="BE343" s="134">
        <f>IF(N343="zákl. přenesená",J343,0)</f>
        <v>0</v>
      </c>
      <c r="BF343" s="134">
        <f>IF(N343="sníž. přenesená",J343,0)</f>
        <v>0</v>
      </c>
      <c r="BG343" s="134">
        <f>IF(N343="nulová",J343,0)</f>
        <v>0</v>
      </c>
      <c r="BH343" s="17" t="s">
        <v>73</v>
      </c>
      <c r="BI343" s="134">
        <f>ROUND(I343*H343,2)</f>
        <v>0</v>
      </c>
      <c r="BJ343" s="17" t="s">
        <v>150</v>
      </c>
      <c r="BK343" s="17" t="s">
        <v>363</v>
      </c>
    </row>
    <row r="344" spans="2:45" s="1" customFormat="1" ht="29.25">
      <c r="B344" s="28"/>
      <c r="D344" s="135" t="s">
        <v>152</v>
      </c>
      <c r="F344" s="136" t="s">
        <v>364</v>
      </c>
      <c r="L344" s="28"/>
      <c r="M344" s="137"/>
      <c r="N344" s="49"/>
      <c r="O344" s="49"/>
      <c r="P344" s="49"/>
      <c r="Q344" s="49"/>
      <c r="R344" s="49"/>
      <c r="S344" s="49"/>
      <c r="T344" s="50"/>
      <c r="AR344" s="17" t="s">
        <v>152</v>
      </c>
      <c r="AS344" s="17" t="s">
        <v>77</v>
      </c>
    </row>
    <row r="345" spans="2:63" s="1" customFormat="1" ht="20.45" customHeight="1">
      <c r="B345" s="124"/>
      <c r="C345" s="125" t="s">
        <v>365</v>
      </c>
      <c r="D345" s="125" t="s">
        <v>145</v>
      </c>
      <c r="E345" s="126" t="s">
        <v>366</v>
      </c>
      <c r="F345" s="127" t="s">
        <v>367</v>
      </c>
      <c r="G345" s="128" t="s">
        <v>174</v>
      </c>
      <c r="H345" s="129">
        <v>17.809</v>
      </c>
      <c r="I345" s="130"/>
      <c r="J345" s="130">
        <f>ROUND(I345*H345,2)</f>
        <v>0</v>
      </c>
      <c r="K345" s="127" t="s">
        <v>149</v>
      </c>
      <c r="L345" s="28"/>
      <c r="M345" s="48" t="s">
        <v>3</v>
      </c>
      <c r="N345" s="131" t="s">
        <v>39</v>
      </c>
      <c r="O345" s="132">
        <v>0.039</v>
      </c>
      <c r="P345" s="132">
        <f>O345*H345</f>
        <v>0.694551</v>
      </c>
      <c r="Q345" s="132">
        <v>0</v>
      </c>
      <c r="R345" s="132">
        <f>Q345*H345</f>
        <v>0</v>
      </c>
      <c r="S345" s="132">
        <v>0.004</v>
      </c>
      <c r="T345" s="133">
        <f>S345*H345</f>
        <v>0.07123600000000001</v>
      </c>
      <c r="AP345" s="17" t="s">
        <v>150</v>
      </c>
      <c r="AR345" s="17" t="s">
        <v>145</v>
      </c>
      <c r="AS345" s="17" t="s">
        <v>77</v>
      </c>
      <c r="AW345" s="17" t="s">
        <v>142</v>
      </c>
      <c r="BC345" s="134">
        <f>IF(N345="základní",J345,0)</f>
        <v>0</v>
      </c>
      <c r="BD345" s="134">
        <f>IF(N345="snížená",J345,0)</f>
        <v>0</v>
      </c>
      <c r="BE345" s="134">
        <f>IF(N345="zákl. přenesená",J345,0)</f>
        <v>0</v>
      </c>
      <c r="BF345" s="134">
        <f>IF(N345="sníž. přenesená",J345,0)</f>
        <v>0</v>
      </c>
      <c r="BG345" s="134">
        <f>IF(N345="nulová",J345,0)</f>
        <v>0</v>
      </c>
      <c r="BH345" s="17" t="s">
        <v>73</v>
      </c>
      <c r="BI345" s="134">
        <f>ROUND(I345*H345,2)</f>
        <v>0</v>
      </c>
      <c r="BJ345" s="17" t="s">
        <v>150</v>
      </c>
      <c r="BK345" s="17" t="s">
        <v>368</v>
      </c>
    </row>
    <row r="346" spans="2:45" s="1" customFormat="1" ht="29.25">
      <c r="B346" s="28"/>
      <c r="D346" s="135" t="s">
        <v>152</v>
      </c>
      <c r="F346" s="136" t="s">
        <v>364</v>
      </c>
      <c r="L346" s="28"/>
      <c r="M346" s="137"/>
      <c r="N346" s="49"/>
      <c r="O346" s="49"/>
      <c r="P346" s="49"/>
      <c r="Q346" s="49"/>
      <c r="R346" s="49"/>
      <c r="S346" s="49"/>
      <c r="T346" s="50"/>
      <c r="AR346" s="17" t="s">
        <v>152</v>
      </c>
      <c r="AS346" s="17" t="s">
        <v>77</v>
      </c>
    </row>
    <row r="347" spans="2:49" s="11" customFormat="1" ht="12">
      <c r="B347" s="138"/>
      <c r="D347" s="135" t="s">
        <v>154</v>
      </c>
      <c r="E347" s="139" t="s">
        <v>3</v>
      </c>
      <c r="F347" s="140" t="s">
        <v>332</v>
      </c>
      <c r="H347" s="139" t="s">
        <v>3</v>
      </c>
      <c r="L347" s="138"/>
      <c r="M347" s="141"/>
      <c r="N347" s="142"/>
      <c r="O347" s="142"/>
      <c r="P347" s="142"/>
      <c r="Q347" s="142"/>
      <c r="R347" s="142"/>
      <c r="S347" s="142"/>
      <c r="T347" s="143"/>
      <c r="AR347" s="139" t="s">
        <v>154</v>
      </c>
      <c r="AS347" s="139" t="s">
        <v>77</v>
      </c>
      <c r="AT347" s="11" t="s">
        <v>73</v>
      </c>
      <c r="AU347" s="11" t="s">
        <v>30</v>
      </c>
      <c r="AV347" s="11" t="s">
        <v>68</v>
      </c>
      <c r="AW347" s="139" t="s">
        <v>142</v>
      </c>
    </row>
    <row r="348" spans="2:49" s="11" customFormat="1" ht="12">
      <c r="B348" s="138"/>
      <c r="D348" s="135" t="s">
        <v>154</v>
      </c>
      <c r="E348" s="139" t="s">
        <v>3</v>
      </c>
      <c r="F348" s="140" t="s">
        <v>256</v>
      </c>
      <c r="H348" s="139" t="s">
        <v>3</v>
      </c>
      <c r="L348" s="138"/>
      <c r="M348" s="141"/>
      <c r="N348" s="142"/>
      <c r="O348" s="142"/>
      <c r="P348" s="142"/>
      <c r="Q348" s="142"/>
      <c r="R348" s="142"/>
      <c r="S348" s="142"/>
      <c r="T348" s="143"/>
      <c r="AR348" s="139" t="s">
        <v>154</v>
      </c>
      <c r="AS348" s="139" t="s">
        <v>77</v>
      </c>
      <c r="AT348" s="11" t="s">
        <v>73</v>
      </c>
      <c r="AU348" s="11" t="s">
        <v>30</v>
      </c>
      <c r="AV348" s="11" t="s">
        <v>68</v>
      </c>
      <c r="AW348" s="139" t="s">
        <v>142</v>
      </c>
    </row>
    <row r="349" spans="2:49" s="12" customFormat="1" ht="12">
      <c r="B349" s="144"/>
      <c r="D349" s="135" t="s">
        <v>154</v>
      </c>
      <c r="E349" s="145" t="s">
        <v>3</v>
      </c>
      <c r="F349" s="146" t="s">
        <v>369</v>
      </c>
      <c r="H349" s="147">
        <v>7.425</v>
      </c>
      <c r="L349" s="144"/>
      <c r="M349" s="148"/>
      <c r="N349" s="149"/>
      <c r="O349" s="149"/>
      <c r="P349" s="149"/>
      <c r="Q349" s="149"/>
      <c r="R349" s="149"/>
      <c r="S349" s="149"/>
      <c r="T349" s="150"/>
      <c r="AR349" s="145" t="s">
        <v>154</v>
      </c>
      <c r="AS349" s="145" t="s">
        <v>77</v>
      </c>
      <c r="AT349" s="12" t="s">
        <v>77</v>
      </c>
      <c r="AU349" s="12" t="s">
        <v>30</v>
      </c>
      <c r="AV349" s="12" t="s">
        <v>68</v>
      </c>
      <c r="AW349" s="145" t="s">
        <v>142</v>
      </c>
    </row>
    <row r="350" spans="2:49" s="12" customFormat="1" ht="12">
      <c r="B350" s="144"/>
      <c r="D350" s="135" t="s">
        <v>154</v>
      </c>
      <c r="E350" s="145" t="s">
        <v>3</v>
      </c>
      <c r="F350" s="146" t="s">
        <v>370</v>
      </c>
      <c r="H350" s="147">
        <v>3.481</v>
      </c>
      <c r="L350" s="144"/>
      <c r="M350" s="148"/>
      <c r="N350" s="149"/>
      <c r="O350" s="149"/>
      <c r="P350" s="149"/>
      <c r="Q350" s="149"/>
      <c r="R350" s="149"/>
      <c r="S350" s="149"/>
      <c r="T350" s="150"/>
      <c r="AR350" s="145" t="s">
        <v>154</v>
      </c>
      <c r="AS350" s="145" t="s">
        <v>77</v>
      </c>
      <c r="AT350" s="12" t="s">
        <v>77</v>
      </c>
      <c r="AU350" s="12" t="s">
        <v>30</v>
      </c>
      <c r="AV350" s="12" t="s">
        <v>68</v>
      </c>
      <c r="AW350" s="145" t="s">
        <v>142</v>
      </c>
    </row>
    <row r="351" spans="2:49" s="12" customFormat="1" ht="12">
      <c r="B351" s="144"/>
      <c r="D351" s="135" t="s">
        <v>154</v>
      </c>
      <c r="E351" s="145" t="s">
        <v>3</v>
      </c>
      <c r="F351" s="146" t="s">
        <v>371</v>
      </c>
      <c r="H351" s="147">
        <v>5.369</v>
      </c>
      <c r="L351" s="144"/>
      <c r="M351" s="148"/>
      <c r="N351" s="149"/>
      <c r="O351" s="149"/>
      <c r="P351" s="149"/>
      <c r="Q351" s="149"/>
      <c r="R351" s="149"/>
      <c r="S351" s="149"/>
      <c r="T351" s="150"/>
      <c r="AR351" s="145" t="s">
        <v>154</v>
      </c>
      <c r="AS351" s="145" t="s">
        <v>77</v>
      </c>
      <c r="AT351" s="12" t="s">
        <v>77</v>
      </c>
      <c r="AU351" s="12" t="s">
        <v>30</v>
      </c>
      <c r="AV351" s="12" t="s">
        <v>68</v>
      </c>
      <c r="AW351" s="145" t="s">
        <v>142</v>
      </c>
    </row>
    <row r="352" spans="2:49" s="12" customFormat="1" ht="12">
      <c r="B352" s="144"/>
      <c r="D352" s="135" t="s">
        <v>154</v>
      </c>
      <c r="E352" s="145" t="s">
        <v>3</v>
      </c>
      <c r="F352" s="146" t="s">
        <v>372</v>
      </c>
      <c r="H352" s="147">
        <v>1.534</v>
      </c>
      <c r="L352" s="144"/>
      <c r="M352" s="148"/>
      <c r="N352" s="149"/>
      <c r="O352" s="149"/>
      <c r="P352" s="149"/>
      <c r="Q352" s="149"/>
      <c r="R352" s="149"/>
      <c r="S352" s="149"/>
      <c r="T352" s="150"/>
      <c r="AR352" s="145" t="s">
        <v>154</v>
      </c>
      <c r="AS352" s="145" t="s">
        <v>77</v>
      </c>
      <c r="AT352" s="12" t="s">
        <v>77</v>
      </c>
      <c r="AU352" s="12" t="s">
        <v>30</v>
      </c>
      <c r="AV352" s="12" t="s">
        <v>68</v>
      </c>
      <c r="AW352" s="145" t="s">
        <v>142</v>
      </c>
    </row>
    <row r="353" spans="2:49" s="13" customFormat="1" ht="12">
      <c r="B353" s="160"/>
      <c r="D353" s="135" t="s">
        <v>154</v>
      </c>
      <c r="E353" s="161" t="s">
        <v>3</v>
      </c>
      <c r="F353" s="162" t="s">
        <v>182</v>
      </c>
      <c r="H353" s="163">
        <v>17.809</v>
      </c>
      <c r="L353" s="160"/>
      <c r="M353" s="164"/>
      <c r="N353" s="165"/>
      <c r="O353" s="165"/>
      <c r="P353" s="165"/>
      <c r="Q353" s="165"/>
      <c r="R353" s="165"/>
      <c r="S353" s="165"/>
      <c r="T353" s="166"/>
      <c r="AR353" s="161" t="s">
        <v>154</v>
      </c>
      <c r="AS353" s="161" t="s">
        <v>77</v>
      </c>
      <c r="AT353" s="13" t="s">
        <v>150</v>
      </c>
      <c r="AU353" s="13" t="s">
        <v>30</v>
      </c>
      <c r="AV353" s="13" t="s">
        <v>73</v>
      </c>
      <c r="AW353" s="161" t="s">
        <v>142</v>
      </c>
    </row>
    <row r="354" spans="2:63" s="1" customFormat="1" ht="20.45" customHeight="1">
      <c r="B354" s="124"/>
      <c r="C354" s="125" t="s">
        <v>373</v>
      </c>
      <c r="D354" s="125" t="s">
        <v>145</v>
      </c>
      <c r="E354" s="126" t="s">
        <v>374</v>
      </c>
      <c r="F354" s="127" t="s">
        <v>375</v>
      </c>
      <c r="G354" s="128" t="s">
        <v>174</v>
      </c>
      <c r="H354" s="129">
        <v>140.264</v>
      </c>
      <c r="I354" s="130"/>
      <c r="J354" s="130">
        <f>ROUND(I354*H354,2)</f>
        <v>0</v>
      </c>
      <c r="K354" s="127" t="s">
        <v>149</v>
      </c>
      <c r="L354" s="28"/>
      <c r="M354" s="48" t="s">
        <v>3</v>
      </c>
      <c r="N354" s="131" t="s">
        <v>39</v>
      </c>
      <c r="O354" s="132">
        <v>0.939</v>
      </c>
      <c r="P354" s="132">
        <f>O354*H354</f>
        <v>131.707896</v>
      </c>
      <c r="Q354" s="132">
        <v>0</v>
      </c>
      <c r="R354" s="132">
        <f>Q354*H354</f>
        <v>0</v>
      </c>
      <c r="S354" s="132">
        <v>0.076</v>
      </c>
      <c r="T354" s="133">
        <f>S354*H354</f>
        <v>10.660064</v>
      </c>
      <c r="AP354" s="17" t="s">
        <v>150</v>
      </c>
      <c r="AR354" s="17" t="s">
        <v>145</v>
      </c>
      <c r="AS354" s="17" t="s">
        <v>77</v>
      </c>
      <c r="AW354" s="17" t="s">
        <v>142</v>
      </c>
      <c r="BC354" s="134">
        <f>IF(N354="základní",J354,0)</f>
        <v>0</v>
      </c>
      <c r="BD354" s="134">
        <f>IF(N354="snížená",J354,0)</f>
        <v>0</v>
      </c>
      <c r="BE354" s="134">
        <f>IF(N354="zákl. přenesená",J354,0)</f>
        <v>0</v>
      </c>
      <c r="BF354" s="134">
        <f>IF(N354="sníž. přenesená",J354,0)</f>
        <v>0</v>
      </c>
      <c r="BG354" s="134">
        <f>IF(N354="nulová",J354,0)</f>
        <v>0</v>
      </c>
      <c r="BH354" s="17" t="s">
        <v>73</v>
      </c>
      <c r="BI354" s="134">
        <f>ROUND(I354*H354,2)</f>
        <v>0</v>
      </c>
      <c r="BJ354" s="17" t="s">
        <v>150</v>
      </c>
      <c r="BK354" s="17" t="s">
        <v>376</v>
      </c>
    </row>
    <row r="355" spans="2:45" s="1" customFormat="1" ht="39">
      <c r="B355" s="28"/>
      <c r="D355" s="135" t="s">
        <v>152</v>
      </c>
      <c r="F355" s="136" t="s">
        <v>377</v>
      </c>
      <c r="L355" s="28"/>
      <c r="M355" s="137"/>
      <c r="N355" s="49"/>
      <c r="O355" s="49"/>
      <c r="P355" s="49"/>
      <c r="Q355" s="49"/>
      <c r="R355" s="49"/>
      <c r="S355" s="49"/>
      <c r="T355" s="50"/>
      <c r="AR355" s="17" t="s">
        <v>152</v>
      </c>
      <c r="AS355" s="17" t="s">
        <v>77</v>
      </c>
    </row>
    <row r="356" spans="2:49" s="11" customFormat="1" ht="12">
      <c r="B356" s="138"/>
      <c r="D356" s="135" t="s">
        <v>154</v>
      </c>
      <c r="E356" s="139" t="s">
        <v>3</v>
      </c>
      <c r="F356" s="140" t="s">
        <v>332</v>
      </c>
      <c r="H356" s="139" t="s">
        <v>3</v>
      </c>
      <c r="L356" s="138"/>
      <c r="M356" s="141"/>
      <c r="N356" s="142"/>
      <c r="O356" s="142"/>
      <c r="P356" s="142"/>
      <c r="Q356" s="142"/>
      <c r="R356" s="142"/>
      <c r="S356" s="142"/>
      <c r="T356" s="143"/>
      <c r="AR356" s="139" t="s">
        <v>154</v>
      </c>
      <c r="AS356" s="139" t="s">
        <v>77</v>
      </c>
      <c r="AT356" s="11" t="s">
        <v>73</v>
      </c>
      <c r="AU356" s="11" t="s">
        <v>30</v>
      </c>
      <c r="AV356" s="11" t="s">
        <v>68</v>
      </c>
      <c r="AW356" s="139" t="s">
        <v>142</v>
      </c>
    </row>
    <row r="357" spans="2:49" s="11" customFormat="1" ht="12">
      <c r="B357" s="138"/>
      <c r="D357" s="135" t="s">
        <v>154</v>
      </c>
      <c r="E357" s="139" t="s">
        <v>3</v>
      </c>
      <c r="F357" s="140" t="s">
        <v>333</v>
      </c>
      <c r="H357" s="139" t="s">
        <v>3</v>
      </c>
      <c r="L357" s="138"/>
      <c r="M357" s="141"/>
      <c r="N357" s="142"/>
      <c r="O357" s="142"/>
      <c r="P357" s="142"/>
      <c r="Q357" s="142"/>
      <c r="R357" s="142"/>
      <c r="S357" s="142"/>
      <c r="T357" s="143"/>
      <c r="AR357" s="139" t="s">
        <v>154</v>
      </c>
      <c r="AS357" s="139" t="s">
        <v>77</v>
      </c>
      <c r="AT357" s="11" t="s">
        <v>73</v>
      </c>
      <c r="AU357" s="11" t="s">
        <v>30</v>
      </c>
      <c r="AV357" s="11" t="s">
        <v>68</v>
      </c>
      <c r="AW357" s="139" t="s">
        <v>142</v>
      </c>
    </row>
    <row r="358" spans="2:49" s="11" customFormat="1" ht="12">
      <c r="B358" s="138"/>
      <c r="D358" s="135" t="s">
        <v>154</v>
      </c>
      <c r="E358" s="139" t="s">
        <v>3</v>
      </c>
      <c r="F358" s="140" t="s">
        <v>348</v>
      </c>
      <c r="H358" s="139" t="s">
        <v>3</v>
      </c>
      <c r="L358" s="138"/>
      <c r="M358" s="141"/>
      <c r="N358" s="142"/>
      <c r="O358" s="142"/>
      <c r="P358" s="142"/>
      <c r="Q358" s="142"/>
      <c r="R358" s="142"/>
      <c r="S358" s="142"/>
      <c r="T358" s="143"/>
      <c r="AR358" s="139" t="s">
        <v>154</v>
      </c>
      <c r="AS358" s="139" t="s">
        <v>77</v>
      </c>
      <c r="AT358" s="11" t="s">
        <v>73</v>
      </c>
      <c r="AU358" s="11" t="s">
        <v>30</v>
      </c>
      <c r="AV358" s="11" t="s">
        <v>68</v>
      </c>
      <c r="AW358" s="139" t="s">
        <v>142</v>
      </c>
    </row>
    <row r="359" spans="2:49" s="12" customFormat="1" ht="12">
      <c r="B359" s="144"/>
      <c r="D359" s="135" t="s">
        <v>154</v>
      </c>
      <c r="E359" s="145" t="s">
        <v>3</v>
      </c>
      <c r="F359" s="146" t="s">
        <v>378</v>
      </c>
      <c r="H359" s="147">
        <v>50.432</v>
      </c>
      <c r="L359" s="144"/>
      <c r="M359" s="148"/>
      <c r="N359" s="149"/>
      <c r="O359" s="149"/>
      <c r="P359" s="149"/>
      <c r="Q359" s="149"/>
      <c r="R359" s="149"/>
      <c r="S359" s="149"/>
      <c r="T359" s="150"/>
      <c r="AR359" s="145" t="s">
        <v>154</v>
      </c>
      <c r="AS359" s="145" t="s">
        <v>77</v>
      </c>
      <c r="AT359" s="12" t="s">
        <v>77</v>
      </c>
      <c r="AU359" s="12" t="s">
        <v>30</v>
      </c>
      <c r="AV359" s="12" t="s">
        <v>68</v>
      </c>
      <c r="AW359" s="145" t="s">
        <v>142</v>
      </c>
    </row>
    <row r="360" spans="2:49" s="11" customFormat="1" ht="12">
      <c r="B360" s="138"/>
      <c r="D360" s="135" t="s">
        <v>154</v>
      </c>
      <c r="E360" s="139" t="s">
        <v>3</v>
      </c>
      <c r="F360" s="140" t="s">
        <v>351</v>
      </c>
      <c r="H360" s="139" t="s">
        <v>3</v>
      </c>
      <c r="L360" s="138"/>
      <c r="M360" s="141"/>
      <c r="N360" s="142"/>
      <c r="O360" s="142"/>
      <c r="P360" s="142"/>
      <c r="Q360" s="142"/>
      <c r="R360" s="142"/>
      <c r="S360" s="142"/>
      <c r="T360" s="143"/>
      <c r="AR360" s="139" t="s">
        <v>154</v>
      </c>
      <c r="AS360" s="139" t="s">
        <v>77</v>
      </c>
      <c r="AT360" s="11" t="s">
        <v>73</v>
      </c>
      <c r="AU360" s="11" t="s">
        <v>30</v>
      </c>
      <c r="AV360" s="11" t="s">
        <v>68</v>
      </c>
      <c r="AW360" s="139" t="s">
        <v>142</v>
      </c>
    </row>
    <row r="361" spans="2:49" s="12" customFormat="1" ht="12">
      <c r="B361" s="144"/>
      <c r="D361" s="135" t="s">
        <v>154</v>
      </c>
      <c r="E361" s="145" t="s">
        <v>3</v>
      </c>
      <c r="F361" s="146" t="s">
        <v>379</v>
      </c>
      <c r="H361" s="147">
        <v>18.912</v>
      </c>
      <c r="L361" s="144"/>
      <c r="M361" s="148"/>
      <c r="N361" s="149"/>
      <c r="O361" s="149"/>
      <c r="P361" s="149"/>
      <c r="Q361" s="149"/>
      <c r="R361" s="149"/>
      <c r="S361" s="149"/>
      <c r="T361" s="150"/>
      <c r="AR361" s="145" t="s">
        <v>154</v>
      </c>
      <c r="AS361" s="145" t="s">
        <v>77</v>
      </c>
      <c r="AT361" s="12" t="s">
        <v>77</v>
      </c>
      <c r="AU361" s="12" t="s">
        <v>30</v>
      </c>
      <c r="AV361" s="12" t="s">
        <v>68</v>
      </c>
      <c r="AW361" s="145" t="s">
        <v>142</v>
      </c>
    </row>
    <row r="362" spans="2:49" s="11" customFormat="1" ht="12">
      <c r="B362" s="138"/>
      <c r="D362" s="135" t="s">
        <v>154</v>
      </c>
      <c r="E362" s="139" t="s">
        <v>3</v>
      </c>
      <c r="F362" s="140" t="s">
        <v>334</v>
      </c>
      <c r="H362" s="139" t="s">
        <v>3</v>
      </c>
      <c r="L362" s="138"/>
      <c r="M362" s="141"/>
      <c r="N362" s="142"/>
      <c r="O362" s="142"/>
      <c r="P362" s="142"/>
      <c r="Q362" s="142"/>
      <c r="R362" s="142"/>
      <c r="S362" s="142"/>
      <c r="T362" s="143"/>
      <c r="AR362" s="139" t="s">
        <v>154</v>
      </c>
      <c r="AS362" s="139" t="s">
        <v>77</v>
      </c>
      <c r="AT362" s="11" t="s">
        <v>73</v>
      </c>
      <c r="AU362" s="11" t="s">
        <v>30</v>
      </c>
      <c r="AV362" s="11" t="s">
        <v>68</v>
      </c>
      <c r="AW362" s="139" t="s">
        <v>142</v>
      </c>
    </row>
    <row r="363" spans="2:49" s="12" customFormat="1" ht="12">
      <c r="B363" s="144"/>
      <c r="D363" s="135" t="s">
        <v>154</v>
      </c>
      <c r="E363" s="145" t="s">
        <v>3</v>
      </c>
      <c r="F363" s="146" t="s">
        <v>380</v>
      </c>
      <c r="H363" s="147">
        <v>12.608</v>
      </c>
      <c r="L363" s="144"/>
      <c r="M363" s="148"/>
      <c r="N363" s="149"/>
      <c r="O363" s="149"/>
      <c r="P363" s="149"/>
      <c r="Q363" s="149"/>
      <c r="R363" s="149"/>
      <c r="S363" s="149"/>
      <c r="T363" s="150"/>
      <c r="AR363" s="145" t="s">
        <v>154</v>
      </c>
      <c r="AS363" s="145" t="s">
        <v>77</v>
      </c>
      <c r="AT363" s="12" t="s">
        <v>77</v>
      </c>
      <c r="AU363" s="12" t="s">
        <v>30</v>
      </c>
      <c r="AV363" s="12" t="s">
        <v>68</v>
      </c>
      <c r="AW363" s="145" t="s">
        <v>142</v>
      </c>
    </row>
    <row r="364" spans="2:49" s="12" customFormat="1" ht="12">
      <c r="B364" s="144"/>
      <c r="D364" s="135" t="s">
        <v>154</v>
      </c>
      <c r="E364" s="145" t="s">
        <v>3</v>
      </c>
      <c r="F364" s="146" t="s">
        <v>381</v>
      </c>
      <c r="H364" s="147">
        <v>11.032</v>
      </c>
      <c r="L364" s="144"/>
      <c r="M364" s="148"/>
      <c r="N364" s="149"/>
      <c r="O364" s="149"/>
      <c r="P364" s="149"/>
      <c r="Q364" s="149"/>
      <c r="R364" s="149"/>
      <c r="S364" s="149"/>
      <c r="T364" s="150"/>
      <c r="AR364" s="145" t="s">
        <v>154</v>
      </c>
      <c r="AS364" s="145" t="s">
        <v>77</v>
      </c>
      <c r="AT364" s="12" t="s">
        <v>77</v>
      </c>
      <c r="AU364" s="12" t="s">
        <v>30</v>
      </c>
      <c r="AV364" s="12" t="s">
        <v>68</v>
      </c>
      <c r="AW364" s="145" t="s">
        <v>142</v>
      </c>
    </row>
    <row r="365" spans="2:49" s="11" customFormat="1" ht="12">
      <c r="B365" s="138"/>
      <c r="D365" s="135" t="s">
        <v>154</v>
      </c>
      <c r="E365" s="139" t="s">
        <v>3</v>
      </c>
      <c r="F365" s="140" t="s">
        <v>337</v>
      </c>
      <c r="H365" s="139" t="s">
        <v>3</v>
      </c>
      <c r="L365" s="138"/>
      <c r="M365" s="141"/>
      <c r="N365" s="142"/>
      <c r="O365" s="142"/>
      <c r="P365" s="142"/>
      <c r="Q365" s="142"/>
      <c r="R365" s="142"/>
      <c r="S365" s="142"/>
      <c r="T365" s="143"/>
      <c r="AR365" s="139" t="s">
        <v>154</v>
      </c>
      <c r="AS365" s="139" t="s">
        <v>77</v>
      </c>
      <c r="AT365" s="11" t="s">
        <v>73</v>
      </c>
      <c r="AU365" s="11" t="s">
        <v>30</v>
      </c>
      <c r="AV365" s="11" t="s">
        <v>68</v>
      </c>
      <c r="AW365" s="139" t="s">
        <v>142</v>
      </c>
    </row>
    <row r="366" spans="2:49" s="12" customFormat="1" ht="12">
      <c r="B366" s="144"/>
      <c r="D366" s="135" t="s">
        <v>154</v>
      </c>
      <c r="E366" s="145" t="s">
        <v>3</v>
      </c>
      <c r="F366" s="146" t="s">
        <v>380</v>
      </c>
      <c r="H366" s="147">
        <v>12.608</v>
      </c>
      <c r="L366" s="144"/>
      <c r="M366" s="148"/>
      <c r="N366" s="149"/>
      <c r="O366" s="149"/>
      <c r="P366" s="149"/>
      <c r="Q366" s="149"/>
      <c r="R366" s="149"/>
      <c r="S366" s="149"/>
      <c r="T366" s="150"/>
      <c r="AR366" s="145" t="s">
        <v>154</v>
      </c>
      <c r="AS366" s="145" t="s">
        <v>77</v>
      </c>
      <c r="AT366" s="12" t="s">
        <v>77</v>
      </c>
      <c r="AU366" s="12" t="s">
        <v>30</v>
      </c>
      <c r="AV366" s="12" t="s">
        <v>68</v>
      </c>
      <c r="AW366" s="145" t="s">
        <v>142</v>
      </c>
    </row>
    <row r="367" spans="2:49" s="12" customFormat="1" ht="12">
      <c r="B367" s="144"/>
      <c r="D367" s="135" t="s">
        <v>154</v>
      </c>
      <c r="E367" s="145" t="s">
        <v>3</v>
      </c>
      <c r="F367" s="146" t="s">
        <v>381</v>
      </c>
      <c r="H367" s="147">
        <v>11.032</v>
      </c>
      <c r="L367" s="144"/>
      <c r="M367" s="148"/>
      <c r="N367" s="149"/>
      <c r="O367" s="149"/>
      <c r="P367" s="149"/>
      <c r="Q367" s="149"/>
      <c r="R367" s="149"/>
      <c r="S367" s="149"/>
      <c r="T367" s="150"/>
      <c r="AR367" s="145" t="s">
        <v>154</v>
      </c>
      <c r="AS367" s="145" t="s">
        <v>77</v>
      </c>
      <c r="AT367" s="12" t="s">
        <v>77</v>
      </c>
      <c r="AU367" s="12" t="s">
        <v>30</v>
      </c>
      <c r="AV367" s="12" t="s">
        <v>68</v>
      </c>
      <c r="AW367" s="145" t="s">
        <v>142</v>
      </c>
    </row>
    <row r="368" spans="2:49" s="14" customFormat="1" ht="12">
      <c r="B368" s="167"/>
      <c r="D368" s="135" t="s">
        <v>154</v>
      </c>
      <c r="E368" s="168" t="s">
        <v>3</v>
      </c>
      <c r="F368" s="169" t="s">
        <v>226</v>
      </c>
      <c r="H368" s="170">
        <v>116.624</v>
      </c>
      <c r="L368" s="167"/>
      <c r="M368" s="171"/>
      <c r="N368" s="172"/>
      <c r="O368" s="172"/>
      <c r="P368" s="172"/>
      <c r="Q368" s="172"/>
      <c r="R368" s="172"/>
      <c r="S368" s="172"/>
      <c r="T368" s="173"/>
      <c r="AR368" s="168" t="s">
        <v>154</v>
      </c>
      <c r="AS368" s="168" t="s">
        <v>77</v>
      </c>
      <c r="AT368" s="14" t="s">
        <v>143</v>
      </c>
      <c r="AU368" s="14" t="s">
        <v>30</v>
      </c>
      <c r="AV368" s="14" t="s">
        <v>68</v>
      </c>
      <c r="AW368" s="168" t="s">
        <v>142</v>
      </c>
    </row>
    <row r="369" spans="2:49" s="11" customFormat="1" ht="12">
      <c r="B369" s="138"/>
      <c r="D369" s="135" t="s">
        <v>154</v>
      </c>
      <c r="E369" s="139" t="s">
        <v>3</v>
      </c>
      <c r="F369" s="140" t="s">
        <v>247</v>
      </c>
      <c r="H369" s="139" t="s">
        <v>3</v>
      </c>
      <c r="L369" s="138"/>
      <c r="M369" s="141"/>
      <c r="N369" s="142"/>
      <c r="O369" s="142"/>
      <c r="P369" s="142"/>
      <c r="Q369" s="142"/>
      <c r="R369" s="142"/>
      <c r="S369" s="142"/>
      <c r="T369" s="143"/>
      <c r="AR369" s="139" t="s">
        <v>154</v>
      </c>
      <c r="AS369" s="139" t="s">
        <v>77</v>
      </c>
      <c r="AT369" s="11" t="s">
        <v>73</v>
      </c>
      <c r="AU369" s="11" t="s">
        <v>30</v>
      </c>
      <c r="AV369" s="11" t="s">
        <v>68</v>
      </c>
      <c r="AW369" s="139" t="s">
        <v>142</v>
      </c>
    </row>
    <row r="370" spans="2:49" s="12" customFormat="1" ht="12">
      <c r="B370" s="144"/>
      <c r="D370" s="135" t="s">
        <v>154</v>
      </c>
      <c r="E370" s="145" t="s">
        <v>3</v>
      </c>
      <c r="F370" s="146" t="s">
        <v>382</v>
      </c>
      <c r="H370" s="147">
        <v>17.336</v>
      </c>
      <c r="L370" s="144"/>
      <c r="M370" s="148"/>
      <c r="N370" s="149"/>
      <c r="O370" s="149"/>
      <c r="P370" s="149"/>
      <c r="Q370" s="149"/>
      <c r="R370" s="149"/>
      <c r="S370" s="149"/>
      <c r="T370" s="150"/>
      <c r="AR370" s="145" t="s">
        <v>154</v>
      </c>
      <c r="AS370" s="145" t="s">
        <v>77</v>
      </c>
      <c r="AT370" s="12" t="s">
        <v>77</v>
      </c>
      <c r="AU370" s="12" t="s">
        <v>30</v>
      </c>
      <c r="AV370" s="12" t="s">
        <v>68</v>
      </c>
      <c r="AW370" s="145" t="s">
        <v>142</v>
      </c>
    </row>
    <row r="371" spans="2:49" s="11" customFormat="1" ht="12">
      <c r="B371" s="138"/>
      <c r="D371" s="135" t="s">
        <v>154</v>
      </c>
      <c r="E371" s="139" t="s">
        <v>3</v>
      </c>
      <c r="F371" s="140" t="s">
        <v>258</v>
      </c>
      <c r="H371" s="139" t="s">
        <v>3</v>
      </c>
      <c r="L371" s="138"/>
      <c r="M371" s="141"/>
      <c r="N371" s="142"/>
      <c r="O371" s="142"/>
      <c r="P371" s="142"/>
      <c r="Q371" s="142"/>
      <c r="R371" s="142"/>
      <c r="S371" s="142"/>
      <c r="T371" s="143"/>
      <c r="AR371" s="139" t="s">
        <v>154</v>
      </c>
      <c r="AS371" s="139" t="s">
        <v>77</v>
      </c>
      <c r="AT371" s="11" t="s">
        <v>73</v>
      </c>
      <c r="AU371" s="11" t="s">
        <v>30</v>
      </c>
      <c r="AV371" s="11" t="s">
        <v>68</v>
      </c>
      <c r="AW371" s="139" t="s">
        <v>142</v>
      </c>
    </row>
    <row r="372" spans="2:49" s="12" customFormat="1" ht="12">
      <c r="B372" s="144"/>
      <c r="D372" s="135" t="s">
        <v>154</v>
      </c>
      <c r="E372" s="145" t="s">
        <v>3</v>
      </c>
      <c r="F372" s="146" t="s">
        <v>383</v>
      </c>
      <c r="H372" s="147">
        <v>3.152</v>
      </c>
      <c r="L372" s="144"/>
      <c r="M372" s="148"/>
      <c r="N372" s="149"/>
      <c r="O372" s="149"/>
      <c r="P372" s="149"/>
      <c r="Q372" s="149"/>
      <c r="R372" s="149"/>
      <c r="S372" s="149"/>
      <c r="T372" s="150"/>
      <c r="AR372" s="145" t="s">
        <v>154</v>
      </c>
      <c r="AS372" s="145" t="s">
        <v>77</v>
      </c>
      <c r="AT372" s="12" t="s">
        <v>77</v>
      </c>
      <c r="AU372" s="12" t="s">
        <v>30</v>
      </c>
      <c r="AV372" s="12" t="s">
        <v>68</v>
      </c>
      <c r="AW372" s="145" t="s">
        <v>142</v>
      </c>
    </row>
    <row r="373" spans="2:49" s="11" customFormat="1" ht="12">
      <c r="B373" s="138"/>
      <c r="D373" s="135" t="s">
        <v>154</v>
      </c>
      <c r="E373" s="139" t="s">
        <v>3</v>
      </c>
      <c r="F373" s="140" t="s">
        <v>263</v>
      </c>
      <c r="H373" s="139" t="s">
        <v>3</v>
      </c>
      <c r="L373" s="138"/>
      <c r="M373" s="141"/>
      <c r="N373" s="142"/>
      <c r="O373" s="142"/>
      <c r="P373" s="142"/>
      <c r="Q373" s="142"/>
      <c r="R373" s="142"/>
      <c r="S373" s="142"/>
      <c r="T373" s="143"/>
      <c r="AR373" s="139" t="s">
        <v>154</v>
      </c>
      <c r="AS373" s="139" t="s">
        <v>77</v>
      </c>
      <c r="AT373" s="11" t="s">
        <v>73</v>
      </c>
      <c r="AU373" s="11" t="s">
        <v>30</v>
      </c>
      <c r="AV373" s="11" t="s">
        <v>68</v>
      </c>
      <c r="AW373" s="139" t="s">
        <v>142</v>
      </c>
    </row>
    <row r="374" spans="2:49" s="12" customFormat="1" ht="12">
      <c r="B374" s="144"/>
      <c r="D374" s="135" t="s">
        <v>154</v>
      </c>
      <c r="E374" s="145" t="s">
        <v>3</v>
      </c>
      <c r="F374" s="146" t="s">
        <v>384</v>
      </c>
      <c r="H374" s="147">
        <v>1.576</v>
      </c>
      <c r="L374" s="144"/>
      <c r="M374" s="148"/>
      <c r="N374" s="149"/>
      <c r="O374" s="149"/>
      <c r="P374" s="149"/>
      <c r="Q374" s="149"/>
      <c r="R374" s="149"/>
      <c r="S374" s="149"/>
      <c r="T374" s="150"/>
      <c r="AR374" s="145" t="s">
        <v>154</v>
      </c>
      <c r="AS374" s="145" t="s">
        <v>77</v>
      </c>
      <c r="AT374" s="12" t="s">
        <v>77</v>
      </c>
      <c r="AU374" s="12" t="s">
        <v>30</v>
      </c>
      <c r="AV374" s="12" t="s">
        <v>68</v>
      </c>
      <c r="AW374" s="145" t="s">
        <v>142</v>
      </c>
    </row>
    <row r="375" spans="2:49" s="11" customFormat="1" ht="12">
      <c r="B375" s="138"/>
      <c r="D375" s="135" t="s">
        <v>154</v>
      </c>
      <c r="E375" s="139" t="s">
        <v>3</v>
      </c>
      <c r="F375" s="140" t="s">
        <v>265</v>
      </c>
      <c r="H375" s="139" t="s">
        <v>3</v>
      </c>
      <c r="L375" s="138"/>
      <c r="M375" s="141"/>
      <c r="N375" s="142"/>
      <c r="O375" s="142"/>
      <c r="P375" s="142"/>
      <c r="Q375" s="142"/>
      <c r="R375" s="142"/>
      <c r="S375" s="142"/>
      <c r="T375" s="143"/>
      <c r="AR375" s="139" t="s">
        <v>154</v>
      </c>
      <c r="AS375" s="139" t="s">
        <v>77</v>
      </c>
      <c r="AT375" s="11" t="s">
        <v>73</v>
      </c>
      <c r="AU375" s="11" t="s">
        <v>30</v>
      </c>
      <c r="AV375" s="11" t="s">
        <v>68</v>
      </c>
      <c r="AW375" s="139" t="s">
        <v>142</v>
      </c>
    </row>
    <row r="376" spans="2:49" s="12" customFormat="1" ht="12">
      <c r="B376" s="144"/>
      <c r="D376" s="135" t="s">
        <v>154</v>
      </c>
      <c r="E376" s="145" t="s">
        <v>3</v>
      </c>
      <c r="F376" s="146" t="s">
        <v>384</v>
      </c>
      <c r="H376" s="147">
        <v>1.576</v>
      </c>
      <c r="L376" s="144"/>
      <c r="M376" s="148"/>
      <c r="N376" s="149"/>
      <c r="O376" s="149"/>
      <c r="P376" s="149"/>
      <c r="Q376" s="149"/>
      <c r="R376" s="149"/>
      <c r="S376" s="149"/>
      <c r="T376" s="150"/>
      <c r="AR376" s="145" t="s">
        <v>154</v>
      </c>
      <c r="AS376" s="145" t="s">
        <v>77</v>
      </c>
      <c r="AT376" s="12" t="s">
        <v>77</v>
      </c>
      <c r="AU376" s="12" t="s">
        <v>30</v>
      </c>
      <c r="AV376" s="12" t="s">
        <v>68</v>
      </c>
      <c r="AW376" s="145" t="s">
        <v>142</v>
      </c>
    </row>
    <row r="377" spans="2:49" s="14" customFormat="1" ht="12">
      <c r="B377" s="167"/>
      <c r="D377" s="135" t="s">
        <v>154</v>
      </c>
      <c r="E377" s="168" t="s">
        <v>3</v>
      </c>
      <c r="F377" s="169" t="s">
        <v>226</v>
      </c>
      <c r="H377" s="170">
        <v>23.64</v>
      </c>
      <c r="L377" s="167"/>
      <c r="M377" s="171"/>
      <c r="N377" s="172"/>
      <c r="O377" s="172"/>
      <c r="P377" s="172"/>
      <c r="Q377" s="172"/>
      <c r="R377" s="172"/>
      <c r="S377" s="172"/>
      <c r="T377" s="173"/>
      <c r="AR377" s="168" t="s">
        <v>154</v>
      </c>
      <c r="AS377" s="168" t="s">
        <v>77</v>
      </c>
      <c r="AT377" s="14" t="s">
        <v>143</v>
      </c>
      <c r="AU377" s="14" t="s">
        <v>30</v>
      </c>
      <c r="AV377" s="14" t="s">
        <v>68</v>
      </c>
      <c r="AW377" s="168" t="s">
        <v>142</v>
      </c>
    </row>
    <row r="378" spans="2:49" s="13" customFormat="1" ht="12">
      <c r="B378" s="160"/>
      <c r="D378" s="135" t="s">
        <v>154</v>
      </c>
      <c r="E378" s="161" t="s">
        <v>3</v>
      </c>
      <c r="F378" s="162" t="s">
        <v>182</v>
      </c>
      <c r="H378" s="163">
        <v>140.264</v>
      </c>
      <c r="L378" s="160"/>
      <c r="M378" s="164"/>
      <c r="N378" s="165"/>
      <c r="O378" s="165"/>
      <c r="P378" s="165"/>
      <c r="Q378" s="165"/>
      <c r="R378" s="165"/>
      <c r="S378" s="165"/>
      <c r="T378" s="166"/>
      <c r="AR378" s="161" t="s">
        <v>154</v>
      </c>
      <c r="AS378" s="161" t="s">
        <v>77</v>
      </c>
      <c r="AT378" s="13" t="s">
        <v>150</v>
      </c>
      <c r="AU378" s="13" t="s">
        <v>30</v>
      </c>
      <c r="AV378" s="13" t="s">
        <v>73</v>
      </c>
      <c r="AW378" s="161" t="s">
        <v>142</v>
      </c>
    </row>
    <row r="379" spans="2:63" s="1" customFormat="1" ht="20.45" customHeight="1">
      <c r="B379" s="124"/>
      <c r="C379" s="125" t="s">
        <v>385</v>
      </c>
      <c r="D379" s="125" t="s">
        <v>145</v>
      </c>
      <c r="E379" s="126" t="s">
        <v>386</v>
      </c>
      <c r="F379" s="127" t="s">
        <v>387</v>
      </c>
      <c r="G379" s="128" t="s">
        <v>174</v>
      </c>
      <c r="H379" s="129">
        <v>20.882</v>
      </c>
      <c r="I379" s="130"/>
      <c r="J379" s="130">
        <f>ROUND(I379*H379,2)</f>
        <v>0</v>
      </c>
      <c r="K379" s="127" t="s">
        <v>149</v>
      </c>
      <c r="L379" s="28"/>
      <c r="M379" s="48" t="s">
        <v>3</v>
      </c>
      <c r="N379" s="131" t="s">
        <v>39</v>
      </c>
      <c r="O379" s="132">
        <v>0.718</v>
      </c>
      <c r="P379" s="132">
        <f>O379*H379</f>
        <v>14.993276</v>
      </c>
      <c r="Q379" s="132">
        <v>0</v>
      </c>
      <c r="R379" s="132">
        <f>Q379*H379</f>
        <v>0</v>
      </c>
      <c r="S379" s="132">
        <v>0.063</v>
      </c>
      <c r="T379" s="133">
        <f>S379*H379</f>
        <v>1.315566</v>
      </c>
      <c r="AP379" s="17" t="s">
        <v>150</v>
      </c>
      <c r="AR379" s="17" t="s">
        <v>145</v>
      </c>
      <c r="AS379" s="17" t="s">
        <v>77</v>
      </c>
      <c r="AW379" s="17" t="s">
        <v>142</v>
      </c>
      <c r="BC379" s="134">
        <f>IF(N379="základní",J379,0)</f>
        <v>0</v>
      </c>
      <c r="BD379" s="134">
        <f>IF(N379="snížená",J379,0)</f>
        <v>0</v>
      </c>
      <c r="BE379" s="134">
        <f>IF(N379="zákl. přenesená",J379,0)</f>
        <v>0</v>
      </c>
      <c r="BF379" s="134">
        <f>IF(N379="sníž. přenesená",J379,0)</f>
        <v>0</v>
      </c>
      <c r="BG379" s="134">
        <f>IF(N379="nulová",J379,0)</f>
        <v>0</v>
      </c>
      <c r="BH379" s="17" t="s">
        <v>73</v>
      </c>
      <c r="BI379" s="134">
        <f>ROUND(I379*H379,2)</f>
        <v>0</v>
      </c>
      <c r="BJ379" s="17" t="s">
        <v>150</v>
      </c>
      <c r="BK379" s="17" t="s">
        <v>388</v>
      </c>
    </row>
    <row r="380" spans="2:45" s="1" customFormat="1" ht="39">
      <c r="B380" s="28"/>
      <c r="D380" s="135" t="s">
        <v>152</v>
      </c>
      <c r="F380" s="136" t="s">
        <v>377</v>
      </c>
      <c r="L380" s="28"/>
      <c r="M380" s="137"/>
      <c r="N380" s="49"/>
      <c r="O380" s="49"/>
      <c r="P380" s="49"/>
      <c r="Q380" s="49"/>
      <c r="R380" s="49"/>
      <c r="S380" s="49"/>
      <c r="T380" s="50"/>
      <c r="AR380" s="17" t="s">
        <v>152</v>
      </c>
      <c r="AS380" s="17" t="s">
        <v>77</v>
      </c>
    </row>
    <row r="381" spans="2:49" s="11" customFormat="1" ht="12">
      <c r="B381" s="138"/>
      <c r="D381" s="135" t="s">
        <v>154</v>
      </c>
      <c r="E381" s="139" t="s">
        <v>3</v>
      </c>
      <c r="F381" s="140" t="s">
        <v>332</v>
      </c>
      <c r="H381" s="139" t="s">
        <v>3</v>
      </c>
      <c r="L381" s="138"/>
      <c r="M381" s="141"/>
      <c r="N381" s="142"/>
      <c r="O381" s="142"/>
      <c r="P381" s="142"/>
      <c r="Q381" s="142"/>
      <c r="R381" s="142"/>
      <c r="S381" s="142"/>
      <c r="T381" s="143"/>
      <c r="AR381" s="139" t="s">
        <v>154</v>
      </c>
      <c r="AS381" s="139" t="s">
        <v>77</v>
      </c>
      <c r="AT381" s="11" t="s">
        <v>73</v>
      </c>
      <c r="AU381" s="11" t="s">
        <v>30</v>
      </c>
      <c r="AV381" s="11" t="s">
        <v>68</v>
      </c>
      <c r="AW381" s="139" t="s">
        <v>142</v>
      </c>
    </row>
    <row r="382" spans="2:49" s="11" customFormat="1" ht="12">
      <c r="B382" s="138"/>
      <c r="D382" s="135" t="s">
        <v>154</v>
      </c>
      <c r="E382" s="139" t="s">
        <v>3</v>
      </c>
      <c r="F382" s="140" t="s">
        <v>247</v>
      </c>
      <c r="H382" s="139" t="s">
        <v>3</v>
      </c>
      <c r="L382" s="138"/>
      <c r="M382" s="141"/>
      <c r="N382" s="142"/>
      <c r="O382" s="142"/>
      <c r="P382" s="142"/>
      <c r="Q382" s="142"/>
      <c r="R382" s="142"/>
      <c r="S382" s="142"/>
      <c r="T382" s="143"/>
      <c r="AR382" s="139" t="s">
        <v>154</v>
      </c>
      <c r="AS382" s="139" t="s">
        <v>77</v>
      </c>
      <c r="AT382" s="11" t="s">
        <v>73</v>
      </c>
      <c r="AU382" s="11" t="s">
        <v>30</v>
      </c>
      <c r="AV382" s="11" t="s">
        <v>68</v>
      </c>
      <c r="AW382" s="139" t="s">
        <v>142</v>
      </c>
    </row>
    <row r="383" spans="2:49" s="12" customFormat="1" ht="12">
      <c r="B383" s="144"/>
      <c r="D383" s="135" t="s">
        <v>154</v>
      </c>
      <c r="E383" s="145" t="s">
        <v>3</v>
      </c>
      <c r="F383" s="146" t="s">
        <v>389</v>
      </c>
      <c r="H383" s="147">
        <v>11.426</v>
      </c>
      <c r="L383" s="144"/>
      <c r="M383" s="148"/>
      <c r="N383" s="149"/>
      <c r="O383" s="149"/>
      <c r="P383" s="149"/>
      <c r="Q383" s="149"/>
      <c r="R383" s="149"/>
      <c r="S383" s="149"/>
      <c r="T383" s="150"/>
      <c r="AR383" s="145" t="s">
        <v>154</v>
      </c>
      <c r="AS383" s="145" t="s">
        <v>77</v>
      </c>
      <c r="AT383" s="12" t="s">
        <v>77</v>
      </c>
      <c r="AU383" s="12" t="s">
        <v>30</v>
      </c>
      <c r="AV383" s="12" t="s">
        <v>68</v>
      </c>
      <c r="AW383" s="145" t="s">
        <v>142</v>
      </c>
    </row>
    <row r="384" spans="2:49" s="12" customFormat="1" ht="12">
      <c r="B384" s="144"/>
      <c r="D384" s="135" t="s">
        <v>154</v>
      </c>
      <c r="E384" s="145" t="s">
        <v>3</v>
      </c>
      <c r="F384" s="146" t="s">
        <v>390</v>
      </c>
      <c r="H384" s="147">
        <v>9.456</v>
      </c>
      <c r="L384" s="144"/>
      <c r="M384" s="148"/>
      <c r="N384" s="149"/>
      <c r="O384" s="149"/>
      <c r="P384" s="149"/>
      <c r="Q384" s="149"/>
      <c r="R384" s="149"/>
      <c r="S384" s="149"/>
      <c r="T384" s="150"/>
      <c r="AR384" s="145" t="s">
        <v>154</v>
      </c>
      <c r="AS384" s="145" t="s">
        <v>77</v>
      </c>
      <c r="AT384" s="12" t="s">
        <v>77</v>
      </c>
      <c r="AU384" s="12" t="s">
        <v>30</v>
      </c>
      <c r="AV384" s="12" t="s">
        <v>68</v>
      </c>
      <c r="AW384" s="145" t="s">
        <v>142</v>
      </c>
    </row>
    <row r="385" spans="2:49" s="13" customFormat="1" ht="12">
      <c r="B385" s="160"/>
      <c r="D385" s="135" t="s">
        <v>154</v>
      </c>
      <c r="E385" s="161" t="s">
        <v>3</v>
      </c>
      <c r="F385" s="162" t="s">
        <v>182</v>
      </c>
      <c r="H385" s="163">
        <v>20.882</v>
      </c>
      <c r="L385" s="160"/>
      <c r="M385" s="164"/>
      <c r="N385" s="165"/>
      <c r="O385" s="165"/>
      <c r="P385" s="165"/>
      <c r="Q385" s="165"/>
      <c r="R385" s="165"/>
      <c r="S385" s="165"/>
      <c r="T385" s="166"/>
      <c r="AR385" s="161" t="s">
        <v>154</v>
      </c>
      <c r="AS385" s="161" t="s">
        <v>77</v>
      </c>
      <c r="AT385" s="13" t="s">
        <v>150</v>
      </c>
      <c r="AU385" s="13" t="s">
        <v>30</v>
      </c>
      <c r="AV385" s="13" t="s">
        <v>73</v>
      </c>
      <c r="AW385" s="161" t="s">
        <v>142</v>
      </c>
    </row>
    <row r="386" spans="2:63" s="1" customFormat="1" ht="20.45" customHeight="1">
      <c r="B386" s="124"/>
      <c r="C386" s="125" t="s">
        <v>391</v>
      </c>
      <c r="D386" s="125" t="s">
        <v>145</v>
      </c>
      <c r="E386" s="126" t="s">
        <v>392</v>
      </c>
      <c r="F386" s="127" t="s">
        <v>393</v>
      </c>
      <c r="G386" s="128" t="s">
        <v>313</v>
      </c>
      <c r="H386" s="129">
        <v>166.8</v>
      </c>
      <c r="I386" s="130"/>
      <c r="J386" s="130">
        <f>ROUND(I386*H386,2)</f>
        <v>0</v>
      </c>
      <c r="K386" s="127" t="s">
        <v>149</v>
      </c>
      <c r="L386" s="28"/>
      <c r="M386" s="48" t="s">
        <v>3</v>
      </c>
      <c r="N386" s="131" t="s">
        <v>39</v>
      </c>
      <c r="O386" s="132">
        <v>0.21</v>
      </c>
      <c r="P386" s="132">
        <f>O386*H386</f>
        <v>35.028</v>
      </c>
      <c r="Q386" s="132">
        <v>0</v>
      </c>
      <c r="R386" s="132">
        <f>Q386*H386</f>
        <v>0</v>
      </c>
      <c r="S386" s="132">
        <v>0.016</v>
      </c>
      <c r="T386" s="133">
        <f>S386*H386</f>
        <v>2.6688</v>
      </c>
      <c r="AP386" s="17" t="s">
        <v>150</v>
      </c>
      <c r="AR386" s="17" t="s">
        <v>145</v>
      </c>
      <c r="AS386" s="17" t="s">
        <v>77</v>
      </c>
      <c r="AW386" s="17" t="s">
        <v>142</v>
      </c>
      <c r="BC386" s="134">
        <f>IF(N386="základní",J386,0)</f>
        <v>0</v>
      </c>
      <c r="BD386" s="134">
        <f>IF(N386="snížená",J386,0)</f>
        <v>0</v>
      </c>
      <c r="BE386" s="134">
        <f>IF(N386="zákl. přenesená",J386,0)</f>
        <v>0</v>
      </c>
      <c r="BF386" s="134">
        <f>IF(N386="sníž. přenesená",J386,0)</f>
        <v>0</v>
      </c>
      <c r="BG386" s="134">
        <f>IF(N386="nulová",J386,0)</f>
        <v>0</v>
      </c>
      <c r="BH386" s="17" t="s">
        <v>73</v>
      </c>
      <c r="BI386" s="134">
        <f>ROUND(I386*H386,2)</f>
        <v>0</v>
      </c>
      <c r="BJ386" s="17" t="s">
        <v>150</v>
      </c>
      <c r="BK386" s="17" t="s">
        <v>394</v>
      </c>
    </row>
    <row r="387" spans="2:49" s="11" customFormat="1" ht="12">
      <c r="B387" s="138"/>
      <c r="D387" s="135" t="s">
        <v>154</v>
      </c>
      <c r="E387" s="139" t="s">
        <v>3</v>
      </c>
      <c r="F387" s="140" t="s">
        <v>332</v>
      </c>
      <c r="H387" s="139" t="s">
        <v>3</v>
      </c>
      <c r="L387" s="138"/>
      <c r="M387" s="141"/>
      <c r="N387" s="142"/>
      <c r="O387" s="142"/>
      <c r="P387" s="142"/>
      <c r="Q387" s="142"/>
      <c r="R387" s="142"/>
      <c r="S387" s="142"/>
      <c r="T387" s="143"/>
      <c r="AR387" s="139" t="s">
        <v>154</v>
      </c>
      <c r="AS387" s="139" t="s">
        <v>77</v>
      </c>
      <c r="AT387" s="11" t="s">
        <v>73</v>
      </c>
      <c r="AU387" s="11" t="s">
        <v>30</v>
      </c>
      <c r="AV387" s="11" t="s">
        <v>68</v>
      </c>
      <c r="AW387" s="139" t="s">
        <v>142</v>
      </c>
    </row>
    <row r="388" spans="2:49" s="11" customFormat="1" ht="12">
      <c r="B388" s="138"/>
      <c r="D388" s="135" t="s">
        <v>154</v>
      </c>
      <c r="E388" s="139" t="s">
        <v>3</v>
      </c>
      <c r="F388" s="140" t="s">
        <v>247</v>
      </c>
      <c r="H388" s="139" t="s">
        <v>3</v>
      </c>
      <c r="L388" s="138"/>
      <c r="M388" s="141"/>
      <c r="N388" s="142"/>
      <c r="O388" s="142"/>
      <c r="P388" s="142"/>
      <c r="Q388" s="142"/>
      <c r="R388" s="142"/>
      <c r="S388" s="142"/>
      <c r="T388" s="143"/>
      <c r="AR388" s="139" t="s">
        <v>154</v>
      </c>
      <c r="AS388" s="139" t="s">
        <v>77</v>
      </c>
      <c r="AT388" s="11" t="s">
        <v>73</v>
      </c>
      <c r="AU388" s="11" t="s">
        <v>30</v>
      </c>
      <c r="AV388" s="11" t="s">
        <v>68</v>
      </c>
      <c r="AW388" s="139" t="s">
        <v>142</v>
      </c>
    </row>
    <row r="389" spans="2:49" s="12" customFormat="1" ht="12">
      <c r="B389" s="144"/>
      <c r="D389" s="135" t="s">
        <v>154</v>
      </c>
      <c r="E389" s="145" t="s">
        <v>3</v>
      </c>
      <c r="F389" s="146" t="s">
        <v>395</v>
      </c>
      <c r="H389" s="147">
        <v>72.4</v>
      </c>
      <c r="L389" s="144"/>
      <c r="M389" s="148"/>
      <c r="N389" s="149"/>
      <c r="O389" s="149"/>
      <c r="P389" s="149"/>
      <c r="Q389" s="149"/>
      <c r="R389" s="149"/>
      <c r="S389" s="149"/>
      <c r="T389" s="150"/>
      <c r="AR389" s="145" t="s">
        <v>154</v>
      </c>
      <c r="AS389" s="145" t="s">
        <v>77</v>
      </c>
      <c r="AT389" s="12" t="s">
        <v>77</v>
      </c>
      <c r="AU389" s="12" t="s">
        <v>30</v>
      </c>
      <c r="AV389" s="12" t="s">
        <v>68</v>
      </c>
      <c r="AW389" s="145" t="s">
        <v>142</v>
      </c>
    </row>
    <row r="390" spans="2:49" s="12" customFormat="1" ht="12">
      <c r="B390" s="144"/>
      <c r="D390" s="135" t="s">
        <v>154</v>
      </c>
      <c r="E390" s="145" t="s">
        <v>3</v>
      </c>
      <c r="F390" s="146" t="s">
        <v>396</v>
      </c>
      <c r="H390" s="147">
        <v>58</v>
      </c>
      <c r="L390" s="144"/>
      <c r="M390" s="148"/>
      <c r="N390" s="149"/>
      <c r="O390" s="149"/>
      <c r="P390" s="149"/>
      <c r="Q390" s="149"/>
      <c r="R390" s="149"/>
      <c r="S390" s="149"/>
      <c r="T390" s="150"/>
      <c r="AR390" s="145" t="s">
        <v>154</v>
      </c>
      <c r="AS390" s="145" t="s">
        <v>77</v>
      </c>
      <c r="AT390" s="12" t="s">
        <v>77</v>
      </c>
      <c r="AU390" s="12" t="s">
        <v>30</v>
      </c>
      <c r="AV390" s="12" t="s">
        <v>68</v>
      </c>
      <c r="AW390" s="145" t="s">
        <v>142</v>
      </c>
    </row>
    <row r="391" spans="2:49" s="12" customFormat="1" ht="12">
      <c r="B391" s="144"/>
      <c r="D391" s="135" t="s">
        <v>154</v>
      </c>
      <c r="E391" s="145" t="s">
        <v>3</v>
      </c>
      <c r="F391" s="146" t="s">
        <v>397</v>
      </c>
      <c r="H391" s="147">
        <v>36.4</v>
      </c>
      <c r="L391" s="144"/>
      <c r="M391" s="148"/>
      <c r="N391" s="149"/>
      <c r="O391" s="149"/>
      <c r="P391" s="149"/>
      <c r="Q391" s="149"/>
      <c r="R391" s="149"/>
      <c r="S391" s="149"/>
      <c r="T391" s="150"/>
      <c r="AR391" s="145" t="s">
        <v>154</v>
      </c>
      <c r="AS391" s="145" t="s">
        <v>77</v>
      </c>
      <c r="AT391" s="12" t="s">
        <v>77</v>
      </c>
      <c r="AU391" s="12" t="s">
        <v>30</v>
      </c>
      <c r="AV391" s="12" t="s">
        <v>68</v>
      </c>
      <c r="AW391" s="145" t="s">
        <v>142</v>
      </c>
    </row>
    <row r="392" spans="2:49" s="13" customFormat="1" ht="12">
      <c r="B392" s="160"/>
      <c r="D392" s="135" t="s">
        <v>154</v>
      </c>
      <c r="E392" s="161" t="s">
        <v>3</v>
      </c>
      <c r="F392" s="162" t="s">
        <v>182</v>
      </c>
      <c r="H392" s="163">
        <v>166.8</v>
      </c>
      <c r="L392" s="160"/>
      <c r="M392" s="164"/>
      <c r="N392" s="165"/>
      <c r="O392" s="165"/>
      <c r="P392" s="165"/>
      <c r="Q392" s="165"/>
      <c r="R392" s="165"/>
      <c r="S392" s="165"/>
      <c r="T392" s="166"/>
      <c r="AR392" s="161" t="s">
        <v>154</v>
      </c>
      <c r="AS392" s="161" t="s">
        <v>77</v>
      </c>
      <c r="AT392" s="13" t="s">
        <v>150</v>
      </c>
      <c r="AU392" s="13" t="s">
        <v>30</v>
      </c>
      <c r="AV392" s="13" t="s">
        <v>73</v>
      </c>
      <c r="AW392" s="161" t="s">
        <v>142</v>
      </c>
    </row>
    <row r="393" spans="2:63" s="1" customFormat="1" ht="20.45" customHeight="1">
      <c r="B393" s="124"/>
      <c r="C393" s="125" t="s">
        <v>295</v>
      </c>
      <c r="D393" s="125" t="s">
        <v>145</v>
      </c>
      <c r="E393" s="126" t="s">
        <v>398</v>
      </c>
      <c r="F393" s="127" t="s">
        <v>399</v>
      </c>
      <c r="G393" s="128" t="s">
        <v>174</v>
      </c>
      <c r="H393" s="129">
        <v>676.1</v>
      </c>
      <c r="I393" s="130"/>
      <c r="J393" s="130">
        <f>ROUND(I393*H393,2)</f>
        <v>0</v>
      </c>
      <c r="K393" s="127" t="s">
        <v>149</v>
      </c>
      <c r="L393" s="28"/>
      <c r="M393" s="48" t="s">
        <v>3</v>
      </c>
      <c r="N393" s="131" t="s">
        <v>39</v>
      </c>
      <c r="O393" s="132">
        <v>0.02</v>
      </c>
      <c r="P393" s="132">
        <f>O393*H393</f>
        <v>13.522</v>
      </c>
      <c r="Q393" s="132">
        <v>0</v>
      </c>
      <c r="R393" s="132">
        <f>Q393*H393</f>
        <v>0</v>
      </c>
      <c r="S393" s="132">
        <v>0.002</v>
      </c>
      <c r="T393" s="133">
        <f>S393*H393</f>
        <v>1.3522</v>
      </c>
      <c r="AP393" s="17" t="s">
        <v>150</v>
      </c>
      <c r="AR393" s="17" t="s">
        <v>145</v>
      </c>
      <c r="AS393" s="17" t="s">
        <v>77</v>
      </c>
      <c r="AW393" s="17" t="s">
        <v>142</v>
      </c>
      <c r="BC393" s="134">
        <f>IF(N393="základní",J393,0)</f>
        <v>0</v>
      </c>
      <c r="BD393" s="134">
        <f>IF(N393="snížená",J393,0)</f>
        <v>0</v>
      </c>
      <c r="BE393" s="134">
        <f>IF(N393="zákl. přenesená",J393,0)</f>
        <v>0</v>
      </c>
      <c r="BF393" s="134">
        <f>IF(N393="sníž. přenesená",J393,0)</f>
        <v>0</v>
      </c>
      <c r="BG393" s="134">
        <f>IF(N393="nulová",J393,0)</f>
        <v>0</v>
      </c>
      <c r="BH393" s="17" t="s">
        <v>73</v>
      </c>
      <c r="BI393" s="134">
        <f>ROUND(I393*H393,2)</f>
        <v>0</v>
      </c>
      <c r="BJ393" s="17" t="s">
        <v>150</v>
      </c>
      <c r="BK393" s="17" t="s">
        <v>400</v>
      </c>
    </row>
    <row r="394" spans="2:45" s="1" customFormat="1" ht="29.25">
      <c r="B394" s="28"/>
      <c r="D394" s="135" t="s">
        <v>152</v>
      </c>
      <c r="F394" s="136" t="s">
        <v>401</v>
      </c>
      <c r="L394" s="28"/>
      <c r="M394" s="137"/>
      <c r="N394" s="49"/>
      <c r="O394" s="49"/>
      <c r="P394" s="49"/>
      <c r="Q394" s="49"/>
      <c r="R394" s="49"/>
      <c r="S394" s="49"/>
      <c r="T394" s="50"/>
      <c r="AR394" s="17" t="s">
        <v>152</v>
      </c>
      <c r="AS394" s="17" t="s">
        <v>77</v>
      </c>
    </row>
    <row r="395" spans="2:49" s="11" customFormat="1" ht="12">
      <c r="B395" s="138"/>
      <c r="D395" s="135" t="s">
        <v>154</v>
      </c>
      <c r="E395" s="139" t="s">
        <v>3</v>
      </c>
      <c r="F395" s="140" t="s">
        <v>332</v>
      </c>
      <c r="H395" s="139" t="s">
        <v>3</v>
      </c>
      <c r="L395" s="138"/>
      <c r="M395" s="141"/>
      <c r="N395" s="142"/>
      <c r="O395" s="142"/>
      <c r="P395" s="142"/>
      <c r="Q395" s="142"/>
      <c r="R395" s="142"/>
      <c r="S395" s="142"/>
      <c r="T395" s="143"/>
      <c r="AR395" s="139" t="s">
        <v>154</v>
      </c>
      <c r="AS395" s="139" t="s">
        <v>77</v>
      </c>
      <c r="AT395" s="11" t="s">
        <v>73</v>
      </c>
      <c r="AU395" s="11" t="s">
        <v>30</v>
      </c>
      <c r="AV395" s="11" t="s">
        <v>68</v>
      </c>
      <c r="AW395" s="139" t="s">
        <v>142</v>
      </c>
    </row>
    <row r="396" spans="2:49" s="11" customFormat="1" ht="12">
      <c r="B396" s="138"/>
      <c r="D396" s="135" t="s">
        <v>154</v>
      </c>
      <c r="E396" s="139" t="s">
        <v>3</v>
      </c>
      <c r="F396" s="140" t="s">
        <v>333</v>
      </c>
      <c r="H396" s="139" t="s">
        <v>3</v>
      </c>
      <c r="L396" s="138"/>
      <c r="M396" s="141"/>
      <c r="N396" s="142"/>
      <c r="O396" s="142"/>
      <c r="P396" s="142"/>
      <c r="Q396" s="142"/>
      <c r="R396" s="142"/>
      <c r="S396" s="142"/>
      <c r="T396" s="143"/>
      <c r="AR396" s="139" t="s">
        <v>154</v>
      </c>
      <c r="AS396" s="139" t="s">
        <v>77</v>
      </c>
      <c r="AT396" s="11" t="s">
        <v>73</v>
      </c>
      <c r="AU396" s="11" t="s">
        <v>30</v>
      </c>
      <c r="AV396" s="11" t="s">
        <v>68</v>
      </c>
      <c r="AW396" s="139" t="s">
        <v>142</v>
      </c>
    </row>
    <row r="397" spans="2:49" s="11" customFormat="1" ht="12">
      <c r="B397" s="138"/>
      <c r="D397" s="135" t="s">
        <v>154</v>
      </c>
      <c r="E397" s="139" t="s">
        <v>3</v>
      </c>
      <c r="F397" s="140" t="s">
        <v>348</v>
      </c>
      <c r="H397" s="139" t="s">
        <v>3</v>
      </c>
      <c r="L397" s="138"/>
      <c r="M397" s="141"/>
      <c r="N397" s="142"/>
      <c r="O397" s="142"/>
      <c r="P397" s="142"/>
      <c r="Q397" s="142"/>
      <c r="R397" s="142"/>
      <c r="S397" s="142"/>
      <c r="T397" s="143"/>
      <c r="AR397" s="139" t="s">
        <v>154</v>
      </c>
      <c r="AS397" s="139" t="s">
        <v>77</v>
      </c>
      <c r="AT397" s="11" t="s">
        <v>73</v>
      </c>
      <c r="AU397" s="11" t="s">
        <v>30</v>
      </c>
      <c r="AV397" s="11" t="s">
        <v>68</v>
      </c>
      <c r="AW397" s="139" t="s">
        <v>142</v>
      </c>
    </row>
    <row r="398" spans="2:49" s="12" customFormat="1" ht="12">
      <c r="B398" s="144"/>
      <c r="D398" s="135" t="s">
        <v>154</v>
      </c>
      <c r="E398" s="145" t="s">
        <v>3</v>
      </c>
      <c r="F398" s="146" t="s">
        <v>402</v>
      </c>
      <c r="H398" s="147">
        <v>360.8</v>
      </c>
      <c r="L398" s="144"/>
      <c r="M398" s="148"/>
      <c r="N398" s="149"/>
      <c r="O398" s="149"/>
      <c r="P398" s="149"/>
      <c r="Q398" s="149"/>
      <c r="R398" s="149"/>
      <c r="S398" s="149"/>
      <c r="T398" s="150"/>
      <c r="AR398" s="145" t="s">
        <v>154</v>
      </c>
      <c r="AS398" s="145" t="s">
        <v>77</v>
      </c>
      <c r="AT398" s="12" t="s">
        <v>77</v>
      </c>
      <c r="AU398" s="12" t="s">
        <v>30</v>
      </c>
      <c r="AV398" s="12" t="s">
        <v>68</v>
      </c>
      <c r="AW398" s="145" t="s">
        <v>142</v>
      </c>
    </row>
    <row r="399" spans="2:49" s="11" customFormat="1" ht="12">
      <c r="B399" s="138"/>
      <c r="D399" s="135" t="s">
        <v>154</v>
      </c>
      <c r="E399" s="139" t="s">
        <v>3</v>
      </c>
      <c r="F399" s="140" t="s">
        <v>351</v>
      </c>
      <c r="H399" s="139" t="s">
        <v>3</v>
      </c>
      <c r="L399" s="138"/>
      <c r="M399" s="141"/>
      <c r="N399" s="142"/>
      <c r="O399" s="142"/>
      <c r="P399" s="142"/>
      <c r="Q399" s="142"/>
      <c r="R399" s="142"/>
      <c r="S399" s="142"/>
      <c r="T399" s="143"/>
      <c r="AR399" s="139" t="s">
        <v>154</v>
      </c>
      <c r="AS399" s="139" t="s">
        <v>77</v>
      </c>
      <c r="AT399" s="11" t="s">
        <v>73</v>
      </c>
      <c r="AU399" s="11" t="s">
        <v>30</v>
      </c>
      <c r="AV399" s="11" t="s">
        <v>68</v>
      </c>
      <c r="AW399" s="139" t="s">
        <v>142</v>
      </c>
    </row>
    <row r="400" spans="2:49" s="12" customFormat="1" ht="12">
      <c r="B400" s="144"/>
      <c r="D400" s="135" t="s">
        <v>154</v>
      </c>
      <c r="E400" s="145" t="s">
        <v>3</v>
      </c>
      <c r="F400" s="146" t="s">
        <v>403</v>
      </c>
      <c r="H400" s="147">
        <v>135.3</v>
      </c>
      <c r="L400" s="144"/>
      <c r="M400" s="148"/>
      <c r="N400" s="149"/>
      <c r="O400" s="149"/>
      <c r="P400" s="149"/>
      <c r="Q400" s="149"/>
      <c r="R400" s="149"/>
      <c r="S400" s="149"/>
      <c r="T400" s="150"/>
      <c r="AR400" s="145" t="s">
        <v>154</v>
      </c>
      <c r="AS400" s="145" t="s">
        <v>77</v>
      </c>
      <c r="AT400" s="12" t="s">
        <v>77</v>
      </c>
      <c r="AU400" s="12" t="s">
        <v>30</v>
      </c>
      <c r="AV400" s="12" t="s">
        <v>68</v>
      </c>
      <c r="AW400" s="145" t="s">
        <v>142</v>
      </c>
    </row>
    <row r="401" spans="2:49" s="11" customFormat="1" ht="12">
      <c r="B401" s="138"/>
      <c r="D401" s="135" t="s">
        <v>154</v>
      </c>
      <c r="E401" s="139" t="s">
        <v>3</v>
      </c>
      <c r="F401" s="140" t="s">
        <v>334</v>
      </c>
      <c r="H401" s="139" t="s">
        <v>3</v>
      </c>
      <c r="L401" s="138"/>
      <c r="M401" s="141"/>
      <c r="N401" s="142"/>
      <c r="O401" s="142"/>
      <c r="P401" s="142"/>
      <c r="Q401" s="142"/>
      <c r="R401" s="142"/>
      <c r="S401" s="142"/>
      <c r="T401" s="143"/>
      <c r="AR401" s="139" t="s">
        <v>154</v>
      </c>
      <c r="AS401" s="139" t="s">
        <v>77</v>
      </c>
      <c r="AT401" s="11" t="s">
        <v>73</v>
      </c>
      <c r="AU401" s="11" t="s">
        <v>30</v>
      </c>
      <c r="AV401" s="11" t="s">
        <v>68</v>
      </c>
      <c r="AW401" s="139" t="s">
        <v>142</v>
      </c>
    </row>
    <row r="402" spans="2:49" s="12" customFormat="1" ht="12">
      <c r="B402" s="144"/>
      <c r="D402" s="135" t="s">
        <v>154</v>
      </c>
      <c r="E402" s="145" t="s">
        <v>3</v>
      </c>
      <c r="F402" s="146" t="s">
        <v>404</v>
      </c>
      <c r="H402" s="147">
        <v>90</v>
      </c>
      <c r="L402" s="144"/>
      <c r="M402" s="148"/>
      <c r="N402" s="149"/>
      <c r="O402" s="149"/>
      <c r="P402" s="149"/>
      <c r="Q402" s="149"/>
      <c r="R402" s="149"/>
      <c r="S402" s="149"/>
      <c r="T402" s="150"/>
      <c r="AR402" s="145" t="s">
        <v>154</v>
      </c>
      <c r="AS402" s="145" t="s">
        <v>77</v>
      </c>
      <c r="AT402" s="12" t="s">
        <v>77</v>
      </c>
      <c r="AU402" s="12" t="s">
        <v>30</v>
      </c>
      <c r="AV402" s="12" t="s">
        <v>68</v>
      </c>
      <c r="AW402" s="145" t="s">
        <v>142</v>
      </c>
    </row>
    <row r="403" spans="2:49" s="11" customFormat="1" ht="12">
      <c r="B403" s="138"/>
      <c r="D403" s="135" t="s">
        <v>154</v>
      </c>
      <c r="E403" s="139" t="s">
        <v>3</v>
      </c>
      <c r="F403" s="140" t="s">
        <v>337</v>
      </c>
      <c r="H403" s="139" t="s">
        <v>3</v>
      </c>
      <c r="L403" s="138"/>
      <c r="M403" s="141"/>
      <c r="N403" s="142"/>
      <c r="O403" s="142"/>
      <c r="P403" s="142"/>
      <c r="Q403" s="142"/>
      <c r="R403" s="142"/>
      <c r="S403" s="142"/>
      <c r="T403" s="143"/>
      <c r="AR403" s="139" t="s">
        <v>154</v>
      </c>
      <c r="AS403" s="139" t="s">
        <v>77</v>
      </c>
      <c r="AT403" s="11" t="s">
        <v>73</v>
      </c>
      <c r="AU403" s="11" t="s">
        <v>30</v>
      </c>
      <c r="AV403" s="11" t="s">
        <v>68</v>
      </c>
      <c r="AW403" s="139" t="s">
        <v>142</v>
      </c>
    </row>
    <row r="404" spans="2:49" s="12" customFormat="1" ht="12">
      <c r="B404" s="144"/>
      <c r="D404" s="135" t="s">
        <v>154</v>
      </c>
      <c r="E404" s="145" t="s">
        <v>3</v>
      </c>
      <c r="F404" s="146" t="s">
        <v>404</v>
      </c>
      <c r="H404" s="147">
        <v>90</v>
      </c>
      <c r="L404" s="144"/>
      <c r="M404" s="148"/>
      <c r="N404" s="149"/>
      <c r="O404" s="149"/>
      <c r="P404" s="149"/>
      <c r="Q404" s="149"/>
      <c r="R404" s="149"/>
      <c r="S404" s="149"/>
      <c r="T404" s="150"/>
      <c r="AR404" s="145" t="s">
        <v>154</v>
      </c>
      <c r="AS404" s="145" t="s">
        <v>77</v>
      </c>
      <c r="AT404" s="12" t="s">
        <v>77</v>
      </c>
      <c r="AU404" s="12" t="s">
        <v>30</v>
      </c>
      <c r="AV404" s="12" t="s">
        <v>68</v>
      </c>
      <c r="AW404" s="145" t="s">
        <v>142</v>
      </c>
    </row>
    <row r="405" spans="2:49" s="13" customFormat="1" ht="12">
      <c r="B405" s="160"/>
      <c r="D405" s="135" t="s">
        <v>154</v>
      </c>
      <c r="E405" s="161" t="s">
        <v>3</v>
      </c>
      <c r="F405" s="162" t="s">
        <v>182</v>
      </c>
      <c r="H405" s="163">
        <v>676.1</v>
      </c>
      <c r="L405" s="160"/>
      <c r="M405" s="164"/>
      <c r="N405" s="165"/>
      <c r="O405" s="165"/>
      <c r="P405" s="165"/>
      <c r="Q405" s="165"/>
      <c r="R405" s="165"/>
      <c r="S405" s="165"/>
      <c r="T405" s="166"/>
      <c r="AR405" s="161" t="s">
        <v>154</v>
      </c>
      <c r="AS405" s="161" t="s">
        <v>77</v>
      </c>
      <c r="AT405" s="13" t="s">
        <v>150</v>
      </c>
      <c r="AU405" s="13" t="s">
        <v>30</v>
      </c>
      <c r="AV405" s="13" t="s">
        <v>73</v>
      </c>
      <c r="AW405" s="161" t="s">
        <v>142</v>
      </c>
    </row>
    <row r="406" spans="2:63" s="1" customFormat="1" ht="20.45" customHeight="1">
      <c r="B406" s="124"/>
      <c r="C406" s="125" t="s">
        <v>158</v>
      </c>
      <c r="D406" s="125" t="s">
        <v>145</v>
      </c>
      <c r="E406" s="126" t="s">
        <v>405</v>
      </c>
      <c r="F406" s="127" t="s">
        <v>406</v>
      </c>
      <c r="G406" s="128" t="s">
        <v>174</v>
      </c>
      <c r="H406" s="129">
        <v>1766.612</v>
      </c>
      <c r="I406" s="130"/>
      <c r="J406" s="130">
        <f>ROUND(I406*H406,2)</f>
        <v>0</v>
      </c>
      <c r="K406" s="127" t="s">
        <v>149</v>
      </c>
      <c r="L406" s="28"/>
      <c r="M406" s="48" t="s">
        <v>3</v>
      </c>
      <c r="N406" s="131" t="s">
        <v>39</v>
      </c>
      <c r="O406" s="132">
        <v>0.03</v>
      </c>
      <c r="P406" s="132">
        <f>O406*H406</f>
        <v>52.99836</v>
      </c>
      <c r="Q406" s="132">
        <v>0</v>
      </c>
      <c r="R406" s="132">
        <f>Q406*H406</f>
        <v>0</v>
      </c>
      <c r="S406" s="132">
        <v>0.004</v>
      </c>
      <c r="T406" s="133">
        <f>S406*H406</f>
        <v>7.066448</v>
      </c>
      <c r="AP406" s="17" t="s">
        <v>150</v>
      </c>
      <c r="AR406" s="17" t="s">
        <v>145</v>
      </c>
      <c r="AS406" s="17" t="s">
        <v>77</v>
      </c>
      <c r="AW406" s="17" t="s">
        <v>142</v>
      </c>
      <c r="BC406" s="134">
        <f>IF(N406="základní",J406,0)</f>
        <v>0</v>
      </c>
      <c r="BD406" s="134">
        <f>IF(N406="snížená",J406,0)</f>
        <v>0</v>
      </c>
      <c r="BE406" s="134">
        <f>IF(N406="zákl. přenesená",J406,0)</f>
        <v>0</v>
      </c>
      <c r="BF406" s="134">
        <f>IF(N406="sníž. přenesená",J406,0)</f>
        <v>0</v>
      </c>
      <c r="BG406" s="134">
        <f>IF(N406="nulová",J406,0)</f>
        <v>0</v>
      </c>
      <c r="BH406" s="17" t="s">
        <v>73</v>
      </c>
      <c r="BI406" s="134">
        <f>ROUND(I406*H406,2)</f>
        <v>0</v>
      </c>
      <c r="BJ406" s="17" t="s">
        <v>150</v>
      </c>
      <c r="BK406" s="17" t="s">
        <v>407</v>
      </c>
    </row>
    <row r="407" spans="2:45" s="1" customFormat="1" ht="29.25">
      <c r="B407" s="28"/>
      <c r="D407" s="135" t="s">
        <v>152</v>
      </c>
      <c r="F407" s="136" t="s">
        <v>401</v>
      </c>
      <c r="L407" s="28"/>
      <c r="M407" s="137"/>
      <c r="N407" s="49"/>
      <c r="O407" s="49"/>
      <c r="P407" s="49"/>
      <c r="Q407" s="49"/>
      <c r="R407" s="49"/>
      <c r="S407" s="49"/>
      <c r="T407" s="50"/>
      <c r="AR407" s="17" t="s">
        <v>152</v>
      </c>
      <c r="AS407" s="17" t="s">
        <v>77</v>
      </c>
    </row>
    <row r="408" spans="2:49" s="11" customFormat="1" ht="12">
      <c r="B408" s="138"/>
      <c r="D408" s="135" t="s">
        <v>154</v>
      </c>
      <c r="E408" s="139" t="s">
        <v>3</v>
      </c>
      <c r="F408" s="140" t="s">
        <v>332</v>
      </c>
      <c r="H408" s="139" t="s">
        <v>3</v>
      </c>
      <c r="L408" s="138"/>
      <c r="M408" s="141"/>
      <c r="N408" s="142"/>
      <c r="O408" s="142"/>
      <c r="P408" s="142"/>
      <c r="Q408" s="142"/>
      <c r="R408" s="142"/>
      <c r="S408" s="142"/>
      <c r="T408" s="143"/>
      <c r="AR408" s="139" t="s">
        <v>154</v>
      </c>
      <c r="AS408" s="139" t="s">
        <v>77</v>
      </c>
      <c r="AT408" s="11" t="s">
        <v>73</v>
      </c>
      <c r="AU408" s="11" t="s">
        <v>30</v>
      </c>
      <c r="AV408" s="11" t="s">
        <v>68</v>
      </c>
      <c r="AW408" s="139" t="s">
        <v>142</v>
      </c>
    </row>
    <row r="409" spans="2:49" s="11" customFormat="1" ht="12">
      <c r="B409" s="138"/>
      <c r="D409" s="135" t="s">
        <v>154</v>
      </c>
      <c r="E409" s="139" t="s">
        <v>3</v>
      </c>
      <c r="F409" s="140" t="s">
        <v>333</v>
      </c>
      <c r="H409" s="139" t="s">
        <v>3</v>
      </c>
      <c r="L409" s="138"/>
      <c r="M409" s="141"/>
      <c r="N409" s="142"/>
      <c r="O409" s="142"/>
      <c r="P409" s="142"/>
      <c r="Q409" s="142"/>
      <c r="R409" s="142"/>
      <c r="S409" s="142"/>
      <c r="T409" s="143"/>
      <c r="AR409" s="139" t="s">
        <v>154</v>
      </c>
      <c r="AS409" s="139" t="s">
        <v>77</v>
      </c>
      <c r="AT409" s="11" t="s">
        <v>73</v>
      </c>
      <c r="AU409" s="11" t="s">
        <v>30</v>
      </c>
      <c r="AV409" s="11" t="s">
        <v>68</v>
      </c>
      <c r="AW409" s="139" t="s">
        <v>142</v>
      </c>
    </row>
    <row r="410" spans="2:49" s="11" customFormat="1" ht="12">
      <c r="B410" s="138"/>
      <c r="D410" s="135" t="s">
        <v>154</v>
      </c>
      <c r="E410" s="139" t="s">
        <v>3</v>
      </c>
      <c r="F410" s="140" t="s">
        <v>348</v>
      </c>
      <c r="H410" s="139" t="s">
        <v>3</v>
      </c>
      <c r="L410" s="138"/>
      <c r="M410" s="141"/>
      <c r="N410" s="142"/>
      <c r="O410" s="142"/>
      <c r="P410" s="142"/>
      <c r="Q410" s="142"/>
      <c r="R410" s="142"/>
      <c r="S410" s="142"/>
      <c r="T410" s="143"/>
      <c r="AR410" s="139" t="s">
        <v>154</v>
      </c>
      <c r="AS410" s="139" t="s">
        <v>77</v>
      </c>
      <c r="AT410" s="11" t="s">
        <v>73</v>
      </c>
      <c r="AU410" s="11" t="s">
        <v>30</v>
      </c>
      <c r="AV410" s="11" t="s">
        <v>68</v>
      </c>
      <c r="AW410" s="139" t="s">
        <v>142</v>
      </c>
    </row>
    <row r="411" spans="2:49" s="12" customFormat="1" ht="12">
      <c r="B411" s="144"/>
      <c r="D411" s="135" t="s">
        <v>154</v>
      </c>
      <c r="E411" s="145" t="s">
        <v>3</v>
      </c>
      <c r="F411" s="146" t="s">
        <v>408</v>
      </c>
      <c r="H411" s="147">
        <v>838.656</v>
      </c>
      <c r="L411" s="144"/>
      <c r="M411" s="148"/>
      <c r="N411" s="149"/>
      <c r="O411" s="149"/>
      <c r="P411" s="149"/>
      <c r="Q411" s="149"/>
      <c r="R411" s="149"/>
      <c r="S411" s="149"/>
      <c r="T411" s="150"/>
      <c r="AR411" s="145" t="s">
        <v>154</v>
      </c>
      <c r="AS411" s="145" t="s">
        <v>77</v>
      </c>
      <c r="AT411" s="12" t="s">
        <v>77</v>
      </c>
      <c r="AU411" s="12" t="s">
        <v>30</v>
      </c>
      <c r="AV411" s="12" t="s">
        <v>68</v>
      </c>
      <c r="AW411" s="145" t="s">
        <v>142</v>
      </c>
    </row>
    <row r="412" spans="2:49" s="12" customFormat="1" ht="12">
      <c r="B412" s="144"/>
      <c r="D412" s="135" t="s">
        <v>154</v>
      </c>
      <c r="E412" s="145" t="s">
        <v>3</v>
      </c>
      <c r="F412" s="146" t="s">
        <v>350</v>
      </c>
      <c r="H412" s="147">
        <v>-25.216</v>
      </c>
      <c r="L412" s="144"/>
      <c r="M412" s="148"/>
      <c r="N412" s="149"/>
      <c r="O412" s="149"/>
      <c r="P412" s="149"/>
      <c r="Q412" s="149"/>
      <c r="R412" s="149"/>
      <c r="S412" s="149"/>
      <c r="T412" s="150"/>
      <c r="AR412" s="145" t="s">
        <v>154</v>
      </c>
      <c r="AS412" s="145" t="s">
        <v>77</v>
      </c>
      <c r="AT412" s="12" t="s">
        <v>77</v>
      </c>
      <c r="AU412" s="12" t="s">
        <v>30</v>
      </c>
      <c r="AV412" s="12" t="s">
        <v>68</v>
      </c>
      <c r="AW412" s="145" t="s">
        <v>142</v>
      </c>
    </row>
    <row r="413" spans="2:49" s="11" customFormat="1" ht="12">
      <c r="B413" s="138"/>
      <c r="D413" s="135" t="s">
        <v>154</v>
      </c>
      <c r="E413" s="139" t="s">
        <v>3</v>
      </c>
      <c r="F413" s="140" t="s">
        <v>351</v>
      </c>
      <c r="H413" s="139" t="s">
        <v>3</v>
      </c>
      <c r="L413" s="138"/>
      <c r="M413" s="141"/>
      <c r="N413" s="142"/>
      <c r="O413" s="142"/>
      <c r="P413" s="142"/>
      <c r="Q413" s="142"/>
      <c r="R413" s="142"/>
      <c r="S413" s="142"/>
      <c r="T413" s="143"/>
      <c r="AR413" s="139" t="s">
        <v>154</v>
      </c>
      <c r="AS413" s="139" t="s">
        <v>77</v>
      </c>
      <c r="AT413" s="11" t="s">
        <v>73</v>
      </c>
      <c r="AU413" s="11" t="s">
        <v>30</v>
      </c>
      <c r="AV413" s="11" t="s">
        <v>68</v>
      </c>
      <c r="AW413" s="139" t="s">
        <v>142</v>
      </c>
    </row>
    <row r="414" spans="2:49" s="12" customFormat="1" ht="12">
      <c r="B414" s="144"/>
      <c r="D414" s="135" t="s">
        <v>154</v>
      </c>
      <c r="E414" s="145" t="s">
        <v>3</v>
      </c>
      <c r="F414" s="146" t="s">
        <v>409</v>
      </c>
      <c r="H414" s="147">
        <v>314.496</v>
      </c>
      <c r="L414" s="144"/>
      <c r="M414" s="148"/>
      <c r="N414" s="149"/>
      <c r="O414" s="149"/>
      <c r="P414" s="149"/>
      <c r="Q414" s="149"/>
      <c r="R414" s="149"/>
      <c r="S414" s="149"/>
      <c r="T414" s="150"/>
      <c r="AR414" s="145" t="s">
        <v>154</v>
      </c>
      <c r="AS414" s="145" t="s">
        <v>77</v>
      </c>
      <c r="AT414" s="12" t="s">
        <v>77</v>
      </c>
      <c r="AU414" s="12" t="s">
        <v>30</v>
      </c>
      <c r="AV414" s="12" t="s">
        <v>68</v>
      </c>
      <c r="AW414" s="145" t="s">
        <v>142</v>
      </c>
    </row>
    <row r="415" spans="2:49" s="12" customFormat="1" ht="12">
      <c r="B415" s="144"/>
      <c r="D415" s="135" t="s">
        <v>154</v>
      </c>
      <c r="E415" s="145" t="s">
        <v>3</v>
      </c>
      <c r="F415" s="146" t="s">
        <v>410</v>
      </c>
      <c r="H415" s="147">
        <v>-9.456</v>
      </c>
      <c r="L415" s="144"/>
      <c r="M415" s="148"/>
      <c r="N415" s="149"/>
      <c r="O415" s="149"/>
      <c r="P415" s="149"/>
      <c r="Q415" s="149"/>
      <c r="R415" s="149"/>
      <c r="S415" s="149"/>
      <c r="T415" s="150"/>
      <c r="AR415" s="145" t="s">
        <v>154</v>
      </c>
      <c r="AS415" s="145" t="s">
        <v>77</v>
      </c>
      <c r="AT415" s="12" t="s">
        <v>77</v>
      </c>
      <c r="AU415" s="12" t="s">
        <v>30</v>
      </c>
      <c r="AV415" s="12" t="s">
        <v>68</v>
      </c>
      <c r="AW415" s="145" t="s">
        <v>142</v>
      </c>
    </row>
    <row r="416" spans="2:49" s="11" customFormat="1" ht="12">
      <c r="B416" s="138"/>
      <c r="D416" s="135" t="s">
        <v>154</v>
      </c>
      <c r="E416" s="139" t="s">
        <v>3</v>
      </c>
      <c r="F416" s="140" t="s">
        <v>334</v>
      </c>
      <c r="H416" s="139" t="s">
        <v>3</v>
      </c>
      <c r="L416" s="138"/>
      <c r="M416" s="141"/>
      <c r="N416" s="142"/>
      <c r="O416" s="142"/>
      <c r="P416" s="142"/>
      <c r="Q416" s="142"/>
      <c r="R416" s="142"/>
      <c r="S416" s="142"/>
      <c r="T416" s="143"/>
      <c r="AR416" s="139" t="s">
        <v>154</v>
      </c>
      <c r="AS416" s="139" t="s">
        <v>77</v>
      </c>
      <c r="AT416" s="11" t="s">
        <v>73</v>
      </c>
      <c r="AU416" s="11" t="s">
        <v>30</v>
      </c>
      <c r="AV416" s="11" t="s">
        <v>68</v>
      </c>
      <c r="AW416" s="139" t="s">
        <v>142</v>
      </c>
    </row>
    <row r="417" spans="2:49" s="12" customFormat="1" ht="12">
      <c r="B417" s="144"/>
      <c r="D417" s="135" t="s">
        <v>154</v>
      </c>
      <c r="E417" s="145" t="s">
        <v>3</v>
      </c>
      <c r="F417" s="146" t="s">
        <v>411</v>
      </c>
      <c r="H417" s="147">
        <v>209.664</v>
      </c>
      <c r="L417" s="144"/>
      <c r="M417" s="148"/>
      <c r="N417" s="149"/>
      <c r="O417" s="149"/>
      <c r="P417" s="149"/>
      <c r="Q417" s="149"/>
      <c r="R417" s="149"/>
      <c r="S417" s="149"/>
      <c r="T417" s="150"/>
      <c r="AR417" s="145" t="s">
        <v>154</v>
      </c>
      <c r="AS417" s="145" t="s">
        <v>77</v>
      </c>
      <c r="AT417" s="12" t="s">
        <v>77</v>
      </c>
      <c r="AU417" s="12" t="s">
        <v>30</v>
      </c>
      <c r="AV417" s="12" t="s">
        <v>68</v>
      </c>
      <c r="AW417" s="145" t="s">
        <v>142</v>
      </c>
    </row>
    <row r="418" spans="2:49" s="12" customFormat="1" ht="12">
      <c r="B418" s="144"/>
      <c r="D418" s="135" t="s">
        <v>154</v>
      </c>
      <c r="E418" s="145" t="s">
        <v>3</v>
      </c>
      <c r="F418" s="146" t="s">
        <v>353</v>
      </c>
      <c r="H418" s="147">
        <v>-6.304</v>
      </c>
      <c r="L418" s="144"/>
      <c r="M418" s="148"/>
      <c r="N418" s="149"/>
      <c r="O418" s="149"/>
      <c r="P418" s="149"/>
      <c r="Q418" s="149"/>
      <c r="R418" s="149"/>
      <c r="S418" s="149"/>
      <c r="T418" s="150"/>
      <c r="AR418" s="145" t="s">
        <v>154</v>
      </c>
      <c r="AS418" s="145" t="s">
        <v>77</v>
      </c>
      <c r="AT418" s="12" t="s">
        <v>77</v>
      </c>
      <c r="AU418" s="12" t="s">
        <v>30</v>
      </c>
      <c r="AV418" s="12" t="s">
        <v>68</v>
      </c>
      <c r="AW418" s="145" t="s">
        <v>142</v>
      </c>
    </row>
    <row r="419" spans="2:49" s="11" customFormat="1" ht="12">
      <c r="B419" s="138"/>
      <c r="D419" s="135" t="s">
        <v>154</v>
      </c>
      <c r="E419" s="139" t="s">
        <v>3</v>
      </c>
      <c r="F419" s="140" t="s">
        <v>337</v>
      </c>
      <c r="H419" s="139" t="s">
        <v>3</v>
      </c>
      <c r="L419" s="138"/>
      <c r="M419" s="141"/>
      <c r="N419" s="142"/>
      <c r="O419" s="142"/>
      <c r="P419" s="142"/>
      <c r="Q419" s="142"/>
      <c r="R419" s="142"/>
      <c r="S419" s="142"/>
      <c r="T419" s="143"/>
      <c r="AR419" s="139" t="s">
        <v>154</v>
      </c>
      <c r="AS419" s="139" t="s">
        <v>77</v>
      </c>
      <c r="AT419" s="11" t="s">
        <v>73</v>
      </c>
      <c r="AU419" s="11" t="s">
        <v>30</v>
      </c>
      <c r="AV419" s="11" t="s">
        <v>68</v>
      </c>
      <c r="AW419" s="139" t="s">
        <v>142</v>
      </c>
    </row>
    <row r="420" spans="2:49" s="12" customFormat="1" ht="12">
      <c r="B420" s="144"/>
      <c r="D420" s="135" t="s">
        <v>154</v>
      </c>
      <c r="E420" s="145" t="s">
        <v>3</v>
      </c>
      <c r="F420" s="146" t="s">
        <v>411</v>
      </c>
      <c r="H420" s="147">
        <v>209.664</v>
      </c>
      <c r="L420" s="144"/>
      <c r="M420" s="148"/>
      <c r="N420" s="149"/>
      <c r="O420" s="149"/>
      <c r="P420" s="149"/>
      <c r="Q420" s="149"/>
      <c r="R420" s="149"/>
      <c r="S420" s="149"/>
      <c r="T420" s="150"/>
      <c r="AR420" s="145" t="s">
        <v>154</v>
      </c>
      <c r="AS420" s="145" t="s">
        <v>77</v>
      </c>
      <c r="AT420" s="12" t="s">
        <v>77</v>
      </c>
      <c r="AU420" s="12" t="s">
        <v>30</v>
      </c>
      <c r="AV420" s="12" t="s">
        <v>68</v>
      </c>
      <c r="AW420" s="145" t="s">
        <v>142</v>
      </c>
    </row>
    <row r="421" spans="2:49" s="12" customFormat="1" ht="12">
      <c r="B421" s="144"/>
      <c r="D421" s="135" t="s">
        <v>154</v>
      </c>
      <c r="E421" s="145" t="s">
        <v>3</v>
      </c>
      <c r="F421" s="146" t="s">
        <v>353</v>
      </c>
      <c r="H421" s="147">
        <v>-6.304</v>
      </c>
      <c r="L421" s="144"/>
      <c r="M421" s="148"/>
      <c r="N421" s="149"/>
      <c r="O421" s="149"/>
      <c r="P421" s="149"/>
      <c r="Q421" s="149"/>
      <c r="R421" s="149"/>
      <c r="S421" s="149"/>
      <c r="T421" s="150"/>
      <c r="AR421" s="145" t="s">
        <v>154</v>
      </c>
      <c r="AS421" s="145" t="s">
        <v>77</v>
      </c>
      <c r="AT421" s="12" t="s">
        <v>77</v>
      </c>
      <c r="AU421" s="12" t="s">
        <v>30</v>
      </c>
      <c r="AV421" s="12" t="s">
        <v>68</v>
      </c>
      <c r="AW421" s="145" t="s">
        <v>142</v>
      </c>
    </row>
    <row r="422" spans="2:49" s="11" customFormat="1" ht="12">
      <c r="B422" s="138"/>
      <c r="D422" s="135" t="s">
        <v>154</v>
      </c>
      <c r="E422" s="139" t="s">
        <v>3</v>
      </c>
      <c r="F422" s="140" t="s">
        <v>241</v>
      </c>
      <c r="H422" s="139" t="s">
        <v>3</v>
      </c>
      <c r="L422" s="138"/>
      <c r="M422" s="141"/>
      <c r="N422" s="142"/>
      <c r="O422" s="142"/>
      <c r="P422" s="142"/>
      <c r="Q422" s="142"/>
      <c r="R422" s="142"/>
      <c r="S422" s="142"/>
      <c r="T422" s="143"/>
      <c r="AR422" s="139" t="s">
        <v>154</v>
      </c>
      <c r="AS422" s="139" t="s">
        <v>77</v>
      </c>
      <c r="AT422" s="11" t="s">
        <v>73</v>
      </c>
      <c r="AU422" s="11" t="s">
        <v>30</v>
      </c>
      <c r="AV422" s="11" t="s">
        <v>68</v>
      </c>
      <c r="AW422" s="139" t="s">
        <v>142</v>
      </c>
    </row>
    <row r="423" spans="2:49" s="12" customFormat="1" ht="12">
      <c r="B423" s="144"/>
      <c r="D423" s="135" t="s">
        <v>154</v>
      </c>
      <c r="E423" s="145" t="s">
        <v>3</v>
      </c>
      <c r="F423" s="146" t="s">
        <v>242</v>
      </c>
      <c r="H423" s="147">
        <v>-169.05</v>
      </c>
      <c r="L423" s="144"/>
      <c r="M423" s="148"/>
      <c r="N423" s="149"/>
      <c r="O423" s="149"/>
      <c r="P423" s="149"/>
      <c r="Q423" s="149"/>
      <c r="R423" s="149"/>
      <c r="S423" s="149"/>
      <c r="T423" s="150"/>
      <c r="AR423" s="145" t="s">
        <v>154</v>
      </c>
      <c r="AS423" s="145" t="s">
        <v>77</v>
      </c>
      <c r="AT423" s="12" t="s">
        <v>77</v>
      </c>
      <c r="AU423" s="12" t="s">
        <v>30</v>
      </c>
      <c r="AV423" s="12" t="s">
        <v>68</v>
      </c>
      <c r="AW423" s="145" t="s">
        <v>142</v>
      </c>
    </row>
    <row r="424" spans="2:49" s="12" customFormat="1" ht="12">
      <c r="B424" s="144"/>
      <c r="D424" s="135" t="s">
        <v>154</v>
      </c>
      <c r="E424" s="145" t="s">
        <v>3</v>
      </c>
      <c r="F424" s="146" t="s">
        <v>243</v>
      </c>
      <c r="H424" s="147">
        <v>-84.2</v>
      </c>
      <c r="L424" s="144"/>
      <c r="M424" s="148"/>
      <c r="N424" s="149"/>
      <c r="O424" s="149"/>
      <c r="P424" s="149"/>
      <c r="Q424" s="149"/>
      <c r="R424" s="149"/>
      <c r="S424" s="149"/>
      <c r="T424" s="150"/>
      <c r="AR424" s="145" t="s">
        <v>154</v>
      </c>
      <c r="AS424" s="145" t="s">
        <v>77</v>
      </c>
      <c r="AT424" s="12" t="s">
        <v>77</v>
      </c>
      <c r="AU424" s="12" t="s">
        <v>30</v>
      </c>
      <c r="AV424" s="12" t="s">
        <v>68</v>
      </c>
      <c r="AW424" s="145" t="s">
        <v>142</v>
      </c>
    </row>
    <row r="425" spans="2:49" s="11" customFormat="1" ht="12">
      <c r="B425" s="138"/>
      <c r="D425" s="135" t="s">
        <v>154</v>
      </c>
      <c r="E425" s="139" t="s">
        <v>3</v>
      </c>
      <c r="F425" s="140" t="s">
        <v>244</v>
      </c>
      <c r="H425" s="139" t="s">
        <v>3</v>
      </c>
      <c r="L425" s="138"/>
      <c r="M425" s="141"/>
      <c r="N425" s="142"/>
      <c r="O425" s="142"/>
      <c r="P425" s="142"/>
      <c r="Q425" s="142"/>
      <c r="R425" s="142"/>
      <c r="S425" s="142"/>
      <c r="T425" s="143"/>
      <c r="AR425" s="139" t="s">
        <v>154</v>
      </c>
      <c r="AS425" s="139" t="s">
        <v>77</v>
      </c>
      <c r="AT425" s="11" t="s">
        <v>73</v>
      </c>
      <c r="AU425" s="11" t="s">
        <v>30</v>
      </c>
      <c r="AV425" s="11" t="s">
        <v>68</v>
      </c>
      <c r="AW425" s="139" t="s">
        <v>142</v>
      </c>
    </row>
    <row r="426" spans="2:49" s="12" customFormat="1" ht="12">
      <c r="B426" s="144"/>
      <c r="D426" s="135" t="s">
        <v>154</v>
      </c>
      <c r="E426" s="145" t="s">
        <v>3</v>
      </c>
      <c r="F426" s="146" t="s">
        <v>412</v>
      </c>
      <c r="H426" s="147">
        <v>-72.504</v>
      </c>
      <c r="L426" s="144"/>
      <c r="M426" s="148"/>
      <c r="N426" s="149"/>
      <c r="O426" s="149"/>
      <c r="P426" s="149"/>
      <c r="Q426" s="149"/>
      <c r="R426" s="149"/>
      <c r="S426" s="149"/>
      <c r="T426" s="150"/>
      <c r="AR426" s="145" t="s">
        <v>154</v>
      </c>
      <c r="AS426" s="145" t="s">
        <v>77</v>
      </c>
      <c r="AT426" s="12" t="s">
        <v>77</v>
      </c>
      <c r="AU426" s="12" t="s">
        <v>30</v>
      </c>
      <c r="AV426" s="12" t="s">
        <v>68</v>
      </c>
      <c r="AW426" s="145" t="s">
        <v>142</v>
      </c>
    </row>
    <row r="427" spans="2:49" s="12" customFormat="1" ht="12">
      <c r="B427" s="144"/>
      <c r="D427" s="135" t="s">
        <v>154</v>
      </c>
      <c r="E427" s="145" t="s">
        <v>3</v>
      </c>
      <c r="F427" s="146" t="s">
        <v>413</v>
      </c>
      <c r="H427" s="147">
        <v>-66.24</v>
      </c>
      <c r="L427" s="144"/>
      <c r="M427" s="148"/>
      <c r="N427" s="149"/>
      <c r="O427" s="149"/>
      <c r="P427" s="149"/>
      <c r="Q427" s="149"/>
      <c r="R427" s="149"/>
      <c r="S427" s="149"/>
      <c r="T427" s="150"/>
      <c r="AR427" s="145" t="s">
        <v>154</v>
      </c>
      <c r="AS427" s="145" t="s">
        <v>77</v>
      </c>
      <c r="AT427" s="12" t="s">
        <v>77</v>
      </c>
      <c r="AU427" s="12" t="s">
        <v>30</v>
      </c>
      <c r="AV427" s="12" t="s">
        <v>68</v>
      </c>
      <c r="AW427" s="145" t="s">
        <v>142</v>
      </c>
    </row>
    <row r="428" spans="2:49" s="14" customFormat="1" ht="12">
      <c r="B428" s="167"/>
      <c r="D428" s="135" t="s">
        <v>154</v>
      </c>
      <c r="E428" s="168" t="s">
        <v>3</v>
      </c>
      <c r="F428" s="169" t="s">
        <v>226</v>
      </c>
      <c r="H428" s="170">
        <v>1133.206</v>
      </c>
      <c r="L428" s="167"/>
      <c r="M428" s="171"/>
      <c r="N428" s="172"/>
      <c r="O428" s="172"/>
      <c r="P428" s="172"/>
      <c r="Q428" s="172"/>
      <c r="R428" s="172"/>
      <c r="S428" s="172"/>
      <c r="T428" s="173"/>
      <c r="AR428" s="168" t="s">
        <v>154</v>
      </c>
      <c r="AS428" s="168" t="s">
        <v>77</v>
      </c>
      <c r="AT428" s="14" t="s">
        <v>143</v>
      </c>
      <c r="AU428" s="14" t="s">
        <v>30</v>
      </c>
      <c r="AV428" s="14" t="s">
        <v>68</v>
      </c>
      <c r="AW428" s="168" t="s">
        <v>142</v>
      </c>
    </row>
    <row r="429" spans="2:49" s="11" customFormat="1" ht="12">
      <c r="B429" s="138"/>
      <c r="D429" s="135" t="s">
        <v>154</v>
      </c>
      <c r="E429" s="139" t="s">
        <v>3</v>
      </c>
      <c r="F429" s="140" t="s">
        <v>247</v>
      </c>
      <c r="H429" s="139" t="s">
        <v>3</v>
      </c>
      <c r="L429" s="138"/>
      <c r="M429" s="141"/>
      <c r="N429" s="142"/>
      <c r="O429" s="142"/>
      <c r="P429" s="142"/>
      <c r="Q429" s="142"/>
      <c r="R429" s="142"/>
      <c r="S429" s="142"/>
      <c r="T429" s="143"/>
      <c r="AR429" s="139" t="s">
        <v>154</v>
      </c>
      <c r="AS429" s="139" t="s">
        <v>77</v>
      </c>
      <c r="AT429" s="11" t="s">
        <v>73</v>
      </c>
      <c r="AU429" s="11" t="s">
        <v>30</v>
      </c>
      <c r="AV429" s="11" t="s">
        <v>68</v>
      </c>
      <c r="AW429" s="139" t="s">
        <v>142</v>
      </c>
    </row>
    <row r="430" spans="2:49" s="12" customFormat="1" ht="12">
      <c r="B430" s="144"/>
      <c r="D430" s="135" t="s">
        <v>154</v>
      </c>
      <c r="E430" s="145" t="s">
        <v>3</v>
      </c>
      <c r="F430" s="146" t="s">
        <v>248</v>
      </c>
      <c r="H430" s="147">
        <v>190.512</v>
      </c>
      <c r="L430" s="144"/>
      <c r="M430" s="148"/>
      <c r="N430" s="149"/>
      <c r="O430" s="149"/>
      <c r="P430" s="149"/>
      <c r="Q430" s="149"/>
      <c r="R430" s="149"/>
      <c r="S430" s="149"/>
      <c r="T430" s="150"/>
      <c r="AR430" s="145" t="s">
        <v>154</v>
      </c>
      <c r="AS430" s="145" t="s">
        <v>77</v>
      </c>
      <c r="AT430" s="12" t="s">
        <v>77</v>
      </c>
      <c r="AU430" s="12" t="s">
        <v>30</v>
      </c>
      <c r="AV430" s="12" t="s">
        <v>68</v>
      </c>
      <c r="AW430" s="145" t="s">
        <v>142</v>
      </c>
    </row>
    <row r="431" spans="2:49" s="12" customFormat="1" ht="12">
      <c r="B431" s="144"/>
      <c r="D431" s="135" t="s">
        <v>154</v>
      </c>
      <c r="E431" s="145" t="s">
        <v>3</v>
      </c>
      <c r="F431" s="146" t="s">
        <v>249</v>
      </c>
      <c r="H431" s="147">
        <v>154.224</v>
      </c>
      <c r="L431" s="144"/>
      <c r="M431" s="148"/>
      <c r="N431" s="149"/>
      <c r="O431" s="149"/>
      <c r="P431" s="149"/>
      <c r="Q431" s="149"/>
      <c r="R431" s="149"/>
      <c r="S431" s="149"/>
      <c r="T431" s="150"/>
      <c r="AR431" s="145" t="s">
        <v>154</v>
      </c>
      <c r="AS431" s="145" t="s">
        <v>77</v>
      </c>
      <c r="AT431" s="12" t="s">
        <v>77</v>
      </c>
      <c r="AU431" s="12" t="s">
        <v>30</v>
      </c>
      <c r="AV431" s="12" t="s">
        <v>68</v>
      </c>
      <c r="AW431" s="145" t="s">
        <v>142</v>
      </c>
    </row>
    <row r="432" spans="2:49" s="12" customFormat="1" ht="12">
      <c r="B432" s="144"/>
      <c r="D432" s="135" t="s">
        <v>154</v>
      </c>
      <c r="E432" s="145" t="s">
        <v>3</v>
      </c>
      <c r="F432" s="146" t="s">
        <v>250</v>
      </c>
      <c r="H432" s="147">
        <v>102.816</v>
      </c>
      <c r="L432" s="144"/>
      <c r="M432" s="148"/>
      <c r="N432" s="149"/>
      <c r="O432" s="149"/>
      <c r="P432" s="149"/>
      <c r="Q432" s="149"/>
      <c r="R432" s="149"/>
      <c r="S432" s="149"/>
      <c r="T432" s="150"/>
      <c r="AR432" s="145" t="s">
        <v>154</v>
      </c>
      <c r="AS432" s="145" t="s">
        <v>77</v>
      </c>
      <c r="AT432" s="12" t="s">
        <v>77</v>
      </c>
      <c r="AU432" s="12" t="s">
        <v>30</v>
      </c>
      <c r="AV432" s="12" t="s">
        <v>68</v>
      </c>
      <c r="AW432" s="145" t="s">
        <v>142</v>
      </c>
    </row>
    <row r="433" spans="2:49" s="12" customFormat="1" ht="12">
      <c r="B433" s="144"/>
      <c r="D433" s="135" t="s">
        <v>154</v>
      </c>
      <c r="E433" s="145" t="s">
        <v>3</v>
      </c>
      <c r="F433" s="146" t="s">
        <v>251</v>
      </c>
      <c r="H433" s="147">
        <v>39.816</v>
      </c>
      <c r="L433" s="144"/>
      <c r="M433" s="148"/>
      <c r="N433" s="149"/>
      <c r="O433" s="149"/>
      <c r="P433" s="149"/>
      <c r="Q433" s="149"/>
      <c r="R433" s="149"/>
      <c r="S433" s="149"/>
      <c r="T433" s="150"/>
      <c r="AR433" s="145" t="s">
        <v>154</v>
      </c>
      <c r="AS433" s="145" t="s">
        <v>77</v>
      </c>
      <c r="AT433" s="12" t="s">
        <v>77</v>
      </c>
      <c r="AU433" s="12" t="s">
        <v>30</v>
      </c>
      <c r="AV433" s="12" t="s">
        <v>68</v>
      </c>
      <c r="AW433" s="145" t="s">
        <v>142</v>
      </c>
    </row>
    <row r="434" spans="2:49" s="12" customFormat="1" ht="12">
      <c r="B434" s="144"/>
      <c r="D434" s="135" t="s">
        <v>154</v>
      </c>
      <c r="E434" s="145" t="s">
        <v>3</v>
      </c>
      <c r="F434" s="146" t="s">
        <v>252</v>
      </c>
      <c r="H434" s="147">
        <v>29.988</v>
      </c>
      <c r="L434" s="144"/>
      <c r="M434" s="148"/>
      <c r="N434" s="149"/>
      <c r="O434" s="149"/>
      <c r="P434" s="149"/>
      <c r="Q434" s="149"/>
      <c r="R434" s="149"/>
      <c r="S434" s="149"/>
      <c r="T434" s="150"/>
      <c r="AR434" s="145" t="s">
        <v>154</v>
      </c>
      <c r="AS434" s="145" t="s">
        <v>77</v>
      </c>
      <c r="AT434" s="12" t="s">
        <v>77</v>
      </c>
      <c r="AU434" s="12" t="s">
        <v>30</v>
      </c>
      <c r="AV434" s="12" t="s">
        <v>68</v>
      </c>
      <c r="AW434" s="145" t="s">
        <v>142</v>
      </c>
    </row>
    <row r="435" spans="2:49" s="12" customFormat="1" ht="12">
      <c r="B435" s="144"/>
      <c r="D435" s="135" t="s">
        <v>154</v>
      </c>
      <c r="E435" s="145" t="s">
        <v>3</v>
      </c>
      <c r="F435" s="146" t="s">
        <v>253</v>
      </c>
      <c r="H435" s="147">
        <v>-67.768</v>
      </c>
      <c r="L435" s="144"/>
      <c r="M435" s="148"/>
      <c r="N435" s="149"/>
      <c r="O435" s="149"/>
      <c r="P435" s="149"/>
      <c r="Q435" s="149"/>
      <c r="R435" s="149"/>
      <c r="S435" s="149"/>
      <c r="T435" s="150"/>
      <c r="AR435" s="145" t="s">
        <v>154</v>
      </c>
      <c r="AS435" s="145" t="s">
        <v>77</v>
      </c>
      <c r="AT435" s="12" t="s">
        <v>77</v>
      </c>
      <c r="AU435" s="12" t="s">
        <v>30</v>
      </c>
      <c r="AV435" s="12" t="s">
        <v>68</v>
      </c>
      <c r="AW435" s="145" t="s">
        <v>142</v>
      </c>
    </row>
    <row r="436" spans="2:49" s="12" customFormat="1" ht="12">
      <c r="B436" s="144"/>
      <c r="D436" s="135" t="s">
        <v>154</v>
      </c>
      <c r="E436" s="145" t="s">
        <v>3</v>
      </c>
      <c r="F436" s="146" t="s">
        <v>254</v>
      </c>
      <c r="H436" s="147">
        <v>-31.52</v>
      </c>
      <c r="L436" s="144"/>
      <c r="M436" s="148"/>
      <c r="N436" s="149"/>
      <c r="O436" s="149"/>
      <c r="P436" s="149"/>
      <c r="Q436" s="149"/>
      <c r="R436" s="149"/>
      <c r="S436" s="149"/>
      <c r="T436" s="150"/>
      <c r="AR436" s="145" t="s">
        <v>154</v>
      </c>
      <c r="AS436" s="145" t="s">
        <v>77</v>
      </c>
      <c r="AT436" s="12" t="s">
        <v>77</v>
      </c>
      <c r="AU436" s="12" t="s">
        <v>30</v>
      </c>
      <c r="AV436" s="12" t="s">
        <v>68</v>
      </c>
      <c r="AW436" s="145" t="s">
        <v>142</v>
      </c>
    </row>
    <row r="437" spans="2:49" s="12" customFormat="1" ht="12">
      <c r="B437" s="144"/>
      <c r="D437" s="135" t="s">
        <v>154</v>
      </c>
      <c r="E437" s="145" t="s">
        <v>3</v>
      </c>
      <c r="F437" s="146" t="s">
        <v>255</v>
      </c>
      <c r="H437" s="147">
        <v>-22.852</v>
      </c>
      <c r="L437" s="144"/>
      <c r="M437" s="148"/>
      <c r="N437" s="149"/>
      <c r="O437" s="149"/>
      <c r="P437" s="149"/>
      <c r="Q437" s="149"/>
      <c r="R437" s="149"/>
      <c r="S437" s="149"/>
      <c r="T437" s="150"/>
      <c r="AR437" s="145" t="s">
        <v>154</v>
      </c>
      <c r="AS437" s="145" t="s">
        <v>77</v>
      </c>
      <c r="AT437" s="12" t="s">
        <v>77</v>
      </c>
      <c r="AU437" s="12" t="s">
        <v>30</v>
      </c>
      <c r="AV437" s="12" t="s">
        <v>68</v>
      </c>
      <c r="AW437" s="145" t="s">
        <v>142</v>
      </c>
    </row>
    <row r="438" spans="2:49" s="11" customFormat="1" ht="12">
      <c r="B438" s="138"/>
      <c r="D438" s="135" t="s">
        <v>154</v>
      </c>
      <c r="E438" s="139" t="s">
        <v>3</v>
      </c>
      <c r="F438" s="140" t="s">
        <v>256</v>
      </c>
      <c r="H438" s="139" t="s">
        <v>3</v>
      </c>
      <c r="L438" s="138"/>
      <c r="M438" s="141"/>
      <c r="N438" s="142"/>
      <c r="O438" s="142"/>
      <c r="P438" s="142"/>
      <c r="Q438" s="142"/>
      <c r="R438" s="142"/>
      <c r="S438" s="142"/>
      <c r="T438" s="143"/>
      <c r="AR438" s="139" t="s">
        <v>154</v>
      </c>
      <c r="AS438" s="139" t="s">
        <v>77</v>
      </c>
      <c r="AT438" s="11" t="s">
        <v>73</v>
      </c>
      <c r="AU438" s="11" t="s">
        <v>30</v>
      </c>
      <c r="AV438" s="11" t="s">
        <v>68</v>
      </c>
      <c r="AW438" s="139" t="s">
        <v>142</v>
      </c>
    </row>
    <row r="439" spans="2:49" s="12" customFormat="1" ht="12">
      <c r="B439" s="144"/>
      <c r="D439" s="135" t="s">
        <v>154</v>
      </c>
      <c r="E439" s="145" t="s">
        <v>3</v>
      </c>
      <c r="F439" s="146" t="s">
        <v>257</v>
      </c>
      <c r="H439" s="147">
        <v>50.904</v>
      </c>
      <c r="L439" s="144"/>
      <c r="M439" s="148"/>
      <c r="N439" s="149"/>
      <c r="O439" s="149"/>
      <c r="P439" s="149"/>
      <c r="Q439" s="149"/>
      <c r="R439" s="149"/>
      <c r="S439" s="149"/>
      <c r="T439" s="150"/>
      <c r="AR439" s="145" t="s">
        <v>154</v>
      </c>
      <c r="AS439" s="145" t="s">
        <v>77</v>
      </c>
      <c r="AT439" s="12" t="s">
        <v>77</v>
      </c>
      <c r="AU439" s="12" t="s">
        <v>30</v>
      </c>
      <c r="AV439" s="12" t="s">
        <v>68</v>
      </c>
      <c r="AW439" s="145" t="s">
        <v>142</v>
      </c>
    </row>
    <row r="440" spans="2:49" s="11" customFormat="1" ht="12">
      <c r="B440" s="138"/>
      <c r="D440" s="135" t="s">
        <v>154</v>
      </c>
      <c r="E440" s="139" t="s">
        <v>3</v>
      </c>
      <c r="F440" s="140" t="s">
        <v>258</v>
      </c>
      <c r="H440" s="139" t="s">
        <v>3</v>
      </c>
      <c r="L440" s="138"/>
      <c r="M440" s="141"/>
      <c r="N440" s="142"/>
      <c r="O440" s="142"/>
      <c r="P440" s="142"/>
      <c r="Q440" s="142"/>
      <c r="R440" s="142"/>
      <c r="S440" s="142"/>
      <c r="T440" s="143"/>
      <c r="AR440" s="139" t="s">
        <v>154</v>
      </c>
      <c r="AS440" s="139" t="s">
        <v>77</v>
      </c>
      <c r="AT440" s="11" t="s">
        <v>73</v>
      </c>
      <c r="AU440" s="11" t="s">
        <v>30</v>
      </c>
      <c r="AV440" s="11" t="s">
        <v>68</v>
      </c>
      <c r="AW440" s="139" t="s">
        <v>142</v>
      </c>
    </row>
    <row r="441" spans="2:49" s="12" customFormat="1" ht="12">
      <c r="B441" s="144"/>
      <c r="D441" s="135" t="s">
        <v>154</v>
      </c>
      <c r="E441" s="145" t="s">
        <v>3</v>
      </c>
      <c r="F441" s="146" t="s">
        <v>259</v>
      </c>
      <c r="H441" s="147">
        <v>26.384</v>
      </c>
      <c r="L441" s="144"/>
      <c r="M441" s="148"/>
      <c r="N441" s="149"/>
      <c r="O441" s="149"/>
      <c r="P441" s="149"/>
      <c r="Q441" s="149"/>
      <c r="R441" s="149"/>
      <c r="S441" s="149"/>
      <c r="T441" s="150"/>
      <c r="AR441" s="145" t="s">
        <v>154</v>
      </c>
      <c r="AS441" s="145" t="s">
        <v>77</v>
      </c>
      <c r="AT441" s="12" t="s">
        <v>77</v>
      </c>
      <c r="AU441" s="12" t="s">
        <v>30</v>
      </c>
      <c r="AV441" s="12" t="s">
        <v>68</v>
      </c>
      <c r="AW441" s="145" t="s">
        <v>142</v>
      </c>
    </row>
    <row r="442" spans="2:49" s="12" customFormat="1" ht="12">
      <c r="B442" s="144"/>
      <c r="D442" s="135" t="s">
        <v>154</v>
      </c>
      <c r="E442" s="145" t="s">
        <v>3</v>
      </c>
      <c r="F442" s="146" t="s">
        <v>260</v>
      </c>
      <c r="H442" s="147">
        <v>16.758</v>
      </c>
      <c r="L442" s="144"/>
      <c r="M442" s="148"/>
      <c r="N442" s="149"/>
      <c r="O442" s="149"/>
      <c r="P442" s="149"/>
      <c r="Q442" s="149"/>
      <c r="R442" s="149"/>
      <c r="S442" s="149"/>
      <c r="T442" s="150"/>
      <c r="AR442" s="145" t="s">
        <v>154</v>
      </c>
      <c r="AS442" s="145" t="s">
        <v>77</v>
      </c>
      <c r="AT442" s="12" t="s">
        <v>77</v>
      </c>
      <c r="AU442" s="12" t="s">
        <v>30</v>
      </c>
      <c r="AV442" s="12" t="s">
        <v>68</v>
      </c>
      <c r="AW442" s="145" t="s">
        <v>142</v>
      </c>
    </row>
    <row r="443" spans="2:49" s="11" customFormat="1" ht="12">
      <c r="B443" s="138"/>
      <c r="D443" s="135" t="s">
        <v>154</v>
      </c>
      <c r="E443" s="139" t="s">
        <v>3</v>
      </c>
      <c r="F443" s="140" t="s">
        <v>261</v>
      </c>
      <c r="H443" s="139" t="s">
        <v>3</v>
      </c>
      <c r="L443" s="138"/>
      <c r="M443" s="141"/>
      <c r="N443" s="142"/>
      <c r="O443" s="142"/>
      <c r="P443" s="142"/>
      <c r="Q443" s="142"/>
      <c r="R443" s="142"/>
      <c r="S443" s="142"/>
      <c r="T443" s="143"/>
      <c r="AR443" s="139" t="s">
        <v>154</v>
      </c>
      <c r="AS443" s="139" t="s">
        <v>77</v>
      </c>
      <c r="AT443" s="11" t="s">
        <v>73</v>
      </c>
      <c r="AU443" s="11" t="s">
        <v>30</v>
      </c>
      <c r="AV443" s="11" t="s">
        <v>68</v>
      </c>
      <c r="AW443" s="139" t="s">
        <v>142</v>
      </c>
    </row>
    <row r="444" spans="2:49" s="12" customFormat="1" ht="12">
      <c r="B444" s="144"/>
      <c r="D444" s="135" t="s">
        <v>154</v>
      </c>
      <c r="E444" s="145" t="s">
        <v>3</v>
      </c>
      <c r="F444" s="146" t="s">
        <v>262</v>
      </c>
      <c r="H444" s="147">
        <v>41.076</v>
      </c>
      <c r="L444" s="144"/>
      <c r="M444" s="148"/>
      <c r="N444" s="149"/>
      <c r="O444" s="149"/>
      <c r="P444" s="149"/>
      <c r="Q444" s="149"/>
      <c r="R444" s="149"/>
      <c r="S444" s="149"/>
      <c r="T444" s="150"/>
      <c r="AR444" s="145" t="s">
        <v>154</v>
      </c>
      <c r="AS444" s="145" t="s">
        <v>77</v>
      </c>
      <c r="AT444" s="12" t="s">
        <v>77</v>
      </c>
      <c r="AU444" s="12" t="s">
        <v>30</v>
      </c>
      <c r="AV444" s="12" t="s">
        <v>68</v>
      </c>
      <c r="AW444" s="145" t="s">
        <v>142</v>
      </c>
    </row>
    <row r="445" spans="2:49" s="11" customFormat="1" ht="12">
      <c r="B445" s="138"/>
      <c r="D445" s="135" t="s">
        <v>154</v>
      </c>
      <c r="E445" s="139" t="s">
        <v>3</v>
      </c>
      <c r="F445" s="140" t="s">
        <v>263</v>
      </c>
      <c r="H445" s="139" t="s">
        <v>3</v>
      </c>
      <c r="L445" s="138"/>
      <c r="M445" s="141"/>
      <c r="N445" s="142"/>
      <c r="O445" s="142"/>
      <c r="P445" s="142"/>
      <c r="Q445" s="142"/>
      <c r="R445" s="142"/>
      <c r="S445" s="142"/>
      <c r="T445" s="143"/>
      <c r="AR445" s="139" t="s">
        <v>154</v>
      </c>
      <c r="AS445" s="139" t="s">
        <v>77</v>
      </c>
      <c r="AT445" s="11" t="s">
        <v>73</v>
      </c>
      <c r="AU445" s="11" t="s">
        <v>30</v>
      </c>
      <c r="AV445" s="11" t="s">
        <v>68</v>
      </c>
      <c r="AW445" s="139" t="s">
        <v>142</v>
      </c>
    </row>
    <row r="446" spans="2:49" s="12" customFormat="1" ht="12">
      <c r="B446" s="144"/>
      <c r="D446" s="135" t="s">
        <v>154</v>
      </c>
      <c r="E446" s="145" t="s">
        <v>3</v>
      </c>
      <c r="F446" s="146" t="s">
        <v>264</v>
      </c>
      <c r="H446" s="147">
        <v>45.36</v>
      </c>
      <c r="L446" s="144"/>
      <c r="M446" s="148"/>
      <c r="N446" s="149"/>
      <c r="O446" s="149"/>
      <c r="P446" s="149"/>
      <c r="Q446" s="149"/>
      <c r="R446" s="149"/>
      <c r="S446" s="149"/>
      <c r="T446" s="150"/>
      <c r="AR446" s="145" t="s">
        <v>154</v>
      </c>
      <c r="AS446" s="145" t="s">
        <v>77</v>
      </c>
      <c r="AT446" s="12" t="s">
        <v>77</v>
      </c>
      <c r="AU446" s="12" t="s">
        <v>30</v>
      </c>
      <c r="AV446" s="12" t="s">
        <v>68</v>
      </c>
      <c r="AW446" s="145" t="s">
        <v>142</v>
      </c>
    </row>
    <row r="447" spans="2:49" s="11" customFormat="1" ht="12">
      <c r="B447" s="138"/>
      <c r="D447" s="135" t="s">
        <v>154</v>
      </c>
      <c r="E447" s="139" t="s">
        <v>3</v>
      </c>
      <c r="F447" s="140" t="s">
        <v>265</v>
      </c>
      <c r="H447" s="139" t="s">
        <v>3</v>
      </c>
      <c r="L447" s="138"/>
      <c r="M447" s="141"/>
      <c r="N447" s="142"/>
      <c r="O447" s="142"/>
      <c r="P447" s="142"/>
      <c r="Q447" s="142"/>
      <c r="R447" s="142"/>
      <c r="S447" s="142"/>
      <c r="T447" s="143"/>
      <c r="AR447" s="139" t="s">
        <v>154</v>
      </c>
      <c r="AS447" s="139" t="s">
        <v>77</v>
      </c>
      <c r="AT447" s="11" t="s">
        <v>73</v>
      </c>
      <c r="AU447" s="11" t="s">
        <v>30</v>
      </c>
      <c r="AV447" s="11" t="s">
        <v>68</v>
      </c>
      <c r="AW447" s="139" t="s">
        <v>142</v>
      </c>
    </row>
    <row r="448" spans="2:49" s="12" customFormat="1" ht="12">
      <c r="B448" s="144"/>
      <c r="D448" s="135" t="s">
        <v>154</v>
      </c>
      <c r="E448" s="145" t="s">
        <v>3</v>
      </c>
      <c r="F448" s="146" t="s">
        <v>266</v>
      </c>
      <c r="H448" s="147">
        <v>57.708</v>
      </c>
      <c r="L448" s="144"/>
      <c r="M448" s="148"/>
      <c r="N448" s="149"/>
      <c r="O448" s="149"/>
      <c r="P448" s="149"/>
      <c r="Q448" s="149"/>
      <c r="R448" s="149"/>
      <c r="S448" s="149"/>
      <c r="T448" s="150"/>
      <c r="AR448" s="145" t="s">
        <v>154</v>
      </c>
      <c r="AS448" s="145" t="s">
        <v>77</v>
      </c>
      <c r="AT448" s="12" t="s">
        <v>77</v>
      </c>
      <c r="AU448" s="12" t="s">
        <v>30</v>
      </c>
      <c r="AV448" s="12" t="s">
        <v>68</v>
      </c>
      <c r="AW448" s="145" t="s">
        <v>142</v>
      </c>
    </row>
    <row r="449" spans="2:49" s="14" customFormat="1" ht="12">
      <c r="B449" s="167"/>
      <c r="D449" s="135" t="s">
        <v>154</v>
      </c>
      <c r="E449" s="168" t="s">
        <v>3</v>
      </c>
      <c r="F449" s="169" t="s">
        <v>226</v>
      </c>
      <c r="H449" s="170">
        <v>633.406</v>
      </c>
      <c r="L449" s="167"/>
      <c r="M449" s="171"/>
      <c r="N449" s="172"/>
      <c r="O449" s="172"/>
      <c r="P449" s="172"/>
      <c r="Q449" s="172"/>
      <c r="R449" s="172"/>
      <c r="S449" s="172"/>
      <c r="T449" s="173"/>
      <c r="AR449" s="168" t="s">
        <v>154</v>
      </c>
      <c r="AS449" s="168" t="s">
        <v>77</v>
      </c>
      <c r="AT449" s="14" t="s">
        <v>143</v>
      </c>
      <c r="AU449" s="14" t="s">
        <v>30</v>
      </c>
      <c r="AV449" s="14" t="s">
        <v>68</v>
      </c>
      <c r="AW449" s="168" t="s">
        <v>142</v>
      </c>
    </row>
    <row r="450" spans="2:49" s="13" customFormat="1" ht="12">
      <c r="B450" s="160"/>
      <c r="D450" s="135" t="s">
        <v>154</v>
      </c>
      <c r="E450" s="161" t="s">
        <v>3</v>
      </c>
      <c r="F450" s="162" t="s">
        <v>182</v>
      </c>
      <c r="H450" s="163">
        <v>1766.612</v>
      </c>
      <c r="L450" s="160"/>
      <c r="M450" s="164"/>
      <c r="N450" s="165"/>
      <c r="O450" s="165"/>
      <c r="P450" s="165"/>
      <c r="Q450" s="165"/>
      <c r="R450" s="165"/>
      <c r="S450" s="165"/>
      <c r="T450" s="166"/>
      <c r="AR450" s="161" t="s">
        <v>154</v>
      </c>
      <c r="AS450" s="161" t="s">
        <v>77</v>
      </c>
      <c r="AT450" s="13" t="s">
        <v>150</v>
      </c>
      <c r="AU450" s="13" t="s">
        <v>30</v>
      </c>
      <c r="AV450" s="13" t="s">
        <v>73</v>
      </c>
      <c r="AW450" s="161" t="s">
        <v>142</v>
      </c>
    </row>
    <row r="451" spans="2:63" s="1" customFormat="1" ht="20.45" customHeight="1">
      <c r="B451" s="124"/>
      <c r="C451" s="125" t="s">
        <v>414</v>
      </c>
      <c r="D451" s="125" t="s">
        <v>145</v>
      </c>
      <c r="E451" s="126" t="s">
        <v>415</v>
      </c>
      <c r="F451" s="127" t="s">
        <v>416</v>
      </c>
      <c r="G451" s="128" t="s">
        <v>174</v>
      </c>
      <c r="H451" s="129">
        <v>1026.58</v>
      </c>
      <c r="I451" s="130"/>
      <c r="J451" s="130">
        <f>ROUND(I451*H451,2)</f>
        <v>0</v>
      </c>
      <c r="K451" s="127" t="s">
        <v>149</v>
      </c>
      <c r="L451" s="28"/>
      <c r="M451" s="48" t="s">
        <v>3</v>
      </c>
      <c r="N451" s="131" t="s">
        <v>39</v>
      </c>
      <c r="O451" s="132">
        <v>0.51</v>
      </c>
      <c r="P451" s="132">
        <f>O451*H451</f>
        <v>523.5558</v>
      </c>
      <c r="Q451" s="132">
        <v>0</v>
      </c>
      <c r="R451" s="132">
        <f>Q451*H451</f>
        <v>0</v>
      </c>
      <c r="S451" s="132">
        <v>0</v>
      </c>
      <c r="T451" s="133">
        <f>S451*H451</f>
        <v>0</v>
      </c>
      <c r="AP451" s="17" t="s">
        <v>150</v>
      </c>
      <c r="AR451" s="17" t="s">
        <v>145</v>
      </c>
      <c r="AS451" s="17" t="s">
        <v>77</v>
      </c>
      <c r="AW451" s="17" t="s">
        <v>142</v>
      </c>
      <c r="BC451" s="134">
        <f>IF(N451="základní",J451,0)</f>
        <v>0</v>
      </c>
      <c r="BD451" s="134">
        <f>IF(N451="snížená",J451,0)</f>
        <v>0</v>
      </c>
      <c r="BE451" s="134">
        <f>IF(N451="zákl. přenesená",J451,0)</f>
        <v>0</v>
      </c>
      <c r="BF451" s="134">
        <f>IF(N451="sníž. přenesená",J451,0)</f>
        <v>0</v>
      </c>
      <c r="BG451" s="134">
        <f>IF(N451="nulová",J451,0)</f>
        <v>0</v>
      </c>
      <c r="BH451" s="17" t="s">
        <v>73</v>
      </c>
      <c r="BI451" s="134">
        <f>ROUND(I451*H451,2)</f>
        <v>0</v>
      </c>
      <c r="BJ451" s="17" t="s">
        <v>150</v>
      </c>
      <c r="BK451" s="17" t="s">
        <v>417</v>
      </c>
    </row>
    <row r="452" spans="2:45" s="1" customFormat="1" ht="68.25">
      <c r="B452" s="28"/>
      <c r="D452" s="135" t="s">
        <v>152</v>
      </c>
      <c r="F452" s="136" t="s">
        <v>418</v>
      </c>
      <c r="L452" s="28"/>
      <c r="M452" s="137"/>
      <c r="N452" s="49"/>
      <c r="O452" s="49"/>
      <c r="P452" s="49"/>
      <c r="Q452" s="49"/>
      <c r="R452" s="49"/>
      <c r="S452" s="49"/>
      <c r="T452" s="50"/>
      <c r="AR452" s="17" t="s">
        <v>152</v>
      </c>
      <c r="AS452" s="17" t="s">
        <v>77</v>
      </c>
    </row>
    <row r="453" spans="2:49" s="11" customFormat="1" ht="12">
      <c r="B453" s="138"/>
      <c r="D453" s="135" t="s">
        <v>154</v>
      </c>
      <c r="E453" s="139" t="s">
        <v>3</v>
      </c>
      <c r="F453" s="140" t="s">
        <v>419</v>
      </c>
      <c r="H453" s="139" t="s">
        <v>3</v>
      </c>
      <c r="L453" s="138"/>
      <c r="M453" s="141"/>
      <c r="N453" s="142"/>
      <c r="O453" s="142"/>
      <c r="P453" s="142"/>
      <c r="Q453" s="142"/>
      <c r="R453" s="142"/>
      <c r="S453" s="142"/>
      <c r="T453" s="143"/>
      <c r="AR453" s="139" t="s">
        <v>154</v>
      </c>
      <c r="AS453" s="139" t="s">
        <v>77</v>
      </c>
      <c r="AT453" s="11" t="s">
        <v>73</v>
      </c>
      <c r="AU453" s="11" t="s">
        <v>30</v>
      </c>
      <c r="AV453" s="11" t="s">
        <v>68</v>
      </c>
      <c r="AW453" s="139" t="s">
        <v>142</v>
      </c>
    </row>
    <row r="454" spans="2:49" s="11" customFormat="1" ht="12">
      <c r="B454" s="138"/>
      <c r="D454" s="135" t="s">
        <v>154</v>
      </c>
      <c r="E454" s="139" t="s">
        <v>3</v>
      </c>
      <c r="F454" s="140" t="s">
        <v>156</v>
      </c>
      <c r="H454" s="139" t="s">
        <v>3</v>
      </c>
      <c r="L454" s="138"/>
      <c r="M454" s="141"/>
      <c r="N454" s="142"/>
      <c r="O454" s="142"/>
      <c r="P454" s="142"/>
      <c r="Q454" s="142"/>
      <c r="R454" s="142"/>
      <c r="S454" s="142"/>
      <c r="T454" s="143"/>
      <c r="AR454" s="139" t="s">
        <v>154</v>
      </c>
      <c r="AS454" s="139" t="s">
        <v>77</v>
      </c>
      <c r="AT454" s="11" t="s">
        <v>73</v>
      </c>
      <c r="AU454" s="11" t="s">
        <v>30</v>
      </c>
      <c r="AV454" s="11" t="s">
        <v>68</v>
      </c>
      <c r="AW454" s="139" t="s">
        <v>142</v>
      </c>
    </row>
    <row r="455" spans="2:49" s="12" customFormat="1" ht="12">
      <c r="B455" s="144"/>
      <c r="D455" s="135" t="s">
        <v>154</v>
      </c>
      <c r="E455" s="145" t="s">
        <v>3</v>
      </c>
      <c r="F455" s="146" t="s">
        <v>88</v>
      </c>
      <c r="H455" s="147">
        <v>27.8</v>
      </c>
      <c r="L455" s="144"/>
      <c r="M455" s="148"/>
      <c r="N455" s="149"/>
      <c r="O455" s="149"/>
      <c r="P455" s="149"/>
      <c r="Q455" s="149"/>
      <c r="R455" s="149"/>
      <c r="S455" s="149"/>
      <c r="T455" s="150"/>
      <c r="AR455" s="145" t="s">
        <v>154</v>
      </c>
      <c r="AS455" s="145" t="s">
        <v>77</v>
      </c>
      <c r="AT455" s="12" t="s">
        <v>77</v>
      </c>
      <c r="AU455" s="12" t="s">
        <v>30</v>
      </c>
      <c r="AV455" s="12" t="s">
        <v>68</v>
      </c>
      <c r="AW455" s="145" t="s">
        <v>142</v>
      </c>
    </row>
    <row r="456" spans="2:49" s="12" customFormat="1" ht="12">
      <c r="B456" s="144"/>
      <c r="D456" s="135" t="s">
        <v>154</v>
      </c>
      <c r="E456" s="145" t="s">
        <v>3</v>
      </c>
      <c r="F456" s="146" t="s">
        <v>85</v>
      </c>
      <c r="H456" s="147">
        <v>103.48</v>
      </c>
      <c r="L456" s="144"/>
      <c r="M456" s="148"/>
      <c r="N456" s="149"/>
      <c r="O456" s="149"/>
      <c r="P456" s="149"/>
      <c r="Q456" s="149"/>
      <c r="R456" s="149"/>
      <c r="S456" s="149"/>
      <c r="T456" s="150"/>
      <c r="AR456" s="145" t="s">
        <v>154</v>
      </c>
      <c r="AS456" s="145" t="s">
        <v>77</v>
      </c>
      <c r="AT456" s="12" t="s">
        <v>77</v>
      </c>
      <c r="AU456" s="12" t="s">
        <v>30</v>
      </c>
      <c r="AV456" s="12" t="s">
        <v>68</v>
      </c>
      <c r="AW456" s="145" t="s">
        <v>142</v>
      </c>
    </row>
    <row r="457" spans="2:49" s="12" customFormat="1" ht="12">
      <c r="B457" s="144"/>
      <c r="D457" s="135" t="s">
        <v>154</v>
      </c>
      <c r="E457" s="145" t="s">
        <v>3</v>
      </c>
      <c r="F457" s="146" t="s">
        <v>83</v>
      </c>
      <c r="H457" s="147">
        <v>895.3</v>
      </c>
      <c r="L457" s="144"/>
      <c r="M457" s="148"/>
      <c r="N457" s="149"/>
      <c r="O457" s="149"/>
      <c r="P457" s="149"/>
      <c r="Q457" s="149"/>
      <c r="R457" s="149"/>
      <c r="S457" s="149"/>
      <c r="T457" s="150"/>
      <c r="AR457" s="145" t="s">
        <v>154</v>
      </c>
      <c r="AS457" s="145" t="s">
        <v>77</v>
      </c>
      <c r="AT457" s="12" t="s">
        <v>77</v>
      </c>
      <c r="AU457" s="12" t="s">
        <v>30</v>
      </c>
      <c r="AV457" s="12" t="s">
        <v>68</v>
      </c>
      <c r="AW457" s="145" t="s">
        <v>142</v>
      </c>
    </row>
    <row r="458" spans="2:49" s="13" customFormat="1" ht="12">
      <c r="B458" s="160"/>
      <c r="D458" s="135" t="s">
        <v>154</v>
      </c>
      <c r="E458" s="161" t="s">
        <v>3</v>
      </c>
      <c r="F458" s="162" t="s">
        <v>182</v>
      </c>
      <c r="H458" s="163">
        <v>1026.58</v>
      </c>
      <c r="L458" s="160"/>
      <c r="M458" s="164"/>
      <c r="N458" s="165"/>
      <c r="O458" s="165"/>
      <c r="P458" s="165"/>
      <c r="Q458" s="165"/>
      <c r="R458" s="165"/>
      <c r="S458" s="165"/>
      <c r="T458" s="166"/>
      <c r="AR458" s="161" t="s">
        <v>154</v>
      </c>
      <c r="AS458" s="161" t="s">
        <v>77</v>
      </c>
      <c r="AT458" s="13" t="s">
        <v>150</v>
      </c>
      <c r="AU458" s="13" t="s">
        <v>30</v>
      </c>
      <c r="AV458" s="13" t="s">
        <v>73</v>
      </c>
      <c r="AW458" s="161" t="s">
        <v>142</v>
      </c>
    </row>
    <row r="459" spans="2:61" s="10" customFormat="1" ht="22.9" customHeight="1">
      <c r="B459" s="112"/>
      <c r="D459" s="113" t="s">
        <v>67</v>
      </c>
      <c r="E459" s="122" t="s">
        <v>420</v>
      </c>
      <c r="F459" s="122" t="s">
        <v>421</v>
      </c>
      <c r="J459" s="123">
        <f>BI459</f>
        <v>0</v>
      </c>
      <c r="L459" s="112"/>
      <c r="M459" s="116"/>
      <c r="N459" s="117"/>
      <c r="O459" s="117"/>
      <c r="P459" s="118">
        <f>SUM(P460:P468)</f>
        <v>893.2726799999999</v>
      </c>
      <c r="Q459" s="117"/>
      <c r="R459" s="118">
        <f>SUM(R460:R468)</f>
        <v>0</v>
      </c>
      <c r="S459" s="117"/>
      <c r="T459" s="119">
        <f>SUM(T460:T468)</f>
        <v>0</v>
      </c>
      <c r="AP459" s="113" t="s">
        <v>73</v>
      </c>
      <c r="AR459" s="120" t="s">
        <v>67</v>
      </c>
      <c r="AS459" s="120" t="s">
        <v>73</v>
      </c>
      <c r="AW459" s="113" t="s">
        <v>142</v>
      </c>
      <c r="BI459" s="121">
        <f>SUM(BI460:BI468)</f>
        <v>0</v>
      </c>
    </row>
    <row r="460" spans="2:63" s="1" customFormat="1" ht="20.45" customHeight="1">
      <c r="B460" s="124"/>
      <c r="C460" s="125" t="s">
        <v>422</v>
      </c>
      <c r="D460" s="125" t="s">
        <v>145</v>
      </c>
      <c r="E460" s="126" t="s">
        <v>423</v>
      </c>
      <c r="F460" s="127" t="s">
        <v>424</v>
      </c>
      <c r="G460" s="128" t="s">
        <v>161</v>
      </c>
      <c r="H460" s="129">
        <v>157.128</v>
      </c>
      <c r="I460" s="130"/>
      <c r="J460" s="130">
        <f>ROUND(I460*H460,2)</f>
        <v>0</v>
      </c>
      <c r="K460" s="127" t="s">
        <v>149</v>
      </c>
      <c r="L460" s="28"/>
      <c r="M460" s="48" t="s">
        <v>3</v>
      </c>
      <c r="N460" s="131" t="s">
        <v>39</v>
      </c>
      <c r="O460" s="132">
        <v>5.44</v>
      </c>
      <c r="P460" s="132">
        <f>O460*H460</f>
        <v>854.7763199999999</v>
      </c>
      <c r="Q460" s="132">
        <v>0</v>
      </c>
      <c r="R460" s="132">
        <f>Q460*H460</f>
        <v>0</v>
      </c>
      <c r="S460" s="132">
        <v>0</v>
      </c>
      <c r="T460" s="133">
        <f>S460*H460</f>
        <v>0</v>
      </c>
      <c r="AP460" s="17" t="s">
        <v>150</v>
      </c>
      <c r="AR460" s="17" t="s">
        <v>145</v>
      </c>
      <c r="AS460" s="17" t="s">
        <v>77</v>
      </c>
      <c r="AW460" s="17" t="s">
        <v>142</v>
      </c>
      <c r="BC460" s="134">
        <f>IF(N460="základní",J460,0)</f>
        <v>0</v>
      </c>
      <c r="BD460" s="134">
        <f>IF(N460="snížená",J460,0)</f>
        <v>0</v>
      </c>
      <c r="BE460" s="134">
        <f>IF(N460="zákl. přenesená",J460,0)</f>
        <v>0</v>
      </c>
      <c r="BF460" s="134">
        <f>IF(N460="sníž. přenesená",J460,0)</f>
        <v>0</v>
      </c>
      <c r="BG460" s="134">
        <f>IF(N460="nulová",J460,0)</f>
        <v>0</v>
      </c>
      <c r="BH460" s="17" t="s">
        <v>73</v>
      </c>
      <c r="BI460" s="134">
        <f>ROUND(I460*H460,2)</f>
        <v>0</v>
      </c>
      <c r="BJ460" s="17" t="s">
        <v>150</v>
      </c>
      <c r="BK460" s="17" t="s">
        <v>425</v>
      </c>
    </row>
    <row r="461" spans="2:45" s="1" customFormat="1" ht="117">
      <c r="B461" s="28"/>
      <c r="D461" s="135" t="s">
        <v>152</v>
      </c>
      <c r="F461" s="136" t="s">
        <v>426</v>
      </c>
      <c r="L461" s="28"/>
      <c r="M461" s="137"/>
      <c r="N461" s="49"/>
      <c r="O461" s="49"/>
      <c r="P461" s="49"/>
      <c r="Q461" s="49"/>
      <c r="R461" s="49"/>
      <c r="S461" s="49"/>
      <c r="T461" s="50"/>
      <c r="AR461" s="17" t="s">
        <v>152</v>
      </c>
      <c r="AS461" s="17" t="s">
        <v>77</v>
      </c>
    </row>
    <row r="462" spans="2:63" s="1" customFormat="1" ht="20.45" customHeight="1">
      <c r="B462" s="124"/>
      <c r="C462" s="125" t="s">
        <v>427</v>
      </c>
      <c r="D462" s="125" t="s">
        <v>145</v>
      </c>
      <c r="E462" s="126" t="s">
        <v>428</v>
      </c>
      <c r="F462" s="127" t="s">
        <v>429</v>
      </c>
      <c r="G462" s="128" t="s">
        <v>161</v>
      </c>
      <c r="H462" s="129">
        <v>157.128</v>
      </c>
      <c r="I462" s="130"/>
      <c r="J462" s="130">
        <f>ROUND(I462*H462,2)</f>
        <v>0</v>
      </c>
      <c r="K462" s="127" t="s">
        <v>149</v>
      </c>
      <c r="L462" s="28"/>
      <c r="M462" s="48" t="s">
        <v>3</v>
      </c>
      <c r="N462" s="131" t="s">
        <v>39</v>
      </c>
      <c r="O462" s="132">
        <v>0.125</v>
      </c>
      <c r="P462" s="132">
        <f>O462*H462</f>
        <v>19.641</v>
      </c>
      <c r="Q462" s="132">
        <v>0</v>
      </c>
      <c r="R462" s="132">
        <f>Q462*H462</f>
        <v>0</v>
      </c>
      <c r="S462" s="132">
        <v>0</v>
      </c>
      <c r="T462" s="133">
        <f>S462*H462</f>
        <v>0</v>
      </c>
      <c r="AP462" s="17" t="s">
        <v>150</v>
      </c>
      <c r="AR462" s="17" t="s">
        <v>145</v>
      </c>
      <c r="AS462" s="17" t="s">
        <v>77</v>
      </c>
      <c r="AW462" s="17" t="s">
        <v>142</v>
      </c>
      <c r="BC462" s="134">
        <f>IF(N462="základní",J462,0)</f>
        <v>0</v>
      </c>
      <c r="BD462" s="134">
        <f>IF(N462="snížená",J462,0)</f>
        <v>0</v>
      </c>
      <c r="BE462" s="134">
        <f>IF(N462="zákl. přenesená",J462,0)</f>
        <v>0</v>
      </c>
      <c r="BF462" s="134">
        <f>IF(N462="sníž. přenesená",J462,0)</f>
        <v>0</v>
      </c>
      <c r="BG462" s="134">
        <f>IF(N462="nulová",J462,0)</f>
        <v>0</v>
      </c>
      <c r="BH462" s="17" t="s">
        <v>73</v>
      </c>
      <c r="BI462" s="134">
        <f>ROUND(I462*H462,2)</f>
        <v>0</v>
      </c>
      <c r="BJ462" s="17" t="s">
        <v>150</v>
      </c>
      <c r="BK462" s="17" t="s">
        <v>430</v>
      </c>
    </row>
    <row r="463" spans="2:45" s="1" customFormat="1" ht="78">
      <c r="B463" s="28"/>
      <c r="D463" s="135" t="s">
        <v>152</v>
      </c>
      <c r="F463" s="136" t="s">
        <v>431</v>
      </c>
      <c r="L463" s="28"/>
      <c r="M463" s="137"/>
      <c r="N463" s="49"/>
      <c r="O463" s="49"/>
      <c r="P463" s="49"/>
      <c r="Q463" s="49"/>
      <c r="R463" s="49"/>
      <c r="S463" s="49"/>
      <c r="T463" s="50"/>
      <c r="AR463" s="17" t="s">
        <v>152</v>
      </c>
      <c r="AS463" s="17" t="s">
        <v>77</v>
      </c>
    </row>
    <row r="464" spans="2:63" s="1" customFormat="1" ht="20.45" customHeight="1">
      <c r="B464" s="124"/>
      <c r="C464" s="125" t="s">
        <v>432</v>
      </c>
      <c r="D464" s="125" t="s">
        <v>145</v>
      </c>
      <c r="E464" s="126" t="s">
        <v>433</v>
      </c>
      <c r="F464" s="127" t="s">
        <v>434</v>
      </c>
      <c r="G464" s="128" t="s">
        <v>161</v>
      </c>
      <c r="H464" s="129">
        <v>3142.56</v>
      </c>
      <c r="I464" s="130"/>
      <c r="J464" s="130">
        <f>ROUND(I464*H464,2)</f>
        <v>0</v>
      </c>
      <c r="K464" s="127" t="s">
        <v>149</v>
      </c>
      <c r="L464" s="28"/>
      <c r="M464" s="48" t="s">
        <v>3</v>
      </c>
      <c r="N464" s="131" t="s">
        <v>39</v>
      </c>
      <c r="O464" s="132">
        <v>0.006</v>
      </c>
      <c r="P464" s="132">
        <f>O464*H464</f>
        <v>18.85536</v>
      </c>
      <c r="Q464" s="132">
        <v>0</v>
      </c>
      <c r="R464" s="132">
        <f>Q464*H464</f>
        <v>0</v>
      </c>
      <c r="S464" s="132">
        <v>0</v>
      </c>
      <c r="T464" s="133">
        <f>S464*H464</f>
        <v>0</v>
      </c>
      <c r="AP464" s="17" t="s">
        <v>150</v>
      </c>
      <c r="AR464" s="17" t="s">
        <v>145</v>
      </c>
      <c r="AS464" s="17" t="s">
        <v>77</v>
      </c>
      <c r="AW464" s="17" t="s">
        <v>142</v>
      </c>
      <c r="BC464" s="134">
        <f>IF(N464="základní",J464,0)</f>
        <v>0</v>
      </c>
      <c r="BD464" s="134">
        <f>IF(N464="snížená",J464,0)</f>
        <v>0</v>
      </c>
      <c r="BE464" s="134">
        <f>IF(N464="zákl. přenesená",J464,0)</f>
        <v>0</v>
      </c>
      <c r="BF464" s="134">
        <f>IF(N464="sníž. přenesená",J464,0)</f>
        <v>0</v>
      </c>
      <c r="BG464" s="134">
        <f>IF(N464="nulová",J464,0)</f>
        <v>0</v>
      </c>
      <c r="BH464" s="17" t="s">
        <v>73</v>
      </c>
      <c r="BI464" s="134">
        <f>ROUND(I464*H464,2)</f>
        <v>0</v>
      </c>
      <c r="BJ464" s="17" t="s">
        <v>150</v>
      </c>
      <c r="BK464" s="17" t="s">
        <v>435</v>
      </c>
    </row>
    <row r="465" spans="2:45" s="1" customFormat="1" ht="78">
      <c r="B465" s="28"/>
      <c r="D465" s="135" t="s">
        <v>152</v>
      </c>
      <c r="F465" s="136" t="s">
        <v>431</v>
      </c>
      <c r="L465" s="28"/>
      <c r="M465" s="137"/>
      <c r="N465" s="49"/>
      <c r="O465" s="49"/>
      <c r="P465" s="49"/>
      <c r="Q465" s="49"/>
      <c r="R465" s="49"/>
      <c r="S465" s="49"/>
      <c r="T465" s="50"/>
      <c r="AR465" s="17" t="s">
        <v>152</v>
      </c>
      <c r="AS465" s="17" t="s">
        <v>77</v>
      </c>
    </row>
    <row r="466" spans="2:49" s="12" customFormat="1" ht="12">
      <c r="B466" s="144"/>
      <c r="D466" s="135" t="s">
        <v>154</v>
      </c>
      <c r="F466" s="146" t="s">
        <v>436</v>
      </c>
      <c r="H466" s="147">
        <v>3142.56</v>
      </c>
      <c r="L466" s="144"/>
      <c r="M466" s="148"/>
      <c r="N466" s="149"/>
      <c r="O466" s="149"/>
      <c r="P466" s="149"/>
      <c r="Q466" s="149"/>
      <c r="R466" s="149"/>
      <c r="S466" s="149"/>
      <c r="T466" s="150"/>
      <c r="AR466" s="145" t="s">
        <v>154</v>
      </c>
      <c r="AS466" s="145" t="s">
        <v>77</v>
      </c>
      <c r="AT466" s="12" t="s">
        <v>77</v>
      </c>
      <c r="AU466" s="12" t="s">
        <v>4</v>
      </c>
      <c r="AV466" s="12" t="s">
        <v>73</v>
      </c>
      <c r="AW466" s="145" t="s">
        <v>142</v>
      </c>
    </row>
    <row r="467" spans="2:63" s="1" customFormat="1" ht="20.45" customHeight="1">
      <c r="B467" s="124"/>
      <c r="C467" s="125" t="s">
        <v>437</v>
      </c>
      <c r="D467" s="125" t="s">
        <v>145</v>
      </c>
      <c r="E467" s="126" t="s">
        <v>438</v>
      </c>
      <c r="F467" s="127" t="s">
        <v>439</v>
      </c>
      <c r="G467" s="128" t="s">
        <v>161</v>
      </c>
      <c r="H467" s="129">
        <v>157.128</v>
      </c>
      <c r="I467" s="130"/>
      <c r="J467" s="130">
        <f>ROUND(I467*H467,2)</f>
        <v>0</v>
      </c>
      <c r="K467" s="127" t="s">
        <v>149</v>
      </c>
      <c r="L467" s="28"/>
      <c r="M467" s="48" t="s">
        <v>3</v>
      </c>
      <c r="N467" s="131" t="s">
        <v>39</v>
      </c>
      <c r="O467" s="132">
        <v>0</v>
      </c>
      <c r="P467" s="132">
        <f>O467*H467</f>
        <v>0</v>
      </c>
      <c r="Q467" s="132">
        <v>0</v>
      </c>
      <c r="R467" s="132">
        <f>Q467*H467</f>
        <v>0</v>
      </c>
      <c r="S467" s="132">
        <v>0</v>
      </c>
      <c r="T467" s="133">
        <f>S467*H467</f>
        <v>0</v>
      </c>
      <c r="AP467" s="17" t="s">
        <v>150</v>
      </c>
      <c r="AR467" s="17" t="s">
        <v>145</v>
      </c>
      <c r="AS467" s="17" t="s">
        <v>77</v>
      </c>
      <c r="AW467" s="17" t="s">
        <v>142</v>
      </c>
      <c r="BC467" s="134">
        <f>IF(N467="základní",J467,0)</f>
        <v>0</v>
      </c>
      <c r="BD467" s="134">
        <f>IF(N467="snížená",J467,0)</f>
        <v>0</v>
      </c>
      <c r="BE467" s="134">
        <f>IF(N467="zákl. přenesená",J467,0)</f>
        <v>0</v>
      </c>
      <c r="BF467" s="134">
        <f>IF(N467="sníž. přenesená",J467,0)</f>
        <v>0</v>
      </c>
      <c r="BG467" s="134">
        <f>IF(N467="nulová",J467,0)</f>
        <v>0</v>
      </c>
      <c r="BH467" s="17" t="s">
        <v>73</v>
      </c>
      <c r="BI467" s="134">
        <f>ROUND(I467*H467,2)</f>
        <v>0</v>
      </c>
      <c r="BJ467" s="17" t="s">
        <v>150</v>
      </c>
      <c r="BK467" s="17" t="s">
        <v>440</v>
      </c>
    </row>
    <row r="468" spans="2:45" s="1" customFormat="1" ht="68.25">
      <c r="B468" s="28"/>
      <c r="D468" s="135" t="s">
        <v>152</v>
      </c>
      <c r="F468" s="136" t="s">
        <v>441</v>
      </c>
      <c r="L468" s="28"/>
      <c r="M468" s="137"/>
      <c r="N468" s="49"/>
      <c r="O468" s="49"/>
      <c r="P468" s="49"/>
      <c r="Q468" s="49"/>
      <c r="R468" s="49"/>
      <c r="S468" s="49"/>
      <c r="T468" s="50"/>
      <c r="AR468" s="17" t="s">
        <v>152</v>
      </c>
      <c r="AS468" s="17" t="s">
        <v>77</v>
      </c>
    </row>
    <row r="469" spans="2:61" s="10" customFormat="1" ht="22.9" customHeight="1">
      <c r="B469" s="112"/>
      <c r="D469" s="113" t="s">
        <v>67</v>
      </c>
      <c r="E469" s="122" t="s">
        <v>442</v>
      </c>
      <c r="F469" s="122" t="s">
        <v>443</v>
      </c>
      <c r="J469" s="123">
        <f>BI469</f>
        <v>0</v>
      </c>
      <c r="L469" s="112"/>
      <c r="M469" s="116"/>
      <c r="N469" s="117"/>
      <c r="O469" s="117"/>
      <c r="P469" s="118">
        <f>SUM(P470:P471)</f>
        <v>192.657472</v>
      </c>
      <c r="Q469" s="117"/>
      <c r="R469" s="118">
        <f>SUM(R470:R471)</f>
        <v>0</v>
      </c>
      <c r="S469" s="117"/>
      <c r="T469" s="119">
        <f>SUM(T470:T471)</f>
        <v>0</v>
      </c>
      <c r="AP469" s="113" t="s">
        <v>73</v>
      </c>
      <c r="AR469" s="120" t="s">
        <v>67</v>
      </c>
      <c r="AS469" s="120" t="s">
        <v>73</v>
      </c>
      <c r="AW469" s="113" t="s">
        <v>142</v>
      </c>
      <c r="BI469" s="121">
        <f>SUM(BI470:BI471)</f>
        <v>0</v>
      </c>
    </row>
    <row r="470" spans="2:63" s="1" customFormat="1" ht="30.6" customHeight="1">
      <c r="B470" s="124"/>
      <c r="C470" s="125" t="s">
        <v>444</v>
      </c>
      <c r="D470" s="125" t="s">
        <v>145</v>
      </c>
      <c r="E470" s="126" t="s">
        <v>445</v>
      </c>
      <c r="F470" s="127" t="s">
        <v>446</v>
      </c>
      <c r="G470" s="128" t="s">
        <v>161</v>
      </c>
      <c r="H470" s="129">
        <v>69.152</v>
      </c>
      <c r="I470" s="130"/>
      <c r="J470" s="130">
        <f>ROUND(I470*H470,2)</f>
        <v>0</v>
      </c>
      <c r="K470" s="127" t="s">
        <v>149</v>
      </c>
      <c r="L470" s="28"/>
      <c r="M470" s="48" t="s">
        <v>3</v>
      </c>
      <c r="N470" s="131" t="s">
        <v>39</v>
      </c>
      <c r="O470" s="132">
        <v>2.786</v>
      </c>
      <c r="P470" s="132">
        <f>O470*H470</f>
        <v>192.657472</v>
      </c>
      <c r="Q470" s="132">
        <v>0</v>
      </c>
      <c r="R470" s="132">
        <f>Q470*H470</f>
        <v>0</v>
      </c>
      <c r="S470" s="132">
        <v>0</v>
      </c>
      <c r="T470" s="133">
        <f>S470*H470</f>
        <v>0</v>
      </c>
      <c r="AP470" s="17" t="s">
        <v>150</v>
      </c>
      <c r="AR470" s="17" t="s">
        <v>145</v>
      </c>
      <c r="AS470" s="17" t="s">
        <v>77</v>
      </c>
      <c r="AW470" s="17" t="s">
        <v>142</v>
      </c>
      <c r="BC470" s="134">
        <f>IF(N470="základní",J470,0)</f>
        <v>0</v>
      </c>
      <c r="BD470" s="134">
        <f>IF(N470="snížená",J470,0)</f>
        <v>0</v>
      </c>
      <c r="BE470" s="134">
        <f>IF(N470="zákl. přenesená",J470,0)</f>
        <v>0</v>
      </c>
      <c r="BF470" s="134">
        <f>IF(N470="sníž. přenesená",J470,0)</f>
        <v>0</v>
      </c>
      <c r="BG470" s="134">
        <f>IF(N470="nulová",J470,0)</f>
        <v>0</v>
      </c>
      <c r="BH470" s="17" t="s">
        <v>73</v>
      </c>
      <c r="BI470" s="134">
        <f>ROUND(I470*H470,2)</f>
        <v>0</v>
      </c>
      <c r="BJ470" s="17" t="s">
        <v>150</v>
      </c>
      <c r="BK470" s="17" t="s">
        <v>447</v>
      </c>
    </row>
    <row r="471" spans="2:45" s="1" customFormat="1" ht="58.5">
      <c r="B471" s="28"/>
      <c r="D471" s="135" t="s">
        <v>152</v>
      </c>
      <c r="F471" s="136" t="s">
        <v>448</v>
      </c>
      <c r="L471" s="28"/>
      <c r="M471" s="137"/>
      <c r="N471" s="49"/>
      <c r="O471" s="49"/>
      <c r="P471" s="49"/>
      <c r="Q471" s="49"/>
      <c r="R471" s="49"/>
      <c r="S471" s="49"/>
      <c r="T471" s="50"/>
      <c r="AR471" s="17" t="s">
        <v>152</v>
      </c>
      <c r="AS471" s="17" t="s">
        <v>77</v>
      </c>
    </row>
    <row r="472" spans="2:61" s="10" customFormat="1" ht="25.9" customHeight="1">
      <c r="B472" s="112"/>
      <c r="D472" s="113" t="s">
        <v>67</v>
      </c>
      <c r="E472" s="114" t="s">
        <v>449</v>
      </c>
      <c r="F472" s="114" t="s">
        <v>450</v>
      </c>
      <c r="J472" s="115">
        <f>BI472</f>
        <v>0</v>
      </c>
      <c r="L472" s="112"/>
      <c r="M472" s="116"/>
      <c r="N472" s="117"/>
      <c r="O472" s="117"/>
      <c r="P472" s="118">
        <f>P473+P489+P491+P494+P496+P623+P696+P735+P790+P971+P1050+P1066+P1154+P1156</f>
        <v>4324.455686</v>
      </c>
      <c r="Q472" s="117"/>
      <c r="R472" s="118">
        <f>R473+R489+R491+R494+R496+R623+R696+R735+R790+R971+R1050+R1066+R1154+R1156</f>
        <v>52.9011498</v>
      </c>
      <c r="S472" s="117"/>
      <c r="T472" s="119">
        <f>T473+T489+T491+T494+T496+T623+T696+T735+T790+T971+T1050+T1066+T1154+T1156</f>
        <v>17.283726539999996</v>
      </c>
      <c r="AP472" s="113" t="s">
        <v>77</v>
      </c>
      <c r="AR472" s="120" t="s">
        <v>67</v>
      </c>
      <c r="AS472" s="120" t="s">
        <v>68</v>
      </c>
      <c r="AW472" s="113" t="s">
        <v>142</v>
      </c>
      <c r="BI472" s="121">
        <f>BI473+BI489+BI491+BI494+BI496+BI623+BI696+BI735+BI790+BI971+BI1050+BI1066+BI1154+BI1156</f>
        <v>0</v>
      </c>
    </row>
    <row r="473" spans="2:61" s="10" customFormat="1" ht="22.9" customHeight="1">
      <c r="B473" s="112"/>
      <c r="D473" s="113" t="s">
        <v>67</v>
      </c>
      <c r="E473" s="122" t="s">
        <v>451</v>
      </c>
      <c r="F473" s="122" t="s">
        <v>452</v>
      </c>
      <c r="J473" s="123">
        <f>BI473</f>
        <v>0</v>
      </c>
      <c r="L473" s="112"/>
      <c r="M473" s="116"/>
      <c r="N473" s="117"/>
      <c r="O473" s="117"/>
      <c r="P473" s="118">
        <f>SUM(P474:P488)</f>
        <v>86.133032</v>
      </c>
      <c r="Q473" s="117"/>
      <c r="R473" s="118">
        <f>SUM(R474:R488)</f>
        <v>1.3963454999999998</v>
      </c>
      <c r="S473" s="117"/>
      <c r="T473" s="119">
        <f>SUM(T474:T488)</f>
        <v>0</v>
      </c>
      <c r="AP473" s="113" t="s">
        <v>77</v>
      </c>
      <c r="AR473" s="120" t="s">
        <v>67</v>
      </c>
      <c r="AS473" s="120" t="s">
        <v>73</v>
      </c>
      <c r="AW473" s="113" t="s">
        <v>142</v>
      </c>
      <c r="BI473" s="121">
        <f>SUM(BI474:BI488)</f>
        <v>0</v>
      </c>
    </row>
    <row r="474" spans="2:63" s="1" customFormat="1" ht="20.45" customHeight="1">
      <c r="B474" s="124"/>
      <c r="C474" s="125" t="s">
        <v>453</v>
      </c>
      <c r="D474" s="125" t="s">
        <v>145</v>
      </c>
      <c r="E474" s="126" t="s">
        <v>454</v>
      </c>
      <c r="F474" s="127" t="s">
        <v>455</v>
      </c>
      <c r="G474" s="128" t="s">
        <v>174</v>
      </c>
      <c r="H474" s="129">
        <v>115.524</v>
      </c>
      <c r="I474" s="130"/>
      <c r="J474" s="130">
        <f>ROUND(I474*H474,2)</f>
        <v>0</v>
      </c>
      <c r="K474" s="127" t="s">
        <v>149</v>
      </c>
      <c r="L474" s="28"/>
      <c r="M474" s="48" t="s">
        <v>3</v>
      </c>
      <c r="N474" s="131" t="s">
        <v>39</v>
      </c>
      <c r="O474" s="132">
        <v>0.22</v>
      </c>
      <c r="P474" s="132">
        <f>O474*H474</f>
        <v>25.41528</v>
      </c>
      <c r="Q474" s="132">
        <v>0.0045</v>
      </c>
      <c r="R474" s="132">
        <f>Q474*H474</f>
        <v>0.5198579999999999</v>
      </c>
      <c r="S474" s="132">
        <v>0</v>
      </c>
      <c r="T474" s="133">
        <f>S474*H474</f>
        <v>0</v>
      </c>
      <c r="AP474" s="17" t="s">
        <v>305</v>
      </c>
      <c r="AR474" s="17" t="s">
        <v>145</v>
      </c>
      <c r="AS474" s="17" t="s">
        <v>77</v>
      </c>
      <c r="AW474" s="17" t="s">
        <v>142</v>
      </c>
      <c r="BC474" s="134">
        <f>IF(N474="základní",J474,0)</f>
        <v>0</v>
      </c>
      <c r="BD474" s="134">
        <f>IF(N474="snížená",J474,0)</f>
        <v>0</v>
      </c>
      <c r="BE474" s="134">
        <f>IF(N474="zákl. přenesená",J474,0)</f>
        <v>0</v>
      </c>
      <c r="BF474" s="134">
        <f>IF(N474="sníž. přenesená",J474,0)</f>
        <v>0</v>
      </c>
      <c r="BG474" s="134">
        <f>IF(N474="nulová",J474,0)</f>
        <v>0</v>
      </c>
      <c r="BH474" s="17" t="s">
        <v>73</v>
      </c>
      <c r="BI474" s="134">
        <f>ROUND(I474*H474,2)</f>
        <v>0</v>
      </c>
      <c r="BJ474" s="17" t="s">
        <v>305</v>
      </c>
      <c r="BK474" s="17" t="s">
        <v>456</v>
      </c>
    </row>
    <row r="475" spans="2:49" s="11" customFormat="1" ht="12">
      <c r="B475" s="138"/>
      <c r="D475" s="135" t="s">
        <v>154</v>
      </c>
      <c r="E475" s="139" t="s">
        <v>3</v>
      </c>
      <c r="F475" s="140" t="s">
        <v>457</v>
      </c>
      <c r="H475" s="139" t="s">
        <v>3</v>
      </c>
      <c r="L475" s="138"/>
      <c r="M475" s="141"/>
      <c r="N475" s="142"/>
      <c r="O475" s="142"/>
      <c r="P475" s="142"/>
      <c r="Q475" s="142"/>
      <c r="R475" s="142"/>
      <c r="S475" s="142"/>
      <c r="T475" s="143"/>
      <c r="AR475" s="139" t="s">
        <v>154</v>
      </c>
      <c r="AS475" s="139" t="s">
        <v>77</v>
      </c>
      <c r="AT475" s="11" t="s">
        <v>73</v>
      </c>
      <c r="AU475" s="11" t="s">
        <v>30</v>
      </c>
      <c r="AV475" s="11" t="s">
        <v>68</v>
      </c>
      <c r="AW475" s="139" t="s">
        <v>142</v>
      </c>
    </row>
    <row r="476" spans="2:49" s="11" customFormat="1" ht="12">
      <c r="B476" s="138"/>
      <c r="D476" s="135" t="s">
        <v>154</v>
      </c>
      <c r="E476" s="139" t="s">
        <v>3</v>
      </c>
      <c r="F476" s="140" t="s">
        <v>155</v>
      </c>
      <c r="H476" s="139" t="s">
        <v>3</v>
      </c>
      <c r="L476" s="138"/>
      <c r="M476" s="141"/>
      <c r="N476" s="142"/>
      <c r="O476" s="142"/>
      <c r="P476" s="142"/>
      <c r="Q476" s="142"/>
      <c r="R476" s="142"/>
      <c r="S476" s="142"/>
      <c r="T476" s="143"/>
      <c r="AR476" s="139" t="s">
        <v>154</v>
      </c>
      <c r="AS476" s="139" t="s">
        <v>77</v>
      </c>
      <c r="AT476" s="11" t="s">
        <v>73</v>
      </c>
      <c r="AU476" s="11" t="s">
        <v>30</v>
      </c>
      <c r="AV476" s="11" t="s">
        <v>68</v>
      </c>
      <c r="AW476" s="139" t="s">
        <v>142</v>
      </c>
    </row>
    <row r="477" spans="2:49" s="11" customFormat="1" ht="12">
      <c r="B477" s="138"/>
      <c r="D477" s="135" t="s">
        <v>154</v>
      </c>
      <c r="E477" s="139" t="s">
        <v>3</v>
      </c>
      <c r="F477" s="140" t="s">
        <v>156</v>
      </c>
      <c r="H477" s="139" t="s">
        <v>3</v>
      </c>
      <c r="L477" s="138"/>
      <c r="M477" s="141"/>
      <c r="N477" s="142"/>
      <c r="O477" s="142"/>
      <c r="P477" s="142"/>
      <c r="Q477" s="142"/>
      <c r="R477" s="142"/>
      <c r="S477" s="142"/>
      <c r="T477" s="143"/>
      <c r="AR477" s="139" t="s">
        <v>154</v>
      </c>
      <c r="AS477" s="139" t="s">
        <v>77</v>
      </c>
      <c r="AT477" s="11" t="s">
        <v>73</v>
      </c>
      <c r="AU477" s="11" t="s">
        <v>30</v>
      </c>
      <c r="AV477" s="11" t="s">
        <v>68</v>
      </c>
      <c r="AW477" s="139" t="s">
        <v>142</v>
      </c>
    </row>
    <row r="478" spans="2:49" s="12" customFormat="1" ht="12">
      <c r="B478" s="144"/>
      <c r="D478" s="135" t="s">
        <v>154</v>
      </c>
      <c r="E478" s="145" t="s">
        <v>3</v>
      </c>
      <c r="F478" s="146" t="s">
        <v>458</v>
      </c>
      <c r="H478" s="147">
        <v>115.524</v>
      </c>
      <c r="L478" s="144"/>
      <c r="M478" s="148"/>
      <c r="N478" s="149"/>
      <c r="O478" s="149"/>
      <c r="P478" s="149"/>
      <c r="Q478" s="149"/>
      <c r="R478" s="149"/>
      <c r="S478" s="149"/>
      <c r="T478" s="150"/>
      <c r="AR478" s="145" t="s">
        <v>154</v>
      </c>
      <c r="AS478" s="145" t="s">
        <v>77</v>
      </c>
      <c r="AT478" s="12" t="s">
        <v>77</v>
      </c>
      <c r="AU478" s="12" t="s">
        <v>30</v>
      </c>
      <c r="AV478" s="12" t="s">
        <v>73</v>
      </c>
      <c r="AW478" s="145" t="s">
        <v>142</v>
      </c>
    </row>
    <row r="479" spans="2:63" s="1" customFormat="1" ht="20.45" customHeight="1">
      <c r="B479" s="124"/>
      <c r="C479" s="125" t="s">
        <v>459</v>
      </c>
      <c r="D479" s="125" t="s">
        <v>145</v>
      </c>
      <c r="E479" s="126" t="s">
        <v>460</v>
      </c>
      <c r="F479" s="127" t="s">
        <v>461</v>
      </c>
      <c r="G479" s="128" t="s">
        <v>174</v>
      </c>
      <c r="H479" s="129">
        <v>194.775</v>
      </c>
      <c r="I479" s="130"/>
      <c r="J479" s="130">
        <f>ROUND(I479*H479,2)</f>
        <v>0</v>
      </c>
      <c r="K479" s="127" t="s">
        <v>149</v>
      </c>
      <c r="L479" s="28"/>
      <c r="M479" s="48" t="s">
        <v>3</v>
      </c>
      <c r="N479" s="131" t="s">
        <v>39</v>
      </c>
      <c r="O479" s="132">
        <v>0.3</v>
      </c>
      <c r="P479" s="132">
        <f>O479*H479</f>
        <v>58.4325</v>
      </c>
      <c r="Q479" s="132">
        <v>0.0045</v>
      </c>
      <c r="R479" s="132">
        <f>Q479*H479</f>
        <v>0.8764875</v>
      </c>
      <c r="S479" s="132">
        <v>0</v>
      </c>
      <c r="T479" s="133">
        <f>S479*H479</f>
        <v>0</v>
      </c>
      <c r="AP479" s="17" t="s">
        <v>305</v>
      </c>
      <c r="AR479" s="17" t="s">
        <v>145</v>
      </c>
      <c r="AS479" s="17" t="s">
        <v>77</v>
      </c>
      <c r="AW479" s="17" t="s">
        <v>142</v>
      </c>
      <c r="BC479" s="134">
        <f>IF(N479="základní",J479,0)</f>
        <v>0</v>
      </c>
      <c r="BD479" s="134">
        <f>IF(N479="snížená",J479,0)</f>
        <v>0</v>
      </c>
      <c r="BE479" s="134">
        <f>IF(N479="zákl. přenesená",J479,0)</f>
        <v>0</v>
      </c>
      <c r="BF479" s="134">
        <f>IF(N479="sníž. přenesená",J479,0)</f>
        <v>0</v>
      </c>
      <c r="BG479" s="134">
        <f>IF(N479="nulová",J479,0)</f>
        <v>0</v>
      </c>
      <c r="BH479" s="17" t="s">
        <v>73</v>
      </c>
      <c r="BI479" s="134">
        <f>ROUND(I479*H479,2)</f>
        <v>0</v>
      </c>
      <c r="BJ479" s="17" t="s">
        <v>305</v>
      </c>
      <c r="BK479" s="17" t="s">
        <v>462</v>
      </c>
    </row>
    <row r="480" spans="2:49" s="11" customFormat="1" ht="12">
      <c r="B480" s="138"/>
      <c r="D480" s="135" t="s">
        <v>154</v>
      </c>
      <c r="E480" s="139" t="s">
        <v>3</v>
      </c>
      <c r="F480" s="140" t="s">
        <v>155</v>
      </c>
      <c r="H480" s="139" t="s">
        <v>3</v>
      </c>
      <c r="L480" s="138"/>
      <c r="M480" s="141"/>
      <c r="N480" s="142"/>
      <c r="O480" s="142"/>
      <c r="P480" s="142"/>
      <c r="Q480" s="142"/>
      <c r="R480" s="142"/>
      <c r="S480" s="142"/>
      <c r="T480" s="143"/>
      <c r="AR480" s="139" t="s">
        <v>154</v>
      </c>
      <c r="AS480" s="139" t="s">
        <v>77</v>
      </c>
      <c r="AT480" s="11" t="s">
        <v>73</v>
      </c>
      <c r="AU480" s="11" t="s">
        <v>30</v>
      </c>
      <c r="AV480" s="11" t="s">
        <v>68</v>
      </c>
      <c r="AW480" s="139" t="s">
        <v>142</v>
      </c>
    </row>
    <row r="481" spans="2:49" s="11" customFormat="1" ht="12">
      <c r="B481" s="138"/>
      <c r="D481" s="135" t="s">
        <v>154</v>
      </c>
      <c r="E481" s="139" t="s">
        <v>3</v>
      </c>
      <c r="F481" s="140" t="s">
        <v>156</v>
      </c>
      <c r="H481" s="139" t="s">
        <v>3</v>
      </c>
      <c r="L481" s="138"/>
      <c r="M481" s="141"/>
      <c r="N481" s="142"/>
      <c r="O481" s="142"/>
      <c r="P481" s="142"/>
      <c r="Q481" s="142"/>
      <c r="R481" s="142"/>
      <c r="S481" s="142"/>
      <c r="T481" s="143"/>
      <c r="AR481" s="139" t="s">
        <v>154</v>
      </c>
      <c r="AS481" s="139" t="s">
        <v>77</v>
      </c>
      <c r="AT481" s="11" t="s">
        <v>73</v>
      </c>
      <c r="AU481" s="11" t="s">
        <v>30</v>
      </c>
      <c r="AV481" s="11" t="s">
        <v>68</v>
      </c>
      <c r="AW481" s="139" t="s">
        <v>142</v>
      </c>
    </row>
    <row r="482" spans="2:49" s="11" customFormat="1" ht="12">
      <c r="B482" s="138"/>
      <c r="D482" s="135" t="s">
        <v>154</v>
      </c>
      <c r="E482" s="139" t="s">
        <v>3</v>
      </c>
      <c r="F482" s="140" t="s">
        <v>463</v>
      </c>
      <c r="H482" s="139" t="s">
        <v>3</v>
      </c>
      <c r="L482" s="138"/>
      <c r="M482" s="141"/>
      <c r="N482" s="142"/>
      <c r="O482" s="142"/>
      <c r="P482" s="142"/>
      <c r="Q482" s="142"/>
      <c r="R482" s="142"/>
      <c r="S482" s="142"/>
      <c r="T482" s="143"/>
      <c r="AR482" s="139" t="s">
        <v>154</v>
      </c>
      <c r="AS482" s="139" t="s">
        <v>77</v>
      </c>
      <c r="AT482" s="11" t="s">
        <v>73</v>
      </c>
      <c r="AU482" s="11" t="s">
        <v>30</v>
      </c>
      <c r="AV482" s="11" t="s">
        <v>68</v>
      </c>
      <c r="AW482" s="139" t="s">
        <v>142</v>
      </c>
    </row>
    <row r="483" spans="2:49" s="12" customFormat="1" ht="12">
      <c r="B483" s="144"/>
      <c r="D483" s="135" t="s">
        <v>154</v>
      </c>
      <c r="E483" s="145" t="s">
        <v>3</v>
      </c>
      <c r="F483" s="146" t="s">
        <v>464</v>
      </c>
      <c r="H483" s="147">
        <v>135.24</v>
      </c>
      <c r="L483" s="144"/>
      <c r="M483" s="148"/>
      <c r="N483" s="149"/>
      <c r="O483" s="149"/>
      <c r="P483" s="149"/>
      <c r="Q483" s="149"/>
      <c r="R483" s="149"/>
      <c r="S483" s="149"/>
      <c r="T483" s="150"/>
      <c r="AR483" s="145" t="s">
        <v>154</v>
      </c>
      <c r="AS483" s="145" t="s">
        <v>77</v>
      </c>
      <c r="AT483" s="12" t="s">
        <v>77</v>
      </c>
      <c r="AU483" s="12" t="s">
        <v>30</v>
      </c>
      <c r="AV483" s="12" t="s">
        <v>68</v>
      </c>
      <c r="AW483" s="145" t="s">
        <v>142</v>
      </c>
    </row>
    <row r="484" spans="2:49" s="11" customFormat="1" ht="12">
      <c r="B484" s="138"/>
      <c r="D484" s="135" t="s">
        <v>154</v>
      </c>
      <c r="E484" s="139" t="s">
        <v>3</v>
      </c>
      <c r="F484" s="140" t="s">
        <v>465</v>
      </c>
      <c r="H484" s="139" t="s">
        <v>3</v>
      </c>
      <c r="L484" s="138"/>
      <c r="M484" s="141"/>
      <c r="N484" s="142"/>
      <c r="O484" s="142"/>
      <c r="P484" s="142"/>
      <c r="Q484" s="142"/>
      <c r="R484" s="142"/>
      <c r="S484" s="142"/>
      <c r="T484" s="143"/>
      <c r="AR484" s="139" t="s">
        <v>154</v>
      </c>
      <c r="AS484" s="139" t="s">
        <v>77</v>
      </c>
      <c r="AT484" s="11" t="s">
        <v>73</v>
      </c>
      <c r="AU484" s="11" t="s">
        <v>30</v>
      </c>
      <c r="AV484" s="11" t="s">
        <v>68</v>
      </c>
      <c r="AW484" s="139" t="s">
        <v>142</v>
      </c>
    </row>
    <row r="485" spans="2:49" s="12" customFormat="1" ht="12">
      <c r="B485" s="144"/>
      <c r="D485" s="135" t="s">
        <v>154</v>
      </c>
      <c r="E485" s="145" t="s">
        <v>3</v>
      </c>
      <c r="F485" s="146" t="s">
        <v>466</v>
      </c>
      <c r="H485" s="147">
        <v>59.535</v>
      </c>
      <c r="L485" s="144"/>
      <c r="M485" s="148"/>
      <c r="N485" s="149"/>
      <c r="O485" s="149"/>
      <c r="P485" s="149"/>
      <c r="Q485" s="149"/>
      <c r="R485" s="149"/>
      <c r="S485" s="149"/>
      <c r="T485" s="150"/>
      <c r="AR485" s="145" t="s">
        <v>154</v>
      </c>
      <c r="AS485" s="145" t="s">
        <v>77</v>
      </c>
      <c r="AT485" s="12" t="s">
        <v>77</v>
      </c>
      <c r="AU485" s="12" t="s">
        <v>30</v>
      </c>
      <c r="AV485" s="12" t="s">
        <v>68</v>
      </c>
      <c r="AW485" s="145" t="s">
        <v>142</v>
      </c>
    </row>
    <row r="486" spans="2:49" s="13" customFormat="1" ht="12">
      <c r="B486" s="160"/>
      <c r="D486" s="135" t="s">
        <v>154</v>
      </c>
      <c r="E486" s="161" t="s">
        <v>3</v>
      </c>
      <c r="F486" s="162" t="s">
        <v>182</v>
      </c>
      <c r="H486" s="163">
        <v>194.775</v>
      </c>
      <c r="L486" s="160"/>
      <c r="M486" s="164"/>
      <c r="N486" s="165"/>
      <c r="O486" s="165"/>
      <c r="P486" s="165"/>
      <c r="Q486" s="165"/>
      <c r="R486" s="165"/>
      <c r="S486" s="165"/>
      <c r="T486" s="166"/>
      <c r="AR486" s="161" t="s">
        <v>154</v>
      </c>
      <c r="AS486" s="161" t="s">
        <v>77</v>
      </c>
      <c r="AT486" s="13" t="s">
        <v>150</v>
      </c>
      <c r="AU486" s="13" t="s">
        <v>30</v>
      </c>
      <c r="AV486" s="13" t="s">
        <v>73</v>
      </c>
      <c r="AW486" s="161" t="s">
        <v>142</v>
      </c>
    </row>
    <row r="487" spans="2:63" s="1" customFormat="1" ht="20.45" customHeight="1">
      <c r="B487" s="124"/>
      <c r="C487" s="125" t="s">
        <v>467</v>
      </c>
      <c r="D487" s="125" t="s">
        <v>145</v>
      </c>
      <c r="E487" s="126" t="s">
        <v>468</v>
      </c>
      <c r="F487" s="127" t="s">
        <v>469</v>
      </c>
      <c r="G487" s="128" t="s">
        <v>161</v>
      </c>
      <c r="H487" s="129">
        <v>1.396</v>
      </c>
      <c r="I487" s="130"/>
      <c r="J487" s="130">
        <f>ROUND(I487*H487,2)</f>
        <v>0</v>
      </c>
      <c r="K487" s="127" t="s">
        <v>149</v>
      </c>
      <c r="L487" s="28"/>
      <c r="M487" s="48" t="s">
        <v>3</v>
      </c>
      <c r="N487" s="131" t="s">
        <v>39</v>
      </c>
      <c r="O487" s="132">
        <v>1.637</v>
      </c>
      <c r="P487" s="132">
        <f>O487*H487</f>
        <v>2.285252</v>
      </c>
      <c r="Q487" s="132">
        <v>0</v>
      </c>
      <c r="R487" s="132">
        <f>Q487*H487</f>
        <v>0</v>
      </c>
      <c r="S487" s="132">
        <v>0</v>
      </c>
      <c r="T487" s="133">
        <f>S487*H487</f>
        <v>0</v>
      </c>
      <c r="AP487" s="17" t="s">
        <v>305</v>
      </c>
      <c r="AR487" s="17" t="s">
        <v>145</v>
      </c>
      <c r="AS487" s="17" t="s">
        <v>77</v>
      </c>
      <c r="AW487" s="17" t="s">
        <v>142</v>
      </c>
      <c r="BC487" s="134">
        <f>IF(N487="základní",J487,0)</f>
        <v>0</v>
      </c>
      <c r="BD487" s="134">
        <f>IF(N487="snížená",J487,0)</f>
        <v>0</v>
      </c>
      <c r="BE487" s="134">
        <f>IF(N487="zákl. přenesená",J487,0)</f>
        <v>0</v>
      </c>
      <c r="BF487" s="134">
        <f>IF(N487="sníž. přenesená",J487,0)</f>
        <v>0</v>
      </c>
      <c r="BG487" s="134">
        <f>IF(N487="nulová",J487,0)</f>
        <v>0</v>
      </c>
      <c r="BH487" s="17" t="s">
        <v>73</v>
      </c>
      <c r="BI487" s="134">
        <f>ROUND(I487*H487,2)</f>
        <v>0</v>
      </c>
      <c r="BJ487" s="17" t="s">
        <v>305</v>
      </c>
      <c r="BK487" s="17" t="s">
        <v>470</v>
      </c>
    </row>
    <row r="488" spans="2:45" s="1" customFormat="1" ht="87.75">
      <c r="B488" s="28"/>
      <c r="D488" s="135" t="s">
        <v>152</v>
      </c>
      <c r="F488" s="136" t="s">
        <v>471</v>
      </c>
      <c r="L488" s="28"/>
      <c r="M488" s="137"/>
      <c r="N488" s="49"/>
      <c r="O488" s="49"/>
      <c r="P488" s="49"/>
      <c r="Q488" s="49"/>
      <c r="R488" s="49"/>
      <c r="S488" s="49"/>
      <c r="T488" s="50"/>
      <c r="AR488" s="17" t="s">
        <v>152</v>
      </c>
      <c r="AS488" s="17" t="s">
        <v>77</v>
      </c>
    </row>
    <row r="489" spans="2:61" s="10" customFormat="1" ht="22.9" customHeight="1">
      <c r="B489" s="112"/>
      <c r="D489" s="113" t="s">
        <v>67</v>
      </c>
      <c r="E489" s="122" t="s">
        <v>472</v>
      </c>
      <c r="F489" s="122" t="s">
        <v>473</v>
      </c>
      <c r="J489" s="123">
        <f>BI489</f>
        <v>0</v>
      </c>
      <c r="L489" s="112"/>
      <c r="M489" s="116"/>
      <c r="N489" s="117"/>
      <c r="O489" s="117"/>
      <c r="P489" s="118">
        <f>P490</f>
        <v>0</v>
      </c>
      <c r="Q489" s="117"/>
      <c r="R489" s="118">
        <f>R490</f>
        <v>0</v>
      </c>
      <c r="S489" s="117"/>
      <c r="T489" s="119">
        <f>T490</f>
        <v>0</v>
      </c>
      <c r="AP489" s="113" t="s">
        <v>77</v>
      </c>
      <c r="AR489" s="120" t="s">
        <v>67</v>
      </c>
      <c r="AS489" s="120" t="s">
        <v>73</v>
      </c>
      <c r="AW489" s="113" t="s">
        <v>142</v>
      </c>
      <c r="BI489" s="121">
        <f>BI490</f>
        <v>0</v>
      </c>
    </row>
    <row r="490" spans="2:63" s="1" customFormat="1" ht="14.45" customHeight="1">
      <c r="B490" s="124"/>
      <c r="C490" s="125" t="s">
        <v>474</v>
      </c>
      <c r="D490" s="125" t="s">
        <v>145</v>
      </c>
      <c r="E490" s="126" t="s">
        <v>475</v>
      </c>
      <c r="F490" s="127" t="s">
        <v>476</v>
      </c>
      <c r="G490" s="128" t="s">
        <v>477</v>
      </c>
      <c r="H490" s="129">
        <v>1</v>
      </c>
      <c r="I490" s="130"/>
      <c r="J490" s="130">
        <f>ROUND(I490*H490,2)</f>
        <v>0</v>
      </c>
      <c r="K490" s="127" t="s">
        <v>3</v>
      </c>
      <c r="L490" s="28"/>
      <c r="M490" s="48" t="s">
        <v>3</v>
      </c>
      <c r="N490" s="131" t="s">
        <v>39</v>
      </c>
      <c r="O490" s="132">
        <v>0</v>
      </c>
      <c r="P490" s="132">
        <f>O490*H490</f>
        <v>0</v>
      </c>
      <c r="Q490" s="132">
        <v>0</v>
      </c>
      <c r="R490" s="132">
        <f>Q490*H490</f>
        <v>0</v>
      </c>
      <c r="S490" s="132">
        <v>0</v>
      </c>
      <c r="T490" s="133">
        <f>S490*H490</f>
        <v>0</v>
      </c>
      <c r="AP490" s="17" t="s">
        <v>305</v>
      </c>
      <c r="AR490" s="17" t="s">
        <v>145</v>
      </c>
      <c r="AS490" s="17" t="s">
        <v>77</v>
      </c>
      <c r="AW490" s="17" t="s">
        <v>142</v>
      </c>
      <c r="BC490" s="134">
        <f>IF(N490="základní",J490,0)</f>
        <v>0</v>
      </c>
      <c r="BD490" s="134">
        <f>IF(N490="snížená",J490,0)</f>
        <v>0</v>
      </c>
      <c r="BE490" s="134">
        <f>IF(N490="zákl. přenesená",J490,0)</f>
        <v>0</v>
      </c>
      <c r="BF490" s="134">
        <f>IF(N490="sníž. přenesená",J490,0)</f>
        <v>0</v>
      </c>
      <c r="BG490" s="134">
        <f>IF(N490="nulová",J490,0)</f>
        <v>0</v>
      </c>
      <c r="BH490" s="17" t="s">
        <v>73</v>
      </c>
      <c r="BI490" s="134">
        <f>ROUND(I490*H490,2)</f>
        <v>0</v>
      </c>
      <c r="BJ490" s="17" t="s">
        <v>305</v>
      </c>
      <c r="BK490" s="17" t="s">
        <v>478</v>
      </c>
    </row>
    <row r="491" spans="2:61" s="10" customFormat="1" ht="22.9" customHeight="1">
      <c r="B491" s="112"/>
      <c r="D491" s="113" t="s">
        <v>67</v>
      </c>
      <c r="E491" s="122" t="s">
        <v>479</v>
      </c>
      <c r="F491" s="122" t="s">
        <v>480</v>
      </c>
      <c r="J491" s="123">
        <f>BI491</f>
        <v>0</v>
      </c>
      <c r="L491" s="112"/>
      <c r="M491" s="116"/>
      <c r="N491" s="117"/>
      <c r="O491" s="117"/>
      <c r="P491" s="118">
        <f>SUM(P492:P493)</f>
        <v>0</v>
      </c>
      <c r="Q491" s="117"/>
      <c r="R491" s="118">
        <f>SUM(R492:R493)</f>
        <v>0</v>
      </c>
      <c r="S491" s="117"/>
      <c r="T491" s="119">
        <f>SUM(T492:T493)</f>
        <v>0</v>
      </c>
      <c r="AP491" s="113" t="s">
        <v>77</v>
      </c>
      <c r="AR491" s="120" t="s">
        <v>67</v>
      </c>
      <c r="AS491" s="120" t="s">
        <v>73</v>
      </c>
      <c r="AW491" s="113" t="s">
        <v>142</v>
      </c>
      <c r="BI491" s="121">
        <f>SUM(BI492:BI493)</f>
        <v>0</v>
      </c>
    </row>
    <row r="492" spans="2:63" s="1" customFormat="1" ht="14.45" customHeight="1">
      <c r="B492" s="124"/>
      <c r="C492" s="125" t="s">
        <v>481</v>
      </c>
      <c r="D492" s="125" t="s">
        <v>145</v>
      </c>
      <c r="E492" s="126" t="s">
        <v>479</v>
      </c>
      <c r="F492" s="127" t="s">
        <v>482</v>
      </c>
      <c r="G492" s="128" t="s">
        <v>477</v>
      </c>
      <c r="H492" s="129">
        <v>1</v>
      </c>
      <c r="I492" s="130"/>
      <c r="J492" s="130">
        <f>ROUND(I492*H492,2)</f>
        <v>0</v>
      </c>
      <c r="K492" s="127" t="s">
        <v>3</v>
      </c>
      <c r="L492" s="28"/>
      <c r="M492" s="48" t="s">
        <v>3</v>
      </c>
      <c r="N492" s="131" t="s">
        <v>39</v>
      </c>
      <c r="O492" s="132">
        <v>0</v>
      </c>
      <c r="P492" s="132">
        <f>O492*H492</f>
        <v>0</v>
      </c>
      <c r="Q492" s="132">
        <v>0</v>
      </c>
      <c r="R492" s="132">
        <f>Q492*H492</f>
        <v>0</v>
      </c>
      <c r="S492" s="132">
        <v>0</v>
      </c>
      <c r="T492" s="133">
        <f>S492*H492</f>
        <v>0</v>
      </c>
      <c r="AP492" s="17" t="s">
        <v>305</v>
      </c>
      <c r="AR492" s="17" t="s">
        <v>145</v>
      </c>
      <c r="AS492" s="17" t="s">
        <v>77</v>
      </c>
      <c r="AW492" s="17" t="s">
        <v>142</v>
      </c>
      <c r="BC492" s="134">
        <f>IF(N492="základní",J492,0)</f>
        <v>0</v>
      </c>
      <c r="BD492" s="134">
        <f>IF(N492="snížená",J492,0)</f>
        <v>0</v>
      </c>
      <c r="BE492" s="134">
        <f>IF(N492="zákl. přenesená",J492,0)</f>
        <v>0</v>
      </c>
      <c r="BF492" s="134">
        <f>IF(N492="sníž. přenesená",J492,0)</f>
        <v>0</v>
      </c>
      <c r="BG492" s="134">
        <f>IF(N492="nulová",J492,0)</f>
        <v>0</v>
      </c>
      <c r="BH492" s="17" t="s">
        <v>73</v>
      </c>
      <c r="BI492" s="134">
        <f>ROUND(I492*H492,2)</f>
        <v>0</v>
      </c>
      <c r="BJ492" s="17" t="s">
        <v>305</v>
      </c>
      <c r="BK492" s="17" t="s">
        <v>483</v>
      </c>
    </row>
    <row r="493" spans="2:63" s="1" customFormat="1" ht="40.9" customHeight="1">
      <c r="B493" s="124"/>
      <c r="C493" s="125" t="s">
        <v>484</v>
      </c>
      <c r="D493" s="125" t="s">
        <v>145</v>
      </c>
      <c r="E493" s="126" t="s">
        <v>485</v>
      </c>
      <c r="F493" s="127" t="s">
        <v>486</v>
      </c>
      <c r="G493" s="128" t="s">
        <v>313</v>
      </c>
      <c r="H493" s="129">
        <v>350</v>
      </c>
      <c r="I493" s="130"/>
      <c r="J493" s="130">
        <f>ROUND(I493*H493,2)</f>
        <v>0</v>
      </c>
      <c r="K493" s="127" t="s">
        <v>3</v>
      </c>
      <c r="L493" s="28"/>
      <c r="M493" s="48" t="s">
        <v>3</v>
      </c>
      <c r="N493" s="131" t="s">
        <v>39</v>
      </c>
      <c r="O493" s="132">
        <v>0</v>
      </c>
      <c r="P493" s="132">
        <f>O493*H493</f>
        <v>0</v>
      </c>
      <c r="Q493" s="132">
        <v>0</v>
      </c>
      <c r="R493" s="132">
        <f>Q493*H493</f>
        <v>0</v>
      </c>
      <c r="S493" s="132">
        <v>0</v>
      </c>
      <c r="T493" s="133">
        <f>S493*H493</f>
        <v>0</v>
      </c>
      <c r="AP493" s="17" t="s">
        <v>305</v>
      </c>
      <c r="AR493" s="17" t="s">
        <v>145</v>
      </c>
      <c r="AS493" s="17" t="s">
        <v>77</v>
      </c>
      <c r="AW493" s="17" t="s">
        <v>142</v>
      </c>
      <c r="BC493" s="134">
        <f>IF(N493="základní",J493,0)</f>
        <v>0</v>
      </c>
      <c r="BD493" s="134">
        <f>IF(N493="snížená",J493,0)</f>
        <v>0</v>
      </c>
      <c r="BE493" s="134">
        <f>IF(N493="zákl. přenesená",J493,0)</f>
        <v>0</v>
      </c>
      <c r="BF493" s="134">
        <f>IF(N493="sníž. přenesená",J493,0)</f>
        <v>0</v>
      </c>
      <c r="BG493" s="134">
        <f>IF(N493="nulová",J493,0)</f>
        <v>0</v>
      </c>
      <c r="BH493" s="17" t="s">
        <v>73</v>
      </c>
      <c r="BI493" s="134">
        <f>ROUND(I493*H493,2)</f>
        <v>0</v>
      </c>
      <c r="BJ493" s="17" t="s">
        <v>305</v>
      </c>
      <c r="BK493" s="17" t="s">
        <v>487</v>
      </c>
    </row>
    <row r="494" spans="2:61" s="10" customFormat="1" ht="22.9" customHeight="1">
      <c r="B494" s="112"/>
      <c r="D494" s="113" t="s">
        <v>67</v>
      </c>
      <c r="E494" s="122" t="s">
        <v>488</v>
      </c>
      <c r="F494" s="122" t="s">
        <v>489</v>
      </c>
      <c r="J494" s="123">
        <f>BI494</f>
        <v>0</v>
      </c>
      <c r="L494" s="112"/>
      <c r="M494" s="116"/>
      <c r="N494" s="117"/>
      <c r="O494" s="117"/>
      <c r="P494" s="118">
        <f>P495</f>
        <v>0</v>
      </c>
      <c r="Q494" s="117"/>
      <c r="R494" s="118">
        <f>R495</f>
        <v>0</v>
      </c>
      <c r="S494" s="117"/>
      <c r="T494" s="119">
        <f>T495</f>
        <v>0</v>
      </c>
      <c r="AP494" s="113" t="s">
        <v>77</v>
      </c>
      <c r="AR494" s="120" t="s">
        <v>67</v>
      </c>
      <c r="AS494" s="120" t="s">
        <v>73</v>
      </c>
      <c r="AW494" s="113" t="s">
        <v>142</v>
      </c>
      <c r="BI494" s="121">
        <f>BI495</f>
        <v>0</v>
      </c>
    </row>
    <row r="495" spans="2:63" s="1" customFormat="1" ht="81.6" customHeight="1">
      <c r="B495" s="124"/>
      <c r="C495" s="125" t="s">
        <v>490</v>
      </c>
      <c r="D495" s="125" t="s">
        <v>145</v>
      </c>
      <c r="E495" s="126" t="s">
        <v>488</v>
      </c>
      <c r="F495" s="127" t="s">
        <v>491</v>
      </c>
      <c r="G495" s="128" t="s">
        <v>477</v>
      </c>
      <c r="H495" s="129">
        <v>1</v>
      </c>
      <c r="I495" s="130"/>
      <c r="J495" s="130">
        <f>ROUND(I495*H495,2)</f>
        <v>0</v>
      </c>
      <c r="K495" s="127" t="s">
        <v>3</v>
      </c>
      <c r="L495" s="28"/>
      <c r="M495" s="48" t="s">
        <v>3</v>
      </c>
      <c r="N495" s="131" t="s">
        <v>39</v>
      </c>
      <c r="O495" s="132">
        <v>0</v>
      </c>
      <c r="P495" s="132">
        <f>O495*H495</f>
        <v>0</v>
      </c>
      <c r="Q495" s="132">
        <v>0</v>
      </c>
      <c r="R495" s="132">
        <f>Q495*H495</f>
        <v>0</v>
      </c>
      <c r="S495" s="132">
        <v>0</v>
      </c>
      <c r="T495" s="133">
        <f>S495*H495</f>
        <v>0</v>
      </c>
      <c r="AP495" s="17" t="s">
        <v>305</v>
      </c>
      <c r="AR495" s="17" t="s">
        <v>145</v>
      </c>
      <c r="AS495" s="17" t="s">
        <v>77</v>
      </c>
      <c r="AW495" s="17" t="s">
        <v>142</v>
      </c>
      <c r="BC495" s="134">
        <f>IF(N495="základní",J495,0)</f>
        <v>0</v>
      </c>
      <c r="BD495" s="134">
        <f>IF(N495="snížená",J495,0)</f>
        <v>0</v>
      </c>
      <c r="BE495" s="134">
        <f>IF(N495="zákl. přenesená",J495,0)</f>
        <v>0</v>
      </c>
      <c r="BF495" s="134">
        <f>IF(N495="sníž. přenesená",J495,0)</f>
        <v>0</v>
      </c>
      <c r="BG495" s="134">
        <f>IF(N495="nulová",J495,0)</f>
        <v>0</v>
      </c>
      <c r="BH495" s="17" t="s">
        <v>73</v>
      </c>
      <c r="BI495" s="134">
        <f>ROUND(I495*H495,2)</f>
        <v>0</v>
      </c>
      <c r="BJ495" s="17" t="s">
        <v>305</v>
      </c>
      <c r="BK495" s="17" t="s">
        <v>492</v>
      </c>
    </row>
    <row r="496" spans="2:61" s="10" customFormat="1" ht="22.9" customHeight="1">
      <c r="B496" s="112"/>
      <c r="D496" s="113" t="s">
        <v>67</v>
      </c>
      <c r="E496" s="122" t="s">
        <v>493</v>
      </c>
      <c r="F496" s="122" t="s">
        <v>494</v>
      </c>
      <c r="J496" s="123">
        <f>BI496</f>
        <v>0</v>
      </c>
      <c r="L496" s="112"/>
      <c r="M496" s="116"/>
      <c r="N496" s="117"/>
      <c r="O496" s="117"/>
      <c r="P496" s="118">
        <f>SUM(P497:P622)</f>
        <v>909.9493570000002</v>
      </c>
      <c r="Q496" s="117"/>
      <c r="R496" s="118">
        <f>SUM(R497:R622)</f>
        <v>12.77678021</v>
      </c>
      <c r="S496" s="117"/>
      <c r="T496" s="119">
        <f>SUM(T497:T622)</f>
        <v>0.34776</v>
      </c>
      <c r="AP496" s="113" t="s">
        <v>77</v>
      </c>
      <c r="AR496" s="120" t="s">
        <v>67</v>
      </c>
      <c r="AS496" s="120" t="s">
        <v>73</v>
      </c>
      <c r="AW496" s="113" t="s">
        <v>142</v>
      </c>
      <c r="BI496" s="121">
        <f>SUM(BI497:BI622)</f>
        <v>0</v>
      </c>
    </row>
    <row r="497" spans="2:63" s="1" customFormat="1" ht="30.6" customHeight="1">
      <c r="B497" s="124"/>
      <c r="C497" s="125" t="s">
        <v>495</v>
      </c>
      <c r="D497" s="125" t="s">
        <v>145</v>
      </c>
      <c r="E497" s="126" t="s">
        <v>496</v>
      </c>
      <c r="F497" s="127" t="s">
        <v>497</v>
      </c>
      <c r="G497" s="128" t="s">
        <v>174</v>
      </c>
      <c r="H497" s="129">
        <v>91.201</v>
      </c>
      <c r="I497" s="130"/>
      <c r="J497" s="130">
        <f>ROUND(I497*H497,2)</f>
        <v>0</v>
      </c>
      <c r="K497" s="127" t="s">
        <v>149</v>
      </c>
      <c r="L497" s="28"/>
      <c r="M497" s="48" t="s">
        <v>3</v>
      </c>
      <c r="N497" s="131" t="s">
        <v>39</v>
      </c>
      <c r="O497" s="132">
        <v>0.999</v>
      </c>
      <c r="P497" s="132">
        <f>O497*H497</f>
        <v>91.109799</v>
      </c>
      <c r="Q497" s="132">
        <v>0.02566</v>
      </c>
      <c r="R497" s="132">
        <f>Q497*H497</f>
        <v>2.3402176599999995</v>
      </c>
      <c r="S497" s="132">
        <v>0</v>
      </c>
      <c r="T497" s="133">
        <f>S497*H497</f>
        <v>0</v>
      </c>
      <c r="AP497" s="17" t="s">
        <v>305</v>
      </c>
      <c r="AR497" s="17" t="s">
        <v>145</v>
      </c>
      <c r="AS497" s="17" t="s">
        <v>77</v>
      </c>
      <c r="AW497" s="17" t="s">
        <v>142</v>
      </c>
      <c r="BC497" s="134">
        <f>IF(N497="základní",J497,0)</f>
        <v>0</v>
      </c>
      <c r="BD497" s="134">
        <f>IF(N497="snížená",J497,0)</f>
        <v>0</v>
      </c>
      <c r="BE497" s="134">
        <f>IF(N497="zákl. přenesená",J497,0)</f>
        <v>0</v>
      </c>
      <c r="BF497" s="134">
        <f>IF(N497="sníž. přenesená",J497,0)</f>
        <v>0</v>
      </c>
      <c r="BG497" s="134">
        <f>IF(N497="nulová",J497,0)</f>
        <v>0</v>
      </c>
      <c r="BH497" s="17" t="s">
        <v>73</v>
      </c>
      <c r="BI497" s="134">
        <f>ROUND(I497*H497,2)</f>
        <v>0</v>
      </c>
      <c r="BJ497" s="17" t="s">
        <v>305</v>
      </c>
      <c r="BK497" s="17" t="s">
        <v>498</v>
      </c>
    </row>
    <row r="498" spans="2:45" s="1" customFormat="1" ht="107.25">
      <c r="B498" s="28"/>
      <c r="D498" s="135" t="s">
        <v>152</v>
      </c>
      <c r="F498" s="136" t="s">
        <v>499</v>
      </c>
      <c r="L498" s="28"/>
      <c r="M498" s="137"/>
      <c r="N498" s="49"/>
      <c r="O498" s="49"/>
      <c r="P498" s="49"/>
      <c r="Q498" s="49"/>
      <c r="R498" s="49"/>
      <c r="S498" s="49"/>
      <c r="T498" s="50"/>
      <c r="AR498" s="17" t="s">
        <v>152</v>
      </c>
      <c r="AS498" s="17" t="s">
        <v>77</v>
      </c>
    </row>
    <row r="499" spans="2:49" s="11" customFormat="1" ht="12">
      <c r="B499" s="138"/>
      <c r="D499" s="135" t="s">
        <v>154</v>
      </c>
      <c r="E499" s="139" t="s">
        <v>3</v>
      </c>
      <c r="F499" s="140" t="s">
        <v>155</v>
      </c>
      <c r="H499" s="139" t="s">
        <v>3</v>
      </c>
      <c r="L499" s="138"/>
      <c r="M499" s="141"/>
      <c r="N499" s="142"/>
      <c r="O499" s="142"/>
      <c r="P499" s="142"/>
      <c r="Q499" s="142"/>
      <c r="R499" s="142"/>
      <c r="S499" s="142"/>
      <c r="T499" s="143"/>
      <c r="AR499" s="139" t="s">
        <v>154</v>
      </c>
      <c r="AS499" s="139" t="s">
        <v>77</v>
      </c>
      <c r="AT499" s="11" t="s">
        <v>73</v>
      </c>
      <c r="AU499" s="11" t="s">
        <v>30</v>
      </c>
      <c r="AV499" s="11" t="s">
        <v>68</v>
      </c>
      <c r="AW499" s="139" t="s">
        <v>142</v>
      </c>
    </row>
    <row r="500" spans="2:49" s="11" customFormat="1" ht="12">
      <c r="B500" s="138"/>
      <c r="D500" s="135" t="s">
        <v>154</v>
      </c>
      <c r="E500" s="139" t="s">
        <v>3</v>
      </c>
      <c r="F500" s="140" t="s">
        <v>156</v>
      </c>
      <c r="H500" s="139" t="s">
        <v>3</v>
      </c>
      <c r="L500" s="138"/>
      <c r="M500" s="141"/>
      <c r="N500" s="142"/>
      <c r="O500" s="142"/>
      <c r="P500" s="142"/>
      <c r="Q500" s="142"/>
      <c r="R500" s="142"/>
      <c r="S500" s="142"/>
      <c r="T500" s="143"/>
      <c r="AR500" s="139" t="s">
        <v>154</v>
      </c>
      <c r="AS500" s="139" t="s">
        <v>77</v>
      </c>
      <c r="AT500" s="11" t="s">
        <v>73</v>
      </c>
      <c r="AU500" s="11" t="s">
        <v>30</v>
      </c>
      <c r="AV500" s="11" t="s">
        <v>68</v>
      </c>
      <c r="AW500" s="139" t="s">
        <v>142</v>
      </c>
    </row>
    <row r="501" spans="2:49" s="11" customFormat="1" ht="12">
      <c r="B501" s="138"/>
      <c r="D501" s="135" t="s">
        <v>154</v>
      </c>
      <c r="E501" s="139" t="s">
        <v>3</v>
      </c>
      <c r="F501" s="140" t="s">
        <v>176</v>
      </c>
      <c r="H501" s="139" t="s">
        <v>3</v>
      </c>
      <c r="L501" s="138"/>
      <c r="M501" s="141"/>
      <c r="N501" s="142"/>
      <c r="O501" s="142"/>
      <c r="P501" s="142"/>
      <c r="Q501" s="142"/>
      <c r="R501" s="142"/>
      <c r="S501" s="142"/>
      <c r="T501" s="143"/>
      <c r="AR501" s="139" t="s">
        <v>154</v>
      </c>
      <c r="AS501" s="139" t="s">
        <v>77</v>
      </c>
      <c r="AT501" s="11" t="s">
        <v>73</v>
      </c>
      <c r="AU501" s="11" t="s">
        <v>30</v>
      </c>
      <c r="AV501" s="11" t="s">
        <v>68</v>
      </c>
      <c r="AW501" s="139" t="s">
        <v>142</v>
      </c>
    </row>
    <row r="502" spans="2:49" s="12" customFormat="1" ht="12">
      <c r="B502" s="144"/>
      <c r="D502" s="135" t="s">
        <v>154</v>
      </c>
      <c r="E502" s="145" t="s">
        <v>3</v>
      </c>
      <c r="F502" s="146" t="s">
        <v>500</v>
      </c>
      <c r="H502" s="147">
        <v>110.628</v>
      </c>
      <c r="L502" s="144"/>
      <c r="M502" s="148"/>
      <c r="N502" s="149"/>
      <c r="O502" s="149"/>
      <c r="P502" s="149"/>
      <c r="Q502" s="149"/>
      <c r="R502" s="149"/>
      <c r="S502" s="149"/>
      <c r="T502" s="150"/>
      <c r="AR502" s="145" t="s">
        <v>154</v>
      </c>
      <c r="AS502" s="145" t="s">
        <v>77</v>
      </c>
      <c r="AT502" s="12" t="s">
        <v>77</v>
      </c>
      <c r="AU502" s="12" t="s">
        <v>30</v>
      </c>
      <c r="AV502" s="12" t="s">
        <v>68</v>
      </c>
      <c r="AW502" s="145" t="s">
        <v>142</v>
      </c>
    </row>
    <row r="503" spans="2:49" s="12" customFormat="1" ht="12">
      <c r="B503" s="144"/>
      <c r="D503" s="135" t="s">
        <v>154</v>
      </c>
      <c r="E503" s="145" t="s">
        <v>3</v>
      </c>
      <c r="F503" s="146" t="s">
        <v>501</v>
      </c>
      <c r="H503" s="147">
        <v>-55.16</v>
      </c>
      <c r="L503" s="144"/>
      <c r="M503" s="148"/>
      <c r="N503" s="149"/>
      <c r="O503" s="149"/>
      <c r="P503" s="149"/>
      <c r="Q503" s="149"/>
      <c r="R503" s="149"/>
      <c r="S503" s="149"/>
      <c r="T503" s="150"/>
      <c r="AR503" s="145" t="s">
        <v>154</v>
      </c>
      <c r="AS503" s="145" t="s">
        <v>77</v>
      </c>
      <c r="AT503" s="12" t="s">
        <v>77</v>
      </c>
      <c r="AU503" s="12" t="s">
        <v>30</v>
      </c>
      <c r="AV503" s="12" t="s">
        <v>68</v>
      </c>
      <c r="AW503" s="145" t="s">
        <v>142</v>
      </c>
    </row>
    <row r="504" spans="2:49" s="11" customFormat="1" ht="12">
      <c r="B504" s="138"/>
      <c r="D504" s="135" t="s">
        <v>154</v>
      </c>
      <c r="E504" s="139" t="s">
        <v>3</v>
      </c>
      <c r="F504" s="140" t="s">
        <v>178</v>
      </c>
      <c r="H504" s="139" t="s">
        <v>3</v>
      </c>
      <c r="L504" s="138"/>
      <c r="M504" s="141"/>
      <c r="N504" s="142"/>
      <c r="O504" s="142"/>
      <c r="P504" s="142"/>
      <c r="Q504" s="142"/>
      <c r="R504" s="142"/>
      <c r="S504" s="142"/>
      <c r="T504" s="143"/>
      <c r="AR504" s="139" t="s">
        <v>154</v>
      </c>
      <c r="AS504" s="139" t="s">
        <v>77</v>
      </c>
      <c r="AT504" s="11" t="s">
        <v>73</v>
      </c>
      <c r="AU504" s="11" t="s">
        <v>30</v>
      </c>
      <c r="AV504" s="11" t="s">
        <v>68</v>
      </c>
      <c r="AW504" s="139" t="s">
        <v>142</v>
      </c>
    </row>
    <row r="505" spans="2:49" s="12" customFormat="1" ht="12">
      <c r="B505" s="144"/>
      <c r="D505" s="135" t="s">
        <v>154</v>
      </c>
      <c r="E505" s="145" t="s">
        <v>3</v>
      </c>
      <c r="F505" s="146" t="s">
        <v>502</v>
      </c>
      <c r="H505" s="147">
        <v>59.535</v>
      </c>
      <c r="L505" s="144"/>
      <c r="M505" s="148"/>
      <c r="N505" s="149"/>
      <c r="O505" s="149"/>
      <c r="P505" s="149"/>
      <c r="Q505" s="149"/>
      <c r="R505" s="149"/>
      <c r="S505" s="149"/>
      <c r="T505" s="150"/>
      <c r="AR505" s="145" t="s">
        <v>154</v>
      </c>
      <c r="AS505" s="145" t="s">
        <v>77</v>
      </c>
      <c r="AT505" s="12" t="s">
        <v>77</v>
      </c>
      <c r="AU505" s="12" t="s">
        <v>30</v>
      </c>
      <c r="AV505" s="12" t="s">
        <v>68</v>
      </c>
      <c r="AW505" s="145" t="s">
        <v>142</v>
      </c>
    </row>
    <row r="506" spans="2:49" s="12" customFormat="1" ht="12">
      <c r="B506" s="144"/>
      <c r="D506" s="135" t="s">
        <v>154</v>
      </c>
      <c r="E506" s="145" t="s">
        <v>3</v>
      </c>
      <c r="F506" s="146" t="s">
        <v>503</v>
      </c>
      <c r="H506" s="147">
        <v>-24.822</v>
      </c>
      <c r="L506" s="144"/>
      <c r="M506" s="148"/>
      <c r="N506" s="149"/>
      <c r="O506" s="149"/>
      <c r="P506" s="149"/>
      <c r="Q506" s="149"/>
      <c r="R506" s="149"/>
      <c r="S506" s="149"/>
      <c r="T506" s="150"/>
      <c r="AR506" s="145" t="s">
        <v>154</v>
      </c>
      <c r="AS506" s="145" t="s">
        <v>77</v>
      </c>
      <c r="AT506" s="12" t="s">
        <v>77</v>
      </c>
      <c r="AU506" s="12" t="s">
        <v>30</v>
      </c>
      <c r="AV506" s="12" t="s">
        <v>68</v>
      </c>
      <c r="AW506" s="145" t="s">
        <v>142</v>
      </c>
    </row>
    <row r="507" spans="2:49" s="14" customFormat="1" ht="12">
      <c r="B507" s="167"/>
      <c r="D507" s="135" t="s">
        <v>154</v>
      </c>
      <c r="E507" s="168" t="s">
        <v>3</v>
      </c>
      <c r="F507" s="169" t="s">
        <v>226</v>
      </c>
      <c r="H507" s="170">
        <v>90.181</v>
      </c>
      <c r="L507" s="167"/>
      <c r="M507" s="171"/>
      <c r="N507" s="172"/>
      <c r="O507" s="172"/>
      <c r="P507" s="172"/>
      <c r="Q507" s="172"/>
      <c r="R507" s="172"/>
      <c r="S507" s="172"/>
      <c r="T507" s="173"/>
      <c r="AR507" s="168" t="s">
        <v>154</v>
      </c>
      <c r="AS507" s="168" t="s">
        <v>77</v>
      </c>
      <c r="AT507" s="14" t="s">
        <v>143</v>
      </c>
      <c r="AU507" s="14" t="s">
        <v>30</v>
      </c>
      <c r="AV507" s="14" t="s">
        <v>68</v>
      </c>
      <c r="AW507" s="168" t="s">
        <v>142</v>
      </c>
    </row>
    <row r="508" spans="2:49" s="12" customFormat="1" ht="12">
      <c r="B508" s="144"/>
      <c r="D508" s="135" t="s">
        <v>154</v>
      </c>
      <c r="E508" s="145" t="s">
        <v>3</v>
      </c>
      <c r="F508" s="146" t="s">
        <v>504</v>
      </c>
      <c r="H508" s="147">
        <v>1.02</v>
      </c>
      <c r="L508" s="144"/>
      <c r="M508" s="148"/>
      <c r="N508" s="149"/>
      <c r="O508" s="149"/>
      <c r="P508" s="149"/>
      <c r="Q508" s="149"/>
      <c r="R508" s="149"/>
      <c r="S508" s="149"/>
      <c r="T508" s="150"/>
      <c r="AR508" s="145" t="s">
        <v>154</v>
      </c>
      <c r="AS508" s="145" t="s">
        <v>77</v>
      </c>
      <c r="AT508" s="12" t="s">
        <v>77</v>
      </c>
      <c r="AU508" s="12" t="s">
        <v>30</v>
      </c>
      <c r="AV508" s="12" t="s">
        <v>68</v>
      </c>
      <c r="AW508" s="145" t="s">
        <v>142</v>
      </c>
    </row>
    <row r="509" spans="2:49" s="13" customFormat="1" ht="12">
      <c r="B509" s="160"/>
      <c r="D509" s="135" t="s">
        <v>154</v>
      </c>
      <c r="E509" s="161" t="s">
        <v>3</v>
      </c>
      <c r="F509" s="162" t="s">
        <v>182</v>
      </c>
      <c r="H509" s="163">
        <v>91.201</v>
      </c>
      <c r="L509" s="160"/>
      <c r="M509" s="164"/>
      <c r="N509" s="165"/>
      <c r="O509" s="165"/>
      <c r="P509" s="165"/>
      <c r="Q509" s="165"/>
      <c r="R509" s="165"/>
      <c r="S509" s="165"/>
      <c r="T509" s="166"/>
      <c r="AR509" s="161" t="s">
        <v>154</v>
      </c>
      <c r="AS509" s="161" t="s">
        <v>77</v>
      </c>
      <c r="AT509" s="13" t="s">
        <v>150</v>
      </c>
      <c r="AU509" s="13" t="s">
        <v>30</v>
      </c>
      <c r="AV509" s="13" t="s">
        <v>73</v>
      </c>
      <c r="AW509" s="161" t="s">
        <v>142</v>
      </c>
    </row>
    <row r="510" spans="2:63" s="1" customFormat="1" ht="20.45" customHeight="1">
      <c r="B510" s="124"/>
      <c r="C510" s="125" t="s">
        <v>505</v>
      </c>
      <c r="D510" s="125" t="s">
        <v>145</v>
      </c>
      <c r="E510" s="126" t="s">
        <v>506</v>
      </c>
      <c r="F510" s="127" t="s">
        <v>507</v>
      </c>
      <c r="G510" s="128" t="s">
        <v>174</v>
      </c>
      <c r="H510" s="129">
        <v>182.402</v>
      </c>
      <c r="I510" s="130"/>
      <c r="J510" s="130">
        <f>ROUND(I510*H510,2)</f>
        <v>0</v>
      </c>
      <c r="K510" s="127" t="s">
        <v>149</v>
      </c>
      <c r="L510" s="28"/>
      <c r="M510" s="48" t="s">
        <v>3</v>
      </c>
      <c r="N510" s="131" t="s">
        <v>39</v>
      </c>
      <c r="O510" s="132">
        <v>0.064</v>
      </c>
      <c r="P510" s="132">
        <f>O510*H510</f>
        <v>11.673727999999999</v>
      </c>
      <c r="Q510" s="132">
        <v>0.0002</v>
      </c>
      <c r="R510" s="132">
        <f>Q510*H510</f>
        <v>0.036480399999999996</v>
      </c>
      <c r="S510" s="132">
        <v>0</v>
      </c>
      <c r="T510" s="133">
        <f>S510*H510</f>
        <v>0</v>
      </c>
      <c r="AP510" s="17" t="s">
        <v>305</v>
      </c>
      <c r="AR510" s="17" t="s">
        <v>145</v>
      </c>
      <c r="AS510" s="17" t="s">
        <v>77</v>
      </c>
      <c r="AW510" s="17" t="s">
        <v>142</v>
      </c>
      <c r="BC510" s="134">
        <f>IF(N510="základní",J510,0)</f>
        <v>0</v>
      </c>
      <c r="BD510" s="134">
        <f>IF(N510="snížená",J510,0)</f>
        <v>0</v>
      </c>
      <c r="BE510" s="134">
        <f>IF(N510="zákl. přenesená",J510,0)</f>
        <v>0</v>
      </c>
      <c r="BF510" s="134">
        <f>IF(N510="sníž. přenesená",J510,0)</f>
        <v>0</v>
      </c>
      <c r="BG510" s="134">
        <f>IF(N510="nulová",J510,0)</f>
        <v>0</v>
      </c>
      <c r="BH510" s="17" t="s">
        <v>73</v>
      </c>
      <c r="BI510" s="134">
        <f>ROUND(I510*H510,2)</f>
        <v>0</v>
      </c>
      <c r="BJ510" s="17" t="s">
        <v>305</v>
      </c>
      <c r="BK510" s="17" t="s">
        <v>508</v>
      </c>
    </row>
    <row r="511" spans="2:45" s="1" customFormat="1" ht="107.25">
      <c r="B511" s="28"/>
      <c r="D511" s="135" t="s">
        <v>152</v>
      </c>
      <c r="F511" s="136" t="s">
        <v>499</v>
      </c>
      <c r="L511" s="28"/>
      <c r="M511" s="137"/>
      <c r="N511" s="49"/>
      <c r="O511" s="49"/>
      <c r="P511" s="49"/>
      <c r="Q511" s="49"/>
      <c r="R511" s="49"/>
      <c r="S511" s="49"/>
      <c r="T511" s="50"/>
      <c r="AR511" s="17" t="s">
        <v>152</v>
      </c>
      <c r="AS511" s="17" t="s">
        <v>77</v>
      </c>
    </row>
    <row r="512" spans="2:49" s="11" customFormat="1" ht="12">
      <c r="B512" s="138"/>
      <c r="D512" s="135" t="s">
        <v>154</v>
      </c>
      <c r="E512" s="139" t="s">
        <v>3</v>
      </c>
      <c r="F512" s="140" t="s">
        <v>155</v>
      </c>
      <c r="H512" s="139" t="s">
        <v>3</v>
      </c>
      <c r="L512" s="138"/>
      <c r="M512" s="141"/>
      <c r="N512" s="142"/>
      <c r="O512" s="142"/>
      <c r="P512" s="142"/>
      <c r="Q512" s="142"/>
      <c r="R512" s="142"/>
      <c r="S512" s="142"/>
      <c r="T512" s="143"/>
      <c r="AR512" s="139" t="s">
        <v>154</v>
      </c>
      <c r="AS512" s="139" t="s">
        <v>77</v>
      </c>
      <c r="AT512" s="11" t="s">
        <v>73</v>
      </c>
      <c r="AU512" s="11" t="s">
        <v>30</v>
      </c>
      <c r="AV512" s="11" t="s">
        <v>68</v>
      </c>
      <c r="AW512" s="139" t="s">
        <v>142</v>
      </c>
    </row>
    <row r="513" spans="2:49" s="11" customFormat="1" ht="12">
      <c r="B513" s="138"/>
      <c r="D513" s="135" t="s">
        <v>154</v>
      </c>
      <c r="E513" s="139" t="s">
        <v>3</v>
      </c>
      <c r="F513" s="140" t="s">
        <v>156</v>
      </c>
      <c r="H513" s="139" t="s">
        <v>3</v>
      </c>
      <c r="L513" s="138"/>
      <c r="M513" s="141"/>
      <c r="N513" s="142"/>
      <c r="O513" s="142"/>
      <c r="P513" s="142"/>
      <c r="Q513" s="142"/>
      <c r="R513" s="142"/>
      <c r="S513" s="142"/>
      <c r="T513" s="143"/>
      <c r="AR513" s="139" t="s">
        <v>154</v>
      </c>
      <c r="AS513" s="139" t="s">
        <v>77</v>
      </c>
      <c r="AT513" s="11" t="s">
        <v>73</v>
      </c>
      <c r="AU513" s="11" t="s">
        <v>30</v>
      </c>
      <c r="AV513" s="11" t="s">
        <v>68</v>
      </c>
      <c r="AW513" s="139" t="s">
        <v>142</v>
      </c>
    </row>
    <row r="514" spans="2:49" s="11" customFormat="1" ht="12">
      <c r="B514" s="138"/>
      <c r="D514" s="135" t="s">
        <v>154</v>
      </c>
      <c r="E514" s="139" t="s">
        <v>3</v>
      </c>
      <c r="F514" s="140" t="s">
        <v>176</v>
      </c>
      <c r="H514" s="139" t="s">
        <v>3</v>
      </c>
      <c r="L514" s="138"/>
      <c r="M514" s="141"/>
      <c r="N514" s="142"/>
      <c r="O514" s="142"/>
      <c r="P514" s="142"/>
      <c r="Q514" s="142"/>
      <c r="R514" s="142"/>
      <c r="S514" s="142"/>
      <c r="T514" s="143"/>
      <c r="AR514" s="139" t="s">
        <v>154</v>
      </c>
      <c r="AS514" s="139" t="s">
        <v>77</v>
      </c>
      <c r="AT514" s="11" t="s">
        <v>73</v>
      </c>
      <c r="AU514" s="11" t="s">
        <v>30</v>
      </c>
      <c r="AV514" s="11" t="s">
        <v>68</v>
      </c>
      <c r="AW514" s="139" t="s">
        <v>142</v>
      </c>
    </row>
    <row r="515" spans="2:49" s="12" customFormat="1" ht="12">
      <c r="B515" s="144"/>
      <c r="D515" s="135" t="s">
        <v>154</v>
      </c>
      <c r="E515" s="145" t="s">
        <v>3</v>
      </c>
      <c r="F515" s="146" t="s">
        <v>509</v>
      </c>
      <c r="H515" s="147">
        <v>221.256</v>
      </c>
      <c r="L515" s="144"/>
      <c r="M515" s="148"/>
      <c r="N515" s="149"/>
      <c r="O515" s="149"/>
      <c r="P515" s="149"/>
      <c r="Q515" s="149"/>
      <c r="R515" s="149"/>
      <c r="S515" s="149"/>
      <c r="T515" s="150"/>
      <c r="AR515" s="145" t="s">
        <v>154</v>
      </c>
      <c r="AS515" s="145" t="s">
        <v>77</v>
      </c>
      <c r="AT515" s="12" t="s">
        <v>77</v>
      </c>
      <c r="AU515" s="12" t="s">
        <v>30</v>
      </c>
      <c r="AV515" s="12" t="s">
        <v>68</v>
      </c>
      <c r="AW515" s="145" t="s">
        <v>142</v>
      </c>
    </row>
    <row r="516" spans="2:49" s="12" customFormat="1" ht="12">
      <c r="B516" s="144"/>
      <c r="D516" s="135" t="s">
        <v>154</v>
      </c>
      <c r="E516" s="145" t="s">
        <v>3</v>
      </c>
      <c r="F516" s="146" t="s">
        <v>510</v>
      </c>
      <c r="H516" s="147">
        <v>-110.32</v>
      </c>
      <c r="L516" s="144"/>
      <c r="M516" s="148"/>
      <c r="N516" s="149"/>
      <c r="O516" s="149"/>
      <c r="P516" s="149"/>
      <c r="Q516" s="149"/>
      <c r="R516" s="149"/>
      <c r="S516" s="149"/>
      <c r="T516" s="150"/>
      <c r="AR516" s="145" t="s">
        <v>154</v>
      </c>
      <c r="AS516" s="145" t="s">
        <v>77</v>
      </c>
      <c r="AT516" s="12" t="s">
        <v>77</v>
      </c>
      <c r="AU516" s="12" t="s">
        <v>30</v>
      </c>
      <c r="AV516" s="12" t="s">
        <v>68</v>
      </c>
      <c r="AW516" s="145" t="s">
        <v>142</v>
      </c>
    </row>
    <row r="517" spans="2:49" s="11" customFormat="1" ht="12">
      <c r="B517" s="138"/>
      <c r="D517" s="135" t="s">
        <v>154</v>
      </c>
      <c r="E517" s="139" t="s">
        <v>3</v>
      </c>
      <c r="F517" s="140" t="s">
        <v>178</v>
      </c>
      <c r="H517" s="139" t="s">
        <v>3</v>
      </c>
      <c r="L517" s="138"/>
      <c r="M517" s="141"/>
      <c r="N517" s="142"/>
      <c r="O517" s="142"/>
      <c r="P517" s="142"/>
      <c r="Q517" s="142"/>
      <c r="R517" s="142"/>
      <c r="S517" s="142"/>
      <c r="T517" s="143"/>
      <c r="AR517" s="139" t="s">
        <v>154</v>
      </c>
      <c r="AS517" s="139" t="s">
        <v>77</v>
      </c>
      <c r="AT517" s="11" t="s">
        <v>73</v>
      </c>
      <c r="AU517" s="11" t="s">
        <v>30</v>
      </c>
      <c r="AV517" s="11" t="s">
        <v>68</v>
      </c>
      <c r="AW517" s="139" t="s">
        <v>142</v>
      </c>
    </row>
    <row r="518" spans="2:49" s="12" customFormat="1" ht="12">
      <c r="B518" s="144"/>
      <c r="D518" s="135" t="s">
        <v>154</v>
      </c>
      <c r="E518" s="145" t="s">
        <v>3</v>
      </c>
      <c r="F518" s="146" t="s">
        <v>511</v>
      </c>
      <c r="H518" s="147">
        <v>119.07</v>
      </c>
      <c r="L518" s="144"/>
      <c r="M518" s="148"/>
      <c r="N518" s="149"/>
      <c r="O518" s="149"/>
      <c r="P518" s="149"/>
      <c r="Q518" s="149"/>
      <c r="R518" s="149"/>
      <c r="S518" s="149"/>
      <c r="T518" s="150"/>
      <c r="AR518" s="145" t="s">
        <v>154</v>
      </c>
      <c r="AS518" s="145" t="s">
        <v>77</v>
      </c>
      <c r="AT518" s="12" t="s">
        <v>77</v>
      </c>
      <c r="AU518" s="12" t="s">
        <v>30</v>
      </c>
      <c r="AV518" s="12" t="s">
        <v>68</v>
      </c>
      <c r="AW518" s="145" t="s">
        <v>142</v>
      </c>
    </row>
    <row r="519" spans="2:49" s="12" customFormat="1" ht="12">
      <c r="B519" s="144"/>
      <c r="D519" s="135" t="s">
        <v>154</v>
      </c>
      <c r="E519" s="145" t="s">
        <v>3</v>
      </c>
      <c r="F519" s="146" t="s">
        <v>512</v>
      </c>
      <c r="H519" s="147">
        <v>-49.644</v>
      </c>
      <c r="L519" s="144"/>
      <c r="M519" s="148"/>
      <c r="N519" s="149"/>
      <c r="O519" s="149"/>
      <c r="P519" s="149"/>
      <c r="Q519" s="149"/>
      <c r="R519" s="149"/>
      <c r="S519" s="149"/>
      <c r="T519" s="150"/>
      <c r="AR519" s="145" t="s">
        <v>154</v>
      </c>
      <c r="AS519" s="145" t="s">
        <v>77</v>
      </c>
      <c r="AT519" s="12" t="s">
        <v>77</v>
      </c>
      <c r="AU519" s="12" t="s">
        <v>30</v>
      </c>
      <c r="AV519" s="12" t="s">
        <v>68</v>
      </c>
      <c r="AW519" s="145" t="s">
        <v>142</v>
      </c>
    </row>
    <row r="520" spans="2:49" s="14" customFormat="1" ht="12">
      <c r="B520" s="167"/>
      <c r="D520" s="135" t="s">
        <v>154</v>
      </c>
      <c r="E520" s="168" t="s">
        <v>3</v>
      </c>
      <c r="F520" s="169" t="s">
        <v>226</v>
      </c>
      <c r="H520" s="170">
        <v>180.362</v>
      </c>
      <c r="L520" s="167"/>
      <c r="M520" s="171"/>
      <c r="N520" s="172"/>
      <c r="O520" s="172"/>
      <c r="P520" s="172"/>
      <c r="Q520" s="172"/>
      <c r="R520" s="172"/>
      <c r="S520" s="172"/>
      <c r="T520" s="173"/>
      <c r="AR520" s="168" t="s">
        <v>154</v>
      </c>
      <c r="AS520" s="168" t="s">
        <v>77</v>
      </c>
      <c r="AT520" s="14" t="s">
        <v>143</v>
      </c>
      <c r="AU520" s="14" t="s">
        <v>30</v>
      </c>
      <c r="AV520" s="14" t="s">
        <v>68</v>
      </c>
      <c r="AW520" s="168" t="s">
        <v>142</v>
      </c>
    </row>
    <row r="521" spans="2:49" s="12" customFormat="1" ht="12">
      <c r="B521" s="144"/>
      <c r="D521" s="135" t="s">
        <v>154</v>
      </c>
      <c r="E521" s="145" t="s">
        <v>3</v>
      </c>
      <c r="F521" s="146" t="s">
        <v>513</v>
      </c>
      <c r="H521" s="147">
        <v>2.04</v>
      </c>
      <c r="L521" s="144"/>
      <c r="M521" s="148"/>
      <c r="N521" s="149"/>
      <c r="O521" s="149"/>
      <c r="P521" s="149"/>
      <c r="Q521" s="149"/>
      <c r="R521" s="149"/>
      <c r="S521" s="149"/>
      <c r="T521" s="150"/>
      <c r="AR521" s="145" t="s">
        <v>154</v>
      </c>
      <c r="AS521" s="145" t="s">
        <v>77</v>
      </c>
      <c r="AT521" s="12" t="s">
        <v>77</v>
      </c>
      <c r="AU521" s="12" t="s">
        <v>30</v>
      </c>
      <c r="AV521" s="12" t="s">
        <v>68</v>
      </c>
      <c r="AW521" s="145" t="s">
        <v>142</v>
      </c>
    </row>
    <row r="522" spans="2:49" s="13" customFormat="1" ht="12">
      <c r="B522" s="160"/>
      <c r="D522" s="135" t="s">
        <v>154</v>
      </c>
      <c r="E522" s="161" t="s">
        <v>3</v>
      </c>
      <c r="F522" s="162" t="s">
        <v>182</v>
      </c>
      <c r="H522" s="163">
        <v>182.402</v>
      </c>
      <c r="L522" s="160"/>
      <c r="M522" s="164"/>
      <c r="N522" s="165"/>
      <c r="O522" s="165"/>
      <c r="P522" s="165"/>
      <c r="Q522" s="165"/>
      <c r="R522" s="165"/>
      <c r="S522" s="165"/>
      <c r="T522" s="166"/>
      <c r="AR522" s="161" t="s">
        <v>154</v>
      </c>
      <c r="AS522" s="161" t="s">
        <v>77</v>
      </c>
      <c r="AT522" s="13" t="s">
        <v>150</v>
      </c>
      <c r="AU522" s="13" t="s">
        <v>30</v>
      </c>
      <c r="AV522" s="13" t="s">
        <v>73</v>
      </c>
      <c r="AW522" s="161" t="s">
        <v>142</v>
      </c>
    </row>
    <row r="523" spans="2:63" s="1" customFormat="1" ht="20.45" customHeight="1">
      <c r="B523" s="124"/>
      <c r="C523" s="125" t="s">
        <v>514</v>
      </c>
      <c r="D523" s="125" t="s">
        <v>145</v>
      </c>
      <c r="E523" s="126" t="s">
        <v>515</v>
      </c>
      <c r="F523" s="127" t="s">
        <v>516</v>
      </c>
      <c r="G523" s="128" t="s">
        <v>313</v>
      </c>
      <c r="H523" s="129">
        <v>141.85</v>
      </c>
      <c r="I523" s="130"/>
      <c r="J523" s="130">
        <f>ROUND(I523*H523,2)</f>
        <v>0</v>
      </c>
      <c r="K523" s="127" t="s">
        <v>149</v>
      </c>
      <c r="L523" s="28"/>
      <c r="M523" s="48" t="s">
        <v>3</v>
      </c>
      <c r="N523" s="131" t="s">
        <v>39</v>
      </c>
      <c r="O523" s="132">
        <v>0.101</v>
      </c>
      <c r="P523" s="132">
        <f>O523*H523</f>
        <v>14.32685</v>
      </c>
      <c r="Q523" s="132">
        <v>4E-05</v>
      </c>
      <c r="R523" s="132">
        <f>Q523*H523</f>
        <v>0.005674</v>
      </c>
      <c r="S523" s="132">
        <v>0</v>
      </c>
      <c r="T523" s="133">
        <f>S523*H523</f>
        <v>0</v>
      </c>
      <c r="AP523" s="17" t="s">
        <v>305</v>
      </c>
      <c r="AR523" s="17" t="s">
        <v>145</v>
      </c>
      <c r="AS523" s="17" t="s">
        <v>77</v>
      </c>
      <c r="AW523" s="17" t="s">
        <v>142</v>
      </c>
      <c r="BC523" s="134">
        <f>IF(N523="základní",J523,0)</f>
        <v>0</v>
      </c>
      <c r="BD523" s="134">
        <f>IF(N523="snížená",J523,0)</f>
        <v>0</v>
      </c>
      <c r="BE523" s="134">
        <f>IF(N523="zákl. přenesená",J523,0)</f>
        <v>0</v>
      </c>
      <c r="BF523" s="134">
        <f>IF(N523="sníž. přenesená",J523,0)</f>
        <v>0</v>
      </c>
      <c r="BG523" s="134">
        <f>IF(N523="nulová",J523,0)</f>
        <v>0</v>
      </c>
      <c r="BH523" s="17" t="s">
        <v>73</v>
      </c>
      <c r="BI523" s="134">
        <f>ROUND(I523*H523,2)</f>
        <v>0</v>
      </c>
      <c r="BJ523" s="17" t="s">
        <v>305</v>
      </c>
      <c r="BK523" s="17" t="s">
        <v>517</v>
      </c>
    </row>
    <row r="524" spans="2:45" s="1" customFormat="1" ht="107.25">
      <c r="B524" s="28"/>
      <c r="D524" s="135" t="s">
        <v>152</v>
      </c>
      <c r="F524" s="136" t="s">
        <v>499</v>
      </c>
      <c r="L524" s="28"/>
      <c r="M524" s="137"/>
      <c r="N524" s="49"/>
      <c r="O524" s="49"/>
      <c r="P524" s="49"/>
      <c r="Q524" s="49"/>
      <c r="R524" s="49"/>
      <c r="S524" s="49"/>
      <c r="T524" s="50"/>
      <c r="AR524" s="17" t="s">
        <v>152</v>
      </c>
      <c r="AS524" s="17" t="s">
        <v>77</v>
      </c>
    </row>
    <row r="525" spans="2:49" s="11" customFormat="1" ht="12">
      <c r="B525" s="138"/>
      <c r="D525" s="135" t="s">
        <v>154</v>
      </c>
      <c r="E525" s="139" t="s">
        <v>3</v>
      </c>
      <c r="F525" s="140" t="s">
        <v>155</v>
      </c>
      <c r="H525" s="139" t="s">
        <v>3</v>
      </c>
      <c r="L525" s="138"/>
      <c r="M525" s="141"/>
      <c r="N525" s="142"/>
      <c r="O525" s="142"/>
      <c r="P525" s="142"/>
      <c r="Q525" s="142"/>
      <c r="R525" s="142"/>
      <c r="S525" s="142"/>
      <c r="T525" s="143"/>
      <c r="AR525" s="139" t="s">
        <v>154</v>
      </c>
      <c r="AS525" s="139" t="s">
        <v>77</v>
      </c>
      <c r="AT525" s="11" t="s">
        <v>73</v>
      </c>
      <c r="AU525" s="11" t="s">
        <v>30</v>
      </c>
      <c r="AV525" s="11" t="s">
        <v>68</v>
      </c>
      <c r="AW525" s="139" t="s">
        <v>142</v>
      </c>
    </row>
    <row r="526" spans="2:49" s="11" customFormat="1" ht="12">
      <c r="B526" s="138"/>
      <c r="D526" s="135" t="s">
        <v>154</v>
      </c>
      <c r="E526" s="139" t="s">
        <v>3</v>
      </c>
      <c r="F526" s="140" t="s">
        <v>156</v>
      </c>
      <c r="H526" s="139" t="s">
        <v>3</v>
      </c>
      <c r="L526" s="138"/>
      <c r="M526" s="141"/>
      <c r="N526" s="142"/>
      <c r="O526" s="142"/>
      <c r="P526" s="142"/>
      <c r="Q526" s="142"/>
      <c r="R526" s="142"/>
      <c r="S526" s="142"/>
      <c r="T526" s="143"/>
      <c r="AR526" s="139" t="s">
        <v>154</v>
      </c>
      <c r="AS526" s="139" t="s">
        <v>77</v>
      </c>
      <c r="AT526" s="11" t="s">
        <v>73</v>
      </c>
      <c r="AU526" s="11" t="s">
        <v>30</v>
      </c>
      <c r="AV526" s="11" t="s">
        <v>68</v>
      </c>
      <c r="AW526" s="139" t="s">
        <v>142</v>
      </c>
    </row>
    <row r="527" spans="2:49" s="11" customFormat="1" ht="12">
      <c r="B527" s="138"/>
      <c r="D527" s="135" t="s">
        <v>154</v>
      </c>
      <c r="E527" s="139" t="s">
        <v>3</v>
      </c>
      <c r="F527" s="140" t="s">
        <v>176</v>
      </c>
      <c r="H527" s="139" t="s">
        <v>3</v>
      </c>
      <c r="L527" s="138"/>
      <c r="M527" s="141"/>
      <c r="N527" s="142"/>
      <c r="O527" s="142"/>
      <c r="P527" s="142"/>
      <c r="Q527" s="142"/>
      <c r="R527" s="142"/>
      <c r="S527" s="142"/>
      <c r="T527" s="143"/>
      <c r="AR527" s="139" t="s">
        <v>154</v>
      </c>
      <c r="AS527" s="139" t="s">
        <v>77</v>
      </c>
      <c r="AT527" s="11" t="s">
        <v>73</v>
      </c>
      <c r="AU527" s="11" t="s">
        <v>30</v>
      </c>
      <c r="AV527" s="11" t="s">
        <v>68</v>
      </c>
      <c r="AW527" s="139" t="s">
        <v>142</v>
      </c>
    </row>
    <row r="528" spans="2:49" s="12" customFormat="1" ht="12">
      <c r="B528" s="144"/>
      <c r="D528" s="135" t="s">
        <v>154</v>
      </c>
      <c r="E528" s="145" t="s">
        <v>3</v>
      </c>
      <c r="F528" s="146" t="s">
        <v>518</v>
      </c>
      <c r="H528" s="147">
        <v>87.8</v>
      </c>
      <c r="L528" s="144"/>
      <c r="M528" s="148"/>
      <c r="N528" s="149"/>
      <c r="O528" s="149"/>
      <c r="P528" s="149"/>
      <c r="Q528" s="149"/>
      <c r="R528" s="149"/>
      <c r="S528" s="149"/>
      <c r="T528" s="150"/>
      <c r="AR528" s="145" t="s">
        <v>154</v>
      </c>
      <c r="AS528" s="145" t="s">
        <v>77</v>
      </c>
      <c r="AT528" s="12" t="s">
        <v>77</v>
      </c>
      <c r="AU528" s="12" t="s">
        <v>30</v>
      </c>
      <c r="AV528" s="12" t="s">
        <v>68</v>
      </c>
      <c r="AW528" s="145" t="s">
        <v>142</v>
      </c>
    </row>
    <row r="529" spans="2:49" s="11" customFormat="1" ht="12">
      <c r="B529" s="138"/>
      <c r="D529" s="135" t="s">
        <v>154</v>
      </c>
      <c r="E529" s="139" t="s">
        <v>3</v>
      </c>
      <c r="F529" s="140" t="s">
        <v>178</v>
      </c>
      <c r="H529" s="139" t="s">
        <v>3</v>
      </c>
      <c r="L529" s="138"/>
      <c r="M529" s="141"/>
      <c r="N529" s="142"/>
      <c r="O529" s="142"/>
      <c r="P529" s="142"/>
      <c r="Q529" s="142"/>
      <c r="R529" s="142"/>
      <c r="S529" s="142"/>
      <c r="T529" s="143"/>
      <c r="AR529" s="139" t="s">
        <v>154</v>
      </c>
      <c r="AS529" s="139" t="s">
        <v>77</v>
      </c>
      <c r="AT529" s="11" t="s">
        <v>73</v>
      </c>
      <c r="AU529" s="11" t="s">
        <v>30</v>
      </c>
      <c r="AV529" s="11" t="s">
        <v>68</v>
      </c>
      <c r="AW529" s="139" t="s">
        <v>142</v>
      </c>
    </row>
    <row r="530" spans="2:49" s="12" customFormat="1" ht="12">
      <c r="B530" s="144"/>
      <c r="D530" s="135" t="s">
        <v>154</v>
      </c>
      <c r="E530" s="145" t="s">
        <v>3</v>
      </c>
      <c r="F530" s="146" t="s">
        <v>519</v>
      </c>
      <c r="H530" s="147">
        <v>47.25</v>
      </c>
      <c r="L530" s="144"/>
      <c r="M530" s="148"/>
      <c r="N530" s="149"/>
      <c r="O530" s="149"/>
      <c r="P530" s="149"/>
      <c r="Q530" s="149"/>
      <c r="R530" s="149"/>
      <c r="S530" s="149"/>
      <c r="T530" s="150"/>
      <c r="AR530" s="145" t="s">
        <v>154</v>
      </c>
      <c r="AS530" s="145" t="s">
        <v>77</v>
      </c>
      <c r="AT530" s="12" t="s">
        <v>77</v>
      </c>
      <c r="AU530" s="12" t="s">
        <v>30</v>
      </c>
      <c r="AV530" s="12" t="s">
        <v>68</v>
      </c>
      <c r="AW530" s="145" t="s">
        <v>142</v>
      </c>
    </row>
    <row r="531" spans="2:49" s="14" customFormat="1" ht="12">
      <c r="B531" s="167"/>
      <c r="D531" s="135" t="s">
        <v>154</v>
      </c>
      <c r="E531" s="168" t="s">
        <v>3</v>
      </c>
      <c r="F531" s="169" t="s">
        <v>226</v>
      </c>
      <c r="H531" s="170">
        <v>135.05</v>
      </c>
      <c r="L531" s="167"/>
      <c r="M531" s="171"/>
      <c r="N531" s="172"/>
      <c r="O531" s="172"/>
      <c r="P531" s="172"/>
      <c r="Q531" s="172"/>
      <c r="R531" s="172"/>
      <c r="S531" s="172"/>
      <c r="T531" s="173"/>
      <c r="AR531" s="168" t="s">
        <v>154</v>
      </c>
      <c r="AS531" s="168" t="s">
        <v>77</v>
      </c>
      <c r="AT531" s="14" t="s">
        <v>143</v>
      </c>
      <c r="AU531" s="14" t="s">
        <v>30</v>
      </c>
      <c r="AV531" s="14" t="s">
        <v>68</v>
      </c>
      <c r="AW531" s="168" t="s">
        <v>142</v>
      </c>
    </row>
    <row r="532" spans="2:49" s="12" customFormat="1" ht="12">
      <c r="B532" s="144"/>
      <c r="D532" s="135" t="s">
        <v>154</v>
      </c>
      <c r="E532" s="145" t="s">
        <v>3</v>
      </c>
      <c r="F532" s="146" t="s">
        <v>520</v>
      </c>
      <c r="H532" s="147">
        <v>6.8</v>
      </c>
      <c r="L532" s="144"/>
      <c r="M532" s="148"/>
      <c r="N532" s="149"/>
      <c r="O532" s="149"/>
      <c r="P532" s="149"/>
      <c r="Q532" s="149"/>
      <c r="R532" s="149"/>
      <c r="S532" s="149"/>
      <c r="T532" s="150"/>
      <c r="AR532" s="145" t="s">
        <v>154</v>
      </c>
      <c r="AS532" s="145" t="s">
        <v>77</v>
      </c>
      <c r="AT532" s="12" t="s">
        <v>77</v>
      </c>
      <c r="AU532" s="12" t="s">
        <v>30</v>
      </c>
      <c r="AV532" s="12" t="s">
        <v>68</v>
      </c>
      <c r="AW532" s="145" t="s">
        <v>142</v>
      </c>
    </row>
    <row r="533" spans="2:49" s="13" customFormat="1" ht="12">
      <c r="B533" s="160"/>
      <c r="D533" s="135" t="s">
        <v>154</v>
      </c>
      <c r="E533" s="161" t="s">
        <v>3</v>
      </c>
      <c r="F533" s="162" t="s">
        <v>182</v>
      </c>
      <c r="H533" s="163">
        <v>141.85</v>
      </c>
      <c r="L533" s="160"/>
      <c r="M533" s="164"/>
      <c r="N533" s="165"/>
      <c r="O533" s="165"/>
      <c r="P533" s="165"/>
      <c r="Q533" s="165"/>
      <c r="R533" s="165"/>
      <c r="S533" s="165"/>
      <c r="T533" s="166"/>
      <c r="AR533" s="161" t="s">
        <v>154</v>
      </c>
      <c r="AS533" s="161" t="s">
        <v>77</v>
      </c>
      <c r="AT533" s="13" t="s">
        <v>150</v>
      </c>
      <c r="AU533" s="13" t="s">
        <v>30</v>
      </c>
      <c r="AV533" s="13" t="s">
        <v>73</v>
      </c>
      <c r="AW533" s="161" t="s">
        <v>142</v>
      </c>
    </row>
    <row r="534" spans="2:63" s="1" customFormat="1" ht="20.45" customHeight="1">
      <c r="B534" s="124"/>
      <c r="C534" s="125" t="s">
        <v>521</v>
      </c>
      <c r="D534" s="125" t="s">
        <v>145</v>
      </c>
      <c r="E534" s="126" t="s">
        <v>522</v>
      </c>
      <c r="F534" s="127" t="s">
        <v>523</v>
      </c>
      <c r="G534" s="128" t="s">
        <v>174</v>
      </c>
      <c r="H534" s="129">
        <v>1.02</v>
      </c>
      <c r="I534" s="130"/>
      <c r="J534" s="130">
        <f>ROUND(I534*H534,2)</f>
        <v>0</v>
      </c>
      <c r="K534" s="127" t="s">
        <v>149</v>
      </c>
      <c r="L534" s="28"/>
      <c r="M534" s="48" t="s">
        <v>3</v>
      </c>
      <c r="N534" s="131" t="s">
        <v>39</v>
      </c>
      <c r="O534" s="132">
        <v>0.15</v>
      </c>
      <c r="P534" s="132">
        <f>O534*H534</f>
        <v>0.153</v>
      </c>
      <c r="Q534" s="132">
        <v>0</v>
      </c>
      <c r="R534" s="132">
        <f>Q534*H534</f>
        <v>0</v>
      </c>
      <c r="S534" s="132">
        <v>0</v>
      </c>
      <c r="T534" s="133">
        <f>S534*H534</f>
        <v>0</v>
      </c>
      <c r="AP534" s="17" t="s">
        <v>305</v>
      </c>
      <c r="AR534" s="17" t="s">
        <v>145</v>
      </c>
      <c r="AS534" s="17" t="s">
        <v>77</v>
      </c>
      <c r="AW534" s="17" t="s">
        <v>142</v>
      </c>
      <c r="BC534" s="134">
        <f>IF(N534="základní",J534,0)</f>
        <v>0</v>
      </c>
      <c r="BD534" s="134">
        <f>IF(N534="snížená",J534,0)</f>
        <v>0</v>
      </c>
      <c r="BE534" s="134">
        <f>IF(N534="zákl. přenesená",J534,0)</f>
        <v>0</v>
      </c>
      <c r="BF534" s="134">
        <f>IF(N534="sníž. přenesená",J534,0)</f>
        <v>0</v>
      </c>
      <c r="BG534" s="134">
        <f>IF(N534="nulová",J534,0)</f>
        <v>0</v>
      </c>
      <c r="BH534" s="17" t="s">
        <v>73</v>
      </c>
      <c r="BI534" s="134">
        <f>ROUND(I534*H534,2)</f>
        <v>0</v>
      </c>
      <c r="BJ534" s="17" t="s">
        <v>305</v>
      </c>
      <c r="BK534" s="17" t="s">
        <v>524</v>
      </c>
    </row>
    <row r="535" spans="2:45" s="1" customFormat="1" ht="107.25">
      <c r="B535" s="28"/>
      <c r="D535" s="135" t="s">
        <v>152</v>
      </c>
      <c r="F535" s="136" t="s">
        <v>499</v>
      </c>
      <c r="L535" s="28"/>
      <c r="M535" s="137"/>
      <c r="N535" s="49"/>
      <c r="O535" s="49"/>
      <c r="P535" s="49"/>
      <c r="Q535" s="49"/>
      <c r="R535" s="49"/>
      <c r="S535" s="49"/>
      <c r="T535" s="50"/>
      <c r="AR535" s="17" t="s">
        <v>152</v>
      </c>
      <c r="AS535" s="17" t="s">
        <v>77</v>
      </c>
    </row>
    <row r="536" spans="2:63" s="1" customFormat="1" ht="20.45" customHeight="1">
      <c r="B536" s="124"/>
      <c r="C536" s="125" t="s">
        <v>525</v>
      </c>
      <c r="D536" s="125" t="s">
        <v>145</v>
      </c>
      <c r="E536" s="126" t="s">
        <v>526</v>
      </c>
      <c r="F536" s="127" t="s">
        <v>527</v>
      </c>
      <c r="G536" s="128" t="s">
        <v>174</v>
      </c>
      <c r="H536" s="129">
        <v>3.88</v>
      </c>
      <c r="I536" s="130"/>
      <c r="J536" s="130">
        <f>ROUND(I536*H536,2)</f>
        <v>0</v>
      </c>
      <c r="K536" s="127" t="s">
        <v>149</v>
      </c>
      <c r="L536" s="28"/>
      <c r="M536" s="48" t="s">
        <v>3</v>
      </c>
      <c r="N536" s="131" t="s">
        <v>39</v>
      </c>
      <c r="O536" s="132">
        <v>0.699</v>
      </c>
      <c r="P536" s="132">
        <f>O536*H536</f>
        <v>2.7121199999999996</v>
      </c>
      <c r="Q536" s="132">
        <v>0.01206</v>
      </c>
      <c r="R536" s="132">
        <f>Q536*H536</f>
        <v>0.046792799999999996</v>
      </c>
      <c r="S536" s="132">
        <v>0</v>
      </c>
      <c r="T536" s="133">
        <f>S536*H536</f>
        <v>0</v>
      </c>
      <c r="AP536" s="17" t="s">
        <v>305</v>
      </c>
      <c r="AR536" s="17" t="s">
        <v>145</v>
      </c>
      <c r="AS536" s="17" t="s">
        <v>77</v>
      </c>
      <c r="AW536" s="17" t="s">
        <v>142</v>
      </c>
      <c r="BC536" s="134">
        <f>IF(N536="základní",J536,0)</f>
        <v>0</v>
      </c>
      <c r="BD536" s="134">
        <f>IF(N536="snížená",J536,0)</f>
        <v>0</v>
      </c>
      <c r="BE536" s="134">
        <f>IF(N536="zákl. přenesená",J536,0)</f>
        <v>0</v>
      </c>
      <c r="BF536" s="134">
        <f>IF(N536="sníž. přenesená",J536,0)</f>
        <v>0</v>
      </c>
      <c r="BG536" s="134">
        <f>IF(N536="nulová",J536,0)</f>
        <v>0</v>
      </c>
      <c r="BH536" s="17" t="s">
        <v>73</v>
      </c>
      <c r="BI536" s="134">
        <f>ROUND(I536*H536,2)</f>
        <v>0</v>
      </c>
      <c r="BJ536" s="17" t="s">
        <v>305</v>
      </c>
      <c r="BK536" s="17" t="s">
        <v>528</v>
      </c>
    </row>
    <row r="537" spans="2:45" s="1" customFormat="1" ht="146.25">
      <c r="B537" s="28"/>
      <c r="D537" s="135" t="s">
        <v>152</v>
      </c>
      <c r="F537" s="136" t="s">
        <v>529</v>
      </c>
      <c r="L537" s="28"/>
      <c r="M537" s="137"/>
      <c r="N537" s="49"/>
      <c r="O537" s="49"/>
      <c r="P537" s="49"/>
      <c r="Q537" s="49"/>
      <c r="R537" s="49"/>
      <c r="S537" s="49"/>
      <c r="T537" s="50"/>
      <c r="AR537" s="17" t="s">
        <v>152</v>
      </c>
      <c r="AS537" s="17" t="s">
        <v>77</v>
      </c>
    </row>
    <row r="538" spans="2:49" s="11" customFormat="1" ht="12">
      <c r="B538" s="138"/>
      <c r="D538" s="135" t="s">
        <v>154</v>
      </c>
      <c r="E538" s="139" t="s">
        <v>3</v>
      </c>
      <c r="F538" s="140" t="s">
        <v>155</v>
      </c>
      <c r="H538" s="139" t="s">
        <v>3</v>
      </c>
      <c r="L538" s="138"/>
      <c r="M538" s="141"/>
      <c r="N538" s="142"/>
      <c r="O538" s="142"/>
      <c r="P538" s="142"/>
      <c r="Q538" s="142"/>
      <c r="R538" s="142"/>
      <c r="S538" s="142"/>
      <c r="T538" s="143"/>
      <c r="AR538" s="139" t="s">
        <v>154</v>
      </c>
      <c r="AS538" s="139" t="s">
        <v>77</v>
      </c>
      <c r="AT538" s="11" t="s">
        <v>73</v>
      </c>
      <c r="AU538" s="11" t="s">
        <v>30</v>
      </c>
      <c r="AV538" s="11" t="s">
        <v>68</v>
      </c>
      <c r="AW538" s="139" t="s">
        <v>142</v>
      </c>
    </row>
    <row r="539" spans="2:49" s="11" customFormat="1" ht="12">
      <c r="B539" s="138"/>
      <c r="D539" s="135" t="s">
        <v>154</v>
      </c>
      <c r="E539" s="139" t="s">
        <v>3</v>
      </c>
      <c r="F539" s="140" t="s">
        <v>261</v>
      </c>
      <c r="H539" s="139" t="s">
        <v>3</v>
      </c>
      <c r="L539" s="138"/>
      <c r="M539" s="141"/>
      <c r="N539" s="142"/>
      <c r="O539" s="142"/>
      <c r="P539" s="142"/>
      <c r="Q539" s="142"/>
      <c r="R539" s="142"/>
      <c r="S539" s="142"/>
      <c r="T539" s="143"/>
      <c r="AR539" s="139" t="s">
        <v>154</v>
      </c>
      <c r="AS539" s="139" t="s">
        <v>77</v>
      </c>
      <c r="AT539" s="11" t="s">
        <v>73</v>
      </c>
      <c r="AU539" s="11" t="s">
        <v>30</v>
      </c>
      <c r="AV539" s="11" t="s">
        <v>68</v>
      </c>
      <c r="AW539" s="139" t="s">
        <v>142</v>
      </c>
    </row>
    <row r="540" spans="2:49" s="12" customFormat="1" ht="12">
      <c r="B540" s="144"/>
      <c r="D540" s="135" t="s">
        <v>154</v>
      </c>
      <c r="E540" s="145" t="s">
        <v>3</v>
      </c>
      <c r="F540" s="146" t="s">
        <v>530</v>
      </c>
      <c r="H540" s="147">
        <v>3.88</v>
      </c>
      <c r="L540" s="144"/>
      <c r="M540" s="148"/>
      <c r="N540" s="149"/>
      <c r="O540" s="149"/>
      <c r="P540" s="149"/>
      <c r="Q540" s="149"/>
      <c r="R540" s="149"/>
      <c r="S540" s="149"/>
      <c r="T540" s="150"/>
      <c r="AR540" s="145" t="s">
        <v>154</v>
      </c>
      <c r="AS540" s="145" t="s">
        <v>77</v>
      </c>
      <c r="AT540" s="12" t="s">
        <v>77</v>
      </c>
      <c r="AU540" s="12" t="s">
        <v>30</v>
      </c>
      <c r="AV540" s="12" t="s">
        <v>73</v>
      </c>
      <c r="AW540" s="145" t="s">
        <v>142</v>
      </c>
    </row>
    <row r="541" spans="2:63" s="1" customFormat="1" ht="20.45" customHeight="1">
      <c r="B541" s="124"/>
      <c r="C541" s="125" t="s">
        <v>531</v>
      </c>
      <c r="D541" s="125" t="s">
        <v>145</v>
      </c>
      <c r="E541" s="126" t="s">
        <v>532</v>
      </c>
      <c r="F541" s="127" t="s">
        <v>533</v>
      </c>
      <c r="G541" s="128" t="s">
        <v>174</v>
      </c>
      <c r="H541" s="129">
        <v>85.37</v>
      </c>
      <c r="I541" s="130"/>
      <c r="J541" s="130">
        <f>ROUND(I541*H541,2)</f>
        <v>0</v>
      </c>
      <c r="K541" s="127" t="s">
        <v>149</v>
      </c>
      <c r="L541" s="28"/>
      <c r="M541" s="48" t="s">
        <v>3</v>
      </c>
      <c r="N541" s="131" t="s">
        <v>39</v>
      </c>
      <c r="O541" s="132">
        <v>0.032</v>
      </c>
      <c r="P541" s="132">
        <f>O541*H541</f>
        <v>2.73184</v>
      </c>
      <c r="Q541" s="132">
        <v>0.0001</v>
      </c>
      <c r="R541" s="132">
        <f>Q541*H541</f>
        <v>0.008537000000000001</v>
      </c>
      <c r="S541" s="132">
        <v>0</v>
      </c>
      <c r="T541" s="133">
        <f>S541*H541</f>
        <v>0</v>
      </c>
      <c r="AP541" s="17" t="s">
        <v>305</v>
      </c>
      <c r="AR541" s="17" t="s">
        <v>145</v>
      </c>
      <c r="AS541" s="17" t="s">
        <v>77</v>
      </c>
      <c r="AW541" s="17" t="s">
        <v>142</v>
      </c>
      <c r="BC541" s="134">
        <f>IF(N541="základní",J541,0)</f>
        <v>0</v>
      </c>
      <c r="BD541" s="134">
        <f>IF(N541="snížená",J541,0)</f>
        <v>0</v>
      </c>
      <c r="BE541" s="134">
        <f>IF(N541="zákl. přenesená",J541,0)</f>
        <v>0</v>
      </c>
      <c r="BF541" s="134">
        <f>IF(N541="sníž. přenesená",J541,0)</f>
        <v>0</v>
      </c>
      <c r="BG541" s="134">
        <f>IF(N541="nulová",J541,0)</f>
        <v>0</v>
      </c>
      <c r="BH541" s="17" t="s">
        <v>73</v>
      </c>
      <c r="BI541" s="134">
        <f>ROUND(I541*H541,2)</f>
        <v>0</v>
      </c>
      <c r="BJ541" s="17" t="s">
        <v>305</v>
      </c>
      <c r="BK541" s="17" t="s">
        <v>534</v>
      </c>
    </row>
    <row r="542" spans="2:45" s="1" customFormat="1" ht="146.25">
      <c r="B542" s="28"/>
      <c r="D542" s="135" t="s">
        <v>152</v>
      </c>
      <c r="F542" s="136" t="s">
        <v>529</v>
      </c>
      <c r="L542" s="28"/>
      <c r="M542" s="137"/>
      <c r="N542" s="49"/>
      <c r="O542" s="49"/>
      <c r="P542" s="49"/>
      <c r="Q542" s="49"/>
      <c r="R542" s="49"/>
      <c r="S542" s="49"/>
      <c r="T542" s="50"/>
      <c r="AR542" s="17" t="s">
        <v>152</v>
      </c>
      <c r="AS542" s="17" t="s">
        <v>77</v>
      </c>
    </row>
    <row r="543" spans="2:49" s="11" customFormat="1" ht="12">
      <c r="B543" s="138"/>
      <c r="D543" s="135" t="s">
        <v>154</v>
      </c>
      <c r="E543" s="139" t="s">
        <v>3</v>
      </c>
      <c r="F543" s="140" t="s">
        <v>155</v>
      </c>
      <c r="H543" s="139" t="s">
        <v>3</v>
      </c>
      <c r="L543" s="138"/>
      <c r="M543" s="141"/>
      <c r="N543" s="142"/>
      <c r="O543" s="142"/>
      <c r="P543" s="142"/>
      <c r="Q543" s="142"/>
      <c r="R543" s="142"/>
      <c r="S543" s="142"/>
      <c r="T543" s="143"/>
      <c r="AR543" s="139" t="s">
        <v>154</v>
      </c>
      <c r="AS543" s="139" t="s">
        <v>77</v>
      </c>
      <c r="AT543" s="11" t="s">
        <v>73</v>
      </c>
      <c r="AU543" s="11" t="s">
        <v>30</v>
      </c>
      <c r="AV543" s="11" t="s">
        <v>68</v>
      </c>
      <c r="AW543" s="139" t="s">
        <v>142</v>
      </c>
    </row>
    <row r="544" spans="2:49" s="12" customFormat="1" ht="12">
      <c r="B544" s="144"/>
      <c r="D544" s="135" t="s">
        <v>154</v>
      </c>
      <c r="E544" s="145" t="s">
        <v>3</v>
      </c>
      <c r="F544" s="146" t="s">
        <v>530</v>
      </c>
      <c r="H544" s="147">
        <v>3.88</v>
      </c>
      <c r="L544" s="144"/>
      <c r="M544" s="148"/>
      <c r="N544" s="149"/>
      <c r="O544" s="149"/>
      <c r="P544" s="149"/>
      <c r="Q544" s="149"/>
      <c r="R544" s="149"/>
      <c r="S544" s="149"/>
      <c r="T544" s="150"/>
      <c r="AR544" s="145" t="s">
        <v>154</v>
      </c>
      <c r="AS544" s="145" t="s">
        <v>77</v>
      </c>
      <c r="AT544" s="12" t="s">
        <v>77</v>
      </c>
      <c r="AU544" s="12" t="s">
        <v>30</v>
      </c>
      <c r="AV544" s="12" t="s">
        <v>68</v>
      </c>
      <c r="AW544" s="145" t="s">
        <v>142</v>
      </c>
    </row>
    <row r="545" spans="2:49" s="12" customFormat="1" ht="12">
      <c r="B545" s="144"/>
      <c r="D545" s="135" t="s">
        <v>154</v>
      </c>
      <c r="E545" s="145" t="s">
        <v>3</v>
      </c>
      <c r="F545" s="146" t="s">
        <v>535</v>
      </c>
      <c r="H545" s="147">
        <v>81.49</v>
      </c>
      <c r="L545" s="144"/>
      <c r="M545" s="148"/>
      <c r="N545" s="149"/>
      <c r="O545" s="149"/>
      <c r="P545" s="149"/>
      <c r="Q545" s="149"/>
      <c r="R545" s="149"/>
      <c r="S545" s="149"/>
      <c r="T545" s="150"/>
      <c r="AR545" s="145" t="s">
        <v>154</v>
      </c>
      <c r="AS545" s="145" t="s">
        <v>77</v>
      </c>
      <c r="AT545" s="12" t="s">
        <v>77</v>
      </c>
      <c r="AU545" s="12" t="s">
        <v>30</v>
      </c>
      <c r="AV545" s="12" t="s">
        <v>68</v>
      </c>
      <c r="AW545" s="145" t="s">
        <v>142</v>
      </c>
    </row>
    <row r="546" spans="2:49" s="13" customFormat="1" ht="12">
      <c r="B546" s="160"/>
      <c r="D546" s="135" t="s">
        <v>154</v>
      </c>
      <c r="E546" s="161" t="s">
        <v>3</v>
      </c>
      <c r="F546" s="162" t="s">
        <v>182</v>
      </c>
      <c r="H546" s="163">
        <v>85.37</v>
      </c>
      <c r="L546" s="160"/>
      <c r="M546" s="164"/>
      <c r="N546" s="165"/>
      <c r="O546" s="165"/>
      <c r="P546" s="165"/>
      <c r="Q546" s="165"/>
      <c r="R546" s="165"/>
      <c r="S546" s="165"/>
      <c r="T546" s="166"/>
      <c r="AR546" s="161" t="s">
        <v>154</v>
      </c>
      <c r="AS546" s="161" t="s">
        <v>77</v>
      </c>
      <c r="AT546" s="13" t="s">
        <v>150</v>
      </c>
      <c r="AU546" s="13" t="s">
        <v>30</v>
      </c>
      <c r="AV546" s="13" t="s">
        <v>73</v>
      </c>
      <c r="AW546" s="161" t="s">
        <v>142</v>
      </c>
    </row>
    <row r="547" spans="2:63" s="1" customFormat="1" ht="20.45" customHeight="1">
      <c r="B547" s="124"/>
      <c r="C547" s="125" t="s">
        <v>536</v>
      </c>
      <c r="D547" s="125" t="s">
        <v>145</v>
      </c>
      <c r="E547" s="126" t="s">
        <v>537</v>
      </c>
      <c r="F547" s="127" t="s">
        <v>538</v>
      </c>
      <c r="G547" s="128" t="s">
        <v>174</v>
      </c>
      <c r="H547" s="129">
        <v>85.37</v>
      </c>
      <c r="I547" s="130"/>
      <c r="J547" s="130">
        <f>ROUND(I547*H547,2)</f>
        <v>0</v>
      </c>
      <c r="K547" s="127" t="s">
        <v>149</v>
      </c>
      <c r="L547" s="28"/>
      <c r="M547" s="48" t="s">
        <v>3</v>
      </c>
      <c r="N547" s="131" t="s">
        <v>39</v>
      </c>
      <c r="O547" s="132">
        <v>0.1</v>
      </c>
      <c r="P547" s="132">
        <f>O547*H547</f>
        <v>8.537</v>
      </c>
      <c r="Q547" s="132">
        <v>0</v>
      </c>
      <c r="R547" s="132">
        <f>Q547*H547</f>
        <v>0</v>
      </c>
      <c r="S547" s="132">
        <v>0</v>
      </c>
      <c r="T547" s="133">
        <f>S547*H547</f>
        <v>0</v>
      </c>
      <c r="AP547" s="17" t="s">
        <v>305</v>
      </c>
      <c r="AR547" s="17" t="s">
        <v>145</v>
      </c>
      <c r="AS547" s="17" t="s">
        <v>77</v>
      </c>
      <c r="AW547" s="17" t="s">
        <v>142</v>
      </c>
      <c r="BC547" s="134">
        <f>IF(N547="základní",J547,0)</f>
        <v>0</v>
      </c>
      <c r="BD547" s="134">
        <f>IF(N547="snížená",J547,0)</f>
        <v>0</v>
      </c>
      <c r="BE547" s="134">
        <f>IF(N547="zákl. přenesená",J547,0)</f>
        <v>0</v>
      </c>
      <c r="BF547" s="134">
        <f>IF(N547="sníž. přenesená",J547,0)</f>
        <v>0</v>
      </c>
      <c r="BG547" s="134">
        <f>IF(N547="nulová",J547,0)</f>
        <v>0</v>
      </c>
      <c r="BH547" s="17" t="s">
        <v>73</v>
      </c>
      <c r="BI547" s="134">
        <f>ROUND(I547*H547,2)</f>
        <v>0</v>
      </c>
      <c r="BJ547" s="17" t="s">
        <v>305</v>
      </c>
      <c r="BK547" s="17" t="s">
        <v>539</v>
      </c>
    </row>
    <row r="548" spans="2:45" s="1" customFormat="1" ht="146.25">
      <c r="B548" s="28"/>
      <c r="D548" s="135" t="s">
        <v>152</v>
      </c>
      <c r="F548" s="136" t="s">
        <v>529</v>
      </c>
      <c r="L548" s="28"/>
      <c r="M548" s="137"/>
      <c r="N548" s="49"/>
      <c r="O548" s="49"/>
      <c r="P548" s="49"/>
      <c r="Q548" s="49"/>
      <c r="R548" s="49"/>
      <c r="S548" s="49"/>
      <c r="T548" s="50"/>
      <c r="AR548" s="17" t="s">
        <v>152</v>
      </c>
      <c r="AS548" s="17" t="s">
        <v>77</v>
      </c>
    </row>
    <row r="549" spans="2:63" s="1" customFormat="1" ht="20.45" customHeight="1">
      <c r="B549" s="124"/>
      <c r="C549" s="125" t="s">
        <v>540</v>
      </c>
      <c r="D549" s="125" t="s">
        <v>145</v>
      </c>
      <c r="E549" s="126" t="s">
        <v>541</v>
      </c>
      <c r="F549" s="127" t="s">
        <v>542</v>
      </c>
      <c r="G549" s="128" t="s">
        <v>174</v>
      </c>
      <c r="H549" s="129">
        <v>20.16</v>
      </c>
      <c r="I549" s="130"/>
      <c r="J549" s="130">
        <f>ROUND(I549*H549,2)</f>
        <v>0</v>
      </c>
      <c r="K549" s="127" t="s">
        <v>149</v>
      </c>
      <c r="L549" s="28"/>
      <c r="M549" s="48" t="s">
        <v>3</v>
      </c>
      <c r="N549" s="131" t="s">
        <v>39</v>
      </c>
      <c r="O549" s="132">
        <v>0.16</v>
      </c>
      <c r="P549" s="132">
        <f>O549*H549</f>
        <v>3.2256</v>
      </c>
      <c r="Q549" s="132">
        <v>0</v>
      </c>
      <c r="R549" s="132">
        <f>Q549*H549</f>
        <v>0</v>
      </c>
      <c r="S549" s="132">
        <v>0.01725</v>
      </c>
      <c r="T549" s="133">
        <f>S549*H549</f>
        <v>0.34776</v>
      </c>
      <c r="AP549" s="17" t="s">
        <v>305</v>
      </c>
      <c r="AR549" s="17" t="s">
        <v>145</v>
      </c>
      <c r="AS549" s="17" t="s">
        <v>77</v>
      </c>
      <c r="AW549" s="17" t="s">
        <v>142</v>
      </c>
      <c r="BC549" s="134">
        <f>IF(N549="základní",J549,0)</f>
        <v>0</v>
      </c>
      <c r="BD549" s="134">
        <f>IF(N549="snížená",J549,0)</f>
        <v>0</v>
      </c>
      <c r="BE549" s="134">
        <f>IF(N549="zákl. přenesená",J549,0)</f>
        <v>0</v>
      </c>
      <c r="BF549" s="134">
        <f>IF(N549="sníž. přenesená",J549,0)</f>
        <v>0</v>
      </c>
      <c r="BG549" s="134">
        <f>IF(N549="nulová",J549,0)</f>
        <v>0</v>
      </c>
      <c r="BH549" s="17" t="s">
        <v>73</v>
      </c>
      <c r="BI549" s="134">
        <f>ROUND(I549*H549,2)</f>
        <v>0</v>
      </c>
      <c r="BJ549" s="17" t="s">
        <v>305</v>
      </c>
      <c r="BK549" s="17" t="s">
        <v>543</v>
      </c>
    </row>
    <row r="550" spans="2:45" s="1" customFormat="1" ht="39">
      <c r="B550" s="28"/>
      <c r="D550" s="135" t="s">
        <v>152</v>
      </c>
      <c r="F550" s="136" t="s">
        <v>544</v>
      </c>
      <c r="L550" s="28"/>
      <c r="M550" s="137"/>
      <c r="N550" s="49"/>
      <c r="O550" s="49"/>
      <c r="P550" s="49"/>
      <c r="Q550" s="49"/>
      <c r="R550" s="49"/>
      <c r="S550" s="49"/>
      <c r="T550" s="50"/>
      <c r="AR550" s="17" t="s">
        <v>152</v>
      </c>
      <c r="AS550" s="17" t="s">
        <v>77</v>
      </c>
    </row>
    <row r="551" spans="2:49" s="11" customFormat="1" ht="12">
      <c r="B551" s="138"/>
      <c r="D551" s="135" t="s">
        <v>154</v>
      </c>
      <c r="E551" s="139" t="s">
        <v>3</v>
      </c>
      <c r="F551" s="140" t="s">
        <v>332</v>
      </c>
      <c r="H551" s="139" t="s">
        <v>3</v>
      </c>
      <c r="L551" s="138"/>
      <c r="M551" s="141"/>
      <c r="N551" s="142"/>
      <c r="O551" s="142"/>
      <c r="P551" s="142"/>
      <c r="Q551" s="142"/>
      <c r="R551" s="142"/>
      <c r="S551" s="142"/>
      <c r="T551" s="143"/>
      <c r="AR551" s="139" t="s">
        <v>154</v>
      </c>
      <c r="AS551" s="139" t="s">
        <v>77</v>
      </c>
      <c r="AT551" s="11" t="s">
        <v>73</v>
      </c>
      <c r="AU551" s="11" t="s">
        <v>30</v>
      </c>
      <c r="AV551" s="11" t="s">
        <v>68</v>
      </c>
      <c r="AW551" s="139" t="s">
        <v>142</v>
      </c>
    </row>
    <row r="552" spans="2:49" s="11" customFormat="1" ht="12">
      <c r="B552" s="138"/>
      <c r="D552" s="135" t="s">
        <v>154</v>
      </c>
      <c r="E552" s="139" t="s">
        <v>3</v>
      </c>
      <c r="F552" s="140" t="s">
        <v>333</v>
      </c>
      <c r="H552" s="139" t="s">
        <v>3</v>
      </c>
      <c r="L552" s="138"/>
      <c r="M552" s="141"/>
      <c r="N552" s="142"/>
      <c r="O552" s="142"/>
      <c r="P552" s="142"/>
      <c r="Q552" s="142"/>
      <c r="R552" s="142"/>
      <c r="S552" s="142"/>
      <c r="T552" s="143"/>
      <c r="AR552" s="139" t="s">
        <v>154</v>
      </c>
      <c r="AS552" s="139" t="s">
        <v>77</v>
      </c>
      <c r="AT552" s="11" t="s">
        <v>73</v>
      </c>
      <c r="AU552" s="11" t="s">
        <v>30</v>
      </c>
      <c r="AV552" s="11" t="s">
        <v>68</v>
      </c>
      <c r="AW552" s="139" t="s">
        <v>142</v>
      </c>
    </row>
    <row r="553" spans="2:49" s="11" customFormat="1" ht="12">
      <c r="B553" s="138"/>
      <c r="D553" s="135" t="s">
        <v>154</v>
      </c>
      <c r="E553" s="139" t="s">
        <v>3</v>
      </c>
      <c r="F553" s="140" t="s">
        <v>334</v>
      </c>
      <c r="H553" s="139" t="s">
        <v>3</v>
      </c>
      <c r="L553" s="138"/>
      <c r="M553" s="141"/>
      <c r="N553" s="142"/>
      <c r="O553" s="142"/>
      <c r="P553" s="142"/>
      <c r="Q553" s="142"/>
      <c r="R553" s="142"/>
      <c r="S553" s="142"/>
      <c r="T553" s="143"/>
      <c r="AR553" s="139" t="s">
        <v>154</v>
      </c>
      <c r="AS553" s="139" t="s">
        <v>77</v>
      </c>
      <c r="AT553" s="11" t="s">
        <v>73</v>
      </c>
      <c r="AU553" s="11" t="s">
        <v>30</v>
      </c>
      <c r="AV553" s="11" t="s">
        <v>68</v>
      </c>
      <c r="AW553" s="139" t="s">
        <v>142</v>
      </c>
    </row>
    <row r="554" spans="2:49" s="12" customFormat="1" ht="12">
      <c r="B554" s="144"/>
      <c r="D554" s="135" t="s">
        <v>154</v>
      </c>
      <c r="E554" s="145" t="s">
        <v>3</v>
      </c>
      <c r="F554" s="146" t="s">
        <v>545</v>
      </c>
      <c r="H554" s="147">
        <v>10.08</v>
      </c>
      <c r="L554" s="144"/>
      <c r="M554" s="148"/>
      <c r="N554" s="149"/>
      <c r="O554" s="149"/>
      <c r="P554" s="149"/>
      <c r="Q554" s="149"/>
      <c r="R554" s="149"/>
      <c r="S554" s="149"/>
      <c r="T554" s="150"/>
      <c r="AR554" s="145" t="s">
        <v>154</v>
      </c>
      <c r="AS554" s="145" t="s">
        <v>77</v>
      </c>
      <c r="AT554" s="12" t="s">
        <v>77</v>
      </c>
      <c r="AU554" s="12" t="s">
        <v>30</v>
      </c>
      <c r="AV554" s="12" t="s">
        <v>68</v>
      </c>
      <c r="AW554" s="145" t="s">
        <v>142</v>
      </c>
    </row>
    <row r="555" spans="2:49" s="11" customFormat="1" ht="12">
      <c r="B555" s="138"/>
      <c r="D555" s="135" t="s">
        <v>154</v>
      </c>
      <c r="E555" s="139" t="s">
        <v>3</v>
      </c>
      <c r="F555" s="140" t="s">
        <v>337</v>
      </c>
      <c r="H555" s="139" t="s">
        <v>3</v>
      </c>
      <c r="L555" s="138"/>
      <c r="M555" s="141"/>
      <c r="N555" s="142"/>
      <c r="O555" s="142"/>
      <c r="P555" s="142"/>
      <c r="Q555" s="142"/>
      <c r="R555" s="142"/>
      <c r="S555" s="142"/>
      <c r="T555" s="143"/>
      <c r="AR555" s="139" t="s">
        <v>154</v>
      </c>
      <c r="AS555" s="139" t="s">
        <v>77</v>
      </c>
      <c r="AT555" s="11" t="s">
        <v>73</v>
      </c>
      <c r="AU555" s="11" t="s">
        <v>30</v>
      </c>
      <c r="AV555" s="11" t="s">
        <v>68</v>
      </c>
      <c r="AW555" s="139" t="s">
        <v>142</v>
      </c>
    </row>
    <row r="556" spans="2:49" s="12" customFormat="1" ht="12">
      <c r="B556" s="144"/>
      <c r="D556" s="135" t="s">
        <v>154</v>
      </c>
      <c r="E556" s="145" t="s">
        <v>3</v>
      </c>
      <c r="F556" s="146" t="s">
        <v>545</v>
      </c>
      <c r="H556" s="147">
        <v>10.08</v>
      </c>
      <c r="L556" s="144"/>
      <c r="M556" s="148"/>
      <c r="N556" s="149"/>
      <c r="O556" s="149"/>
      <c r="P556" s="149"/>
      <c r="Q556" s="149"/>
      <c r="R556" s="149"/>
      <c r="S556" s="149"/>
      <c r="T556" s="150"/>
      <c r="AR556" s="145" t="s">
        <v>154</v>
      </c>
      <c r="AS556" s="145" t="s">
        <v>77</v>
      </c>
      <c r="AT556" s="12" t="s">
        <v>77</v>
      </c>
      <c r="AU556" s="12" t="s">
        <v>30</v>
      </c>
      <c r="AV556" s="12" t="s">
        <v>68</v>
      </c>
      <c r="AW556" s="145" t="s">
        <v>142</v>
      </c>
    </row>
    <row r="557" spans="2:49" s="13" customFormat="1" ht="12">
      <c r="B557" s="160"/>
      <c r="D557" s="135" t="s">
        <v>154</v>
      </c>
      <c r="E557" s="161" t="s">
        <v>3</v>
      </c>
      <c r="F557" s="162" t="s">
        <v>182</v>
      </c>
      <c r="H557" s="163">
        <v>20.16</v>
      </c>
      <c r="L557" s="160"/>
      <c r="M557" s="164"/>
      <c r="N557" s="165"/>
      <c r="O557" s="165"/>
      <c r="P557" s="165"/>
      <c r="Q557" s="165"/>
      <c r="R557" s="165"/>
      <c r="S557" s="165"/>
      <c r="T557" s="166"/>
      <c r="AR557" s="161" t="s">
        <v>154</v>
      </c>
      <c r="AS557" s="161" t="s">
        <v>77</v>
      </c>
      <c r="AT557" s="13" t="s">
        <v>150</v>
      </c>
      <c r="AU557" s="13" t="s">
        <v>30</v>
      </c>
      <c r="AV557" s="13" t="s">
        <v>73</v>
      </c>
      <c r="AW557" s="161" t="s">
        <v>142</v>
      </c>
    </row>
    <row r="558" spans="2:63" s="1" customFormat="1" ht="30.6" customHeight="1">
      <c r="B558" s="124"/>
      <c r="C558" s="125" t="s">
        <v>546</v>
      </c>
      <c r="D558" s="125" t="s">
        <v>145</v>
      </c>
      <c r="E558" s="126" t="s">
        <v>547</v>
      </c>
      <c r="F558" s="127" t="s">
        <v>548</v>
      </c>
      <c r="G558" s="128" t="s">
        <v>174</v>
      </c>
      <c r="H558" s="129">
        <v>81.49</v>
      </c>
      <c r="I558" s="130"/>
      <c r="J558" s="130">
        <f>ROUND(I558*H558,2)</f>
        <v>0</v>
      </c>
      <c r="K558" s="127" t="s">
        <v>149</v>
      </c>
      <c r="L558" s="28"/>
      <c r="M558" s="48" t="s">
        <v>3</v>
      </c>
      <c r="N558" s="131" t="s">
        <v>39</v>
      </c>
      <c r="O558" s="132">
        <v>0.887</v>
      </c>
      <c r="P558" s="132">
        <f>O558*H558</f>
        <v>72.28162999999999</v>
      </c>
      <c r="Q558" s="132">
        <v>0.0313</v>
      </c>
      <c r="R558" s="132">
        <f>Q558*H558</f>
        <v>2.550637</v>
      </c>
      <c r="S558" s="132">
        <v>0</v>
      </c>
      <c r="T558" s="133">
        <f>S558*H558</f>
        <v>0</v>
      </c>
      <c r="AP558" s="17" t="s">
        <v>305</v>
      </c>
      <c r="AR558" s="17" t="s">
        <v>145</v>
      </c>
      <c r="AS558" s="17" t="s">
        <v>77</v>
      </c>
      <c r="AW558" s="17" t="s">
        <v>142</v>
      </c>
      <c r="BC558" s="134">
        <f>IF(N558="základní",J558,0)</f>
        <v>0</v>
      </c>
      <c r="BD558" s="134">
        <f>IF(N558="snížená",J558,0)</f>
        <v>0</v>
      </c>
      <c r="BE558" s="134">
        <f>IF(N558="zákl. přenesená",J558,0)</f>
        <v>0</v>
      </c>
      <c r="BF558" s="134">
        <f>IF(N558="sníž. přenesená",J558,0)</f>
        <v>0</v>
      </c>
      <c r="BG558" s="134">
        <f>IF(N558="nulová",J558,0)</f>
        <v>0</v>
      </c>
      <c r="BH558" s="17" t="s">
        <v>73</v>
      </c>
      <c r="BI558" s="134">
        <f>ROUND(I558*H558,2)</f>
        <v>0</v>
      </c>
      <c r="BJ558" s="17" t="s">
        <v>305</v>
      </c>
      <c r="BK558" s="17" t="s">
        <v>549</v>
      </c>
    </row>
    <row r="559" spans="2:45" s="1" customFormat="1" ht="126.75">
      <c r="B559" s="28"/>
      <c r="D559" s="135" t="s">
        <v>152</v>
      </c>
      <c r="F559" s="136" t="s">
        <v>550</v>
      </c>
      <c r="L559" s="28"/>
      <c r="M559" s="137"/>
      <c r="N559" s="49"/>
      <c r="O559" s="49"/>
      <c r="P559" s="49"/>
      <c r="Q559" s="49"/>
      <c r="R559" s="49"/>
      <c r="S559" s="49"/>
      <c r="T559" s="50"/>
      <c r="AR559" s="17" t="s">
        <v>152</v>
      </c>
      <c r="AS559" s="17" t="s">
        <v>77</v>
      </c>
    </row>
    <row r="560" spans="2:49" s="11" customFormat="1" ht="12">
      <c r="B560" s="138"/>
      <c r="D560" s="135" t="s">
        <v>154</v>
      </c>
      <c r="E560" s="139" t="s">
        <v>3</v>
      </c>
      <c r="F560" s="140" t="s">
        <v>272</v>
      </c>
      <c r="H560" s="139" t="s">
        <v>3</v>
      </c>
      <c r="L560" s="138"/>
      <c r="M560" s="141"/>
      <c r="N560" s="142"/>
      <c r="O560" s="142"/>
      <c r="P560" s="142"/>
      <c r="Q560" s="142"/>
      <c r="R560" s="142"/>
      <c r="S560" s="142"/>
      <c r="T560" s="143"/>
      <c r="AR560" s="139" t="s">
        <v>154</v>
      </c>
      <c r="AS560" s="139" t="s">
        <v>77</v>
      </c>
      <c r="AT560" s="11" t="s">
        <v>73</v>
      </c>
      <c r="AU560" s="11" t="s">
        <v>30</v>
      </c>
      <c r="AV560" s="11" t="s">
        <v>68</v>
      </c>
      <c r="AW560" s="139" t="s">
        <v>142</v>
      </c>
    </row>
    <row r="561" spans="2:49" s="11" customFormat="1" ht="12">
      <c r="B561" s="138"/>
      <c r="D561" s="135" t="s">
        <v>154</v>
      </c>
      <c r="E561" s="139" t="s">
        <v>3</v>
      </c>
      <c r="F561" s="140" t="s">
        <v>156</v>
      </c>
      <c r="H561" s="139" t="s">
        <v>3</v>
      </c>
      <c r="L561" s="138"/>
      <c r="M561" s="141"/>
      <c r="N561" s="142"/>
      <c r="O561" s="142"/>
      <c r="P561" s="142"/>
      <c r="Q561" s="142"/>
      <c r="R561" s="142"/>
      <c r="S561" s="142"/>
      <c r="T561" s="143"/>
      <c r="AR561" s="139" t="s">
        <v>154</v>
      </c>
      <c r="AS561" s="139" t="s">
        <v>77</v>
      </c>
      <c r="AT561" s="11" t="s">
        <v>73</v>
      </c>
      <c r="AU561" s="11" t="s">
        <v>30</v>
      </c>
      <c r="AV561" s="11" t="s">
        <v>68</v>
      </c>
      <c r="AW561" s="139" t="s">
        <v>142</v>
      </c>
    </row>
    <row r="562" spans="2:49" s="11" customFormat="1" ht="12">
      <c r="B562" s="138"/>
      <c r="D562" s="135" t="s">
        <v>154</v>
      </c>
      <c r="E562" s="139" t="s">
        <v>3</v>
      </c>
      <c r="F562" s="140" t="s">
        <v>176</v>
      </c>
      <c r="H562" s="139" t="s">
        <v>3</v>
      </c>
      <c r="L562" s="138"/>
      <c r="M562" s="141"/>
      <c r="N562" s="142"/>
      <c r="O562" s="142"/>
      <c r="P562" s="142"/>
      <c r="Q562" s="142"/>
      <c r="R562" s="142"/>
      <c r="S562" s="142"/>
      <c r="T562" s="143"/>
      <c r="AR562" s="139" t="s">
        <v>154</v>
      </c>
      <c r="AS562" s="139" t="s">
        <v>77</v>
      </c>
      <c r="AT562" s="11" t="s">
        <v>73</v>
      </c>
      <c r="AU562" s="11" t="s">
        <v>30</v>
      </c>
      <c r="AV562" s="11" t="s">
        <v>68</v>
      </c>
      <c r="AW562" s="139" t="s">
        <v>142</v>
      </c>
    </row>
    <row r="563" spans="2:49" s="12" customFormat="1" ht="12">
      <c r="B563" s="144"/>
      <c r="D563" s="135" t="s">
        <v>154</v>
      </c>
      <c r="E563" s="145" t="s">
        <v>3</v>
      </c>
      <c r="F563" s="146" t="s">
        <v>551</v>
      </c>
      <c r="H563" s="147">
        <v>21.6</v>
      </c>
      <c r="L563" s="144"/>
      <c r="M563" s="148"/>
      <c r="N563" s="149"/>
      <c r="O563" s="149"/>
      <c r="P563" s="149"/>
      <c r="Q563" s="149"/>
      <c r="R563" s="149"/>
      <c r="S563" s="149"/>
      <c r="T563" s="150"/>
      <c r="AR563" s="145" t="s">
        <v>154</v>
      </c>
      <c r="AS563" s="145" t="s">
        <v>77</v>
      </c>
      <c r="AT563" s="12" t="s">
        <v>77</v>
      </c>
      <c r="AU563" s="12" t="s">
        <v>30</v>
      </c>
      <c r="AV563" s="12" t="s">
        <v>68</v>
      </c>
      <c r="AW563" s="145" t="s">
        <v>142</v>
      </c>
    </row>
    <row r="564" spans="2:49" s="12" customFormat="1" ht="12">
      <c r="B564" s="144"/>
      <c r="D564" s="135" t="s">
        <v>154</v>
      </c>
      <c r="E564" s="145" t="s">
        <v>3</v>
      </c>
      <c r="F564" s="146" t="s">
        <v>552</v>
      </c>
      <c r="H564" s="147">
        <v>34.6</v>
      </c>
      <c r="L564" s="144"/>
      <c r="M564" s="148"/>
      <c r="N564" s="149"/>
      <c r="O564" s="149"/>
      <c r="P564" s="149"/>
      <c r="Q564" s="149"/>
      <c r="R564" s="149"/>
      <c r="S564" s="149"/>
      <c r="T564" s="150"/>
      <c r="AR564" s="145" t="s">
        <v>154</v>
      </c>
      <c r="AS564" s="145" t="s">
        <v>77</v>
      </c>
      <c r="AT564" s="12" t="s">
        <v>77</v>
      </c>
      <c r="AU564" s="12" t="s">
        <v>30</v>
      </c>
      <c r="AV564" s="12" t="s">
        <v>68</v>
      </c>
      <c r="AW564" s="145" t="s">
        <v>142</v>
      </c>
    </row>
    <row r="565" spans="2:49" s="11" customFormat="1" ht="12">
      <c r="B565" s="138"/>
      <c r="D565" s="135" t="s">
        <v>154</v>
      </c>
      <c r="E565" s="139" t="s">
        <v>3</v>
      </c>
      <c r="F565" s="140" t="s">
        <v>178</v>
      </c>
      <c r="H565" s="139" t="s">
        <v>3</v>
      </c>
      <c r="L565" s="138"/>
      <c r="M565" s="141"/>
      <c r="N565" s="142"/>
      <c r="O565" s="142"/>
      <c r="P565" s="142"/>
      <c r="Q565" s="142"/>
      <c r="R565" s="142"/>
      <c r="S565" s="142"/>
      <c r="T565" s="143"/>
      <c r="AR565" s="139" t="s">
        <v>154</v>
      </c>
      <c r="AS565" s="139" t="s">
        <v>77</v>
      </c>
      <c r="AT565" s="11" t="s">
        <v>73</v>
      </c>
      <c r="AU565" s="11" t="s">
        <v>30</v>
      </c>
      <c r="AV565" s="11" t="s">
        <v>68</v>
      </c>
      <c r="AW565" s="139" t="s">
        <v>142</v>
      </c>
    </row>
    <row r="566" spans="2:49" s="12" customFormat="1" ht="12">
      <c r="B566" s="144"/>
      <c r="D566" s="135" t="s">
        <v>154</v>
      </c>
      <c r="E566" s="145" t="s">
        <v>3</v>
      </c>
      <c r="F566" s="146" t="s">
        <v>553</v>
      </c>
      <c r="H566" s="147">
        <v>9.72</v>
      </c>
      <c r="L566" s="144"/>
      <c r="M566" s="148"/>
      <c r="N566" s="149"/>
      <c r="O566" s="149"/>
      <c r="P566" s="149"/>
      <c r="Q566" s="149"/>
      <c r="R566" s="149"/>
      <c r="S566" s="149"/>
      <c r="T566" s="150"/>
      <c r="AR566" s="145" t="s">
        <v>154</v>
      </c>
      <c r="AS566" s="145" t="s">
        <v>77</v>
      </c>
      <c r="AT566" s="12" t="s">
        <v>77</v>
      </c>
      <c r="AU566" s="12" t="s">
        <v>30</v>
      </c>
      <c r="AV566" s="12" t="s">
        <v>68</v>
      </c>
      <c r="AW566" s="145" t="s">
        <v>142</v>
      </c>
    </row>
    <row r="567" spans="2:49" s="12" customFormat="1" ht="12">
      <c r="B567" s="144"/>
      <c r="D567" s="135" t="s">
        <v>154</v>
      </c>
      <c r="E567" s="145" t="s">
        <v>3</v>
      </c>
      <c r="F567" s="146" t="s">
        <v>554</v>
      </c>
      <c r="H567" s="147">
        <v>15.57</v>
      </c>
      <c r="L567" s="144"/>
      <c r="M567" s="148"/>
      <c r="N567" s="149"/>
      <c r="O567" s="149"/>
      <c r="P567" s="149"/>
      <c r="Q567" s="149"/>
      <c r="R567" s="149"/>
      <c r="S567" s="149"/>
      <c r="T567" s="150"/>
      <c r="AR567" s="145" t="s">
        <v>154</v>
      </c>
      <c r="AS567" s="145" t="s">
        <v>77</v>
      </c>
      <c r="AT567" s="12" t="s">
        <v>77</v>
      </c>
      <c r="AU567" s="12" t="s">
        <v>30</v>
      </c>
      <c r="AV567" s="12" t="s">
        <v>68</v>
      </c>
      <c r="AW567" s="145" t="s">
        <v>142</v>
      </c>
    </row>
    <row r="568" spans="2:49" s="13" customFormat="1" ht="12">
      <c r="B568" s="160"/>
      <c r="D568" s="135" t="s">
        <v>154</v>
      </c>
      <c r="E568" s="161" t="s">
        <v>3</v>
      </c>
      <c r="F568" s="162" t="s">
        <v>182</v>
      </c>
      <c r="H568" s="163">
        <v>81.49</v>
      </c>
      <c r="L568" s="160"/>
      <c r="M568" s="164"/>
      <c r="N568" s="165"/>
      <c r="O568" s="165"/>
      <c r="P568" s="165"/>
      <c r="Q568" s="165"/>
      <c r="R568" s="165"/>
      <c r="S568" s="165"/>
      <c r="T568" s="166"/>
      <c r="AR568" s="161" t="s">
        <v>154</v>
      </c>
      <c r="AS568" s="161" t="s">
        <v>77</v>
      </c>
      <c r="AT568" s="13" t="s">
        <v>150</v>
      </c>
      <c r="AU568" s="13" t="s">
        <v>30</v>
      </c>
      <c r="AV568" s="13" t="s">
        <v>73</v>
      </c>
      <c r="AW568" s="161" t="s">
        <v>142</v>
      </c>
    </row>
    <row r="569" spans="2:63" s="1" customFormat="1" ht="20.45" customHeight="1">
      <c r="B569" s="124"/>
      <c r="C569" s="125" t="s">
        <v>555</v>
      </c>
      <c r="D569" s="125" t="s">
        <v>145</v>
      </c>
      <c r="E569" s="126" t="s">
        <v>556</v>
      </c>
      <c r="F569" s="127" t="s">
        <v>557</v>
      </c>
      <c r="G569" s="128" t="s">
        <v>174</v>
      </c>
      <c r="H569" s="129">
        <v>215.45</v>
      </c>
      <c r="I569" s="130"/>
      <c r="J569" s="130">
        <f>ROUND(I569*H569,2)</f>
        <v>0</v>
      </c>
      <c r="K569" s="127" t="s">
        <v>149</v>
      </c>
      <c r="L569" s="28"/>
      <c r="M569" s="48" t="s">
        <v>3</v>
      </c>
      <c r="N569" s="131" t="s">
        <v>39</v>
      </c>
      <c r="O569" s="132">
        <v>0.968</v>
      </c>
      <c r="P569" s="132">
        <f>O569*H569</f>
        <v>208.55559999999997</v>
      </c>
      <c r="Q569" s="132">
        <v>0.01254</v>
      </c>
      <c r="R569" s="132">
        <f>Q569*H569</f>
        <v>2.701743</v>
      </c>
      <c r="S569" s="132">
        <v>0</v>
      </c>
      <c r="T569" s="133">
        <f>S569*H569</f>
        <v>0</v>
      </c>
      <c r="AP569" s="17" t="s">
        <v>305</v>
      </c>
      <c r="AR569" s="17" t="s">
        <v>145</v>
      </c>
      <c r="AS569" s="17" t="s">
        <v>77</v>
      </c>
      <c r="AW569" s="17" t="s">
        <v>142</v>
      </c>
      <c r="BC569" s="134">
        <f>IF(N569="základní",J569,0)</f>
        <v>0</v>
      </c>
      <c r="BD569" s="134">
        <f>IF(N569="snížená",J569,0)</f>
        <v>0</v>
      </c>
      <c r="BE569" s="134">
        <f>IF(N569="zákl. přenesená",J569,0)</f>
        <v>0</v>
      </c>
      <c r="BF569" s="134">
        <f>IF(N569="sníž. přenesená",J569,0)</f>
        <v>0</v>
      </c>
      <c r="BG569" s="134">
        <f>IF(N569="nulová",J569,0)</f>
        <v>0</v>
      </c>
      <c r="BH569" s="17" t="s">
        <v>73</v>
      </c>
      <c r="BI569" s="134">
        <f>ROUND(I569*H569,2)</f>
        <v>0</v>
      </c>
      <c r="BJ569" s="17" t="s">
        <v>305</v>
      </c>
      <c r="BK569" s="17" t="s">
        <v>558</v>
      </c>
    </row>
    <row r="570" spans="2:45" s="1" customFormat="1" ht="126.75">
      <c r="B570" s="28"/>
      <c r="D570" s="135" t="s">
        <v>152</v>
      </c>
      <c r="F570" s="136" t="s">
        <v>559</v>
      </c>
      <c r="L570" s="28"/>
      <c r="M570" s="137"/>
      <c r="N570" s="49"/>
      <c r="O570" s="49"/>
      <c r="P570" s="49"/>
      <c r="Q570" s="49"/>
      <c r="R570" s="49"/>
      <c r="S570" s="49"/>
      <c r="T570" s="50"/>
      <c r="AR570" s="17" t="s">
        <v>152</v>
      </c>
      <c r="AS570" s="17" t="s">
        <v>77</v>
      </c>
    </row>
    <row r="571" spans="2:49" s="11" customFormat="1" ht="12">
      <c r="B571" s="138"/>
      <c r="D571" s="135" t="s">
        <v>154</v>
      </c>
      <c r="E571" s="139" t="s">
        <v>3</v>
      </c>
      <c r="F571" s="140" t="s">
        <v>155</v>
      </c>
      <c r="H571" s="139" t="s">
        <v>3</v>
      </c>
      <c r="L571" s="138"/>
      <c r="M571" s="141"/>
      <c r="N571" s="142"/>
      <c r="O571" s="142"/>
      <c r="P571" s="142"/>
      <c r="Q571" s="142"/>
      <c r="R571" s="142"/>
      <c r="S571" s="142"/>
      <c r="T571" s="143"/>
      <c r="AR571" s="139" t="s">
        <v>154</v>
      </c>
      <c r="AS571" s="139" t="s">
        <v>77</v>
      </c>
      <c r="AT571" s="11" t="s">
        <v>73</v>
      </c>
      <c r="AU571" s="11" t="s">
        <v>30</v>
      </c>
      <c r="AV571" s="11" t="s">
        <v>68</v>
      </c>
      <c r="AW571" s="139" t="s">
        <v>142</v>
      </c>
    </row>
    <row r="572" spans="2:49" s="11" customFormat="1" ht="12">
      <c r="B572" s="138"/>
      <c r="D572" s="135" t="s">
        <v>154</v>
      </c>
      <c r="E572" s="139" t="s">
        <v>3</v>
      </c>
      <c r="F572" s="140" t="s">
        <v>156</v>
      </c>
      <c r="H572" s="139" t="s">
        <v>3</v>
      </c>
      <c r="L572" s="138"/>
      <c r="M572" s="141"/>
      <c r="N572" s="142"/>
      <c r="O572" s="142"/>
      <c r="P572" s="142"/>
      <c r="Q572" s="142"/>
      <c r="R572" s="142"/>
      <c r="S572" s="142"/>
      <c r="T572" s="143"/>
      <c r="AR572" s="139" t="s">
        <v>154</v>
      </c>
      <c r="AS572" s="139" t="s">
        <v>77</v>
      </c>
      <c r="AT572" s="11" t="s">
        <v>73</v>
      </c>
      <c r="AU572" s="11" t="s">
        <v>30</v>
      </c>
      <c r="AV572" s="11" t="s">
        <v>68</v>
      </c>
      <c r="AW572" s="139" t="s">
        <v>142</v>
      </c>
    </row>
    <row r="573" spans="2:49" s="12" customFormat="1" ht="12">
      <c r="B573" s="144"/>
      <c r="D573" s="135" t="s">
        <v>154</v>
      </c>
      <c r="E573" s="145" t="s">
        <v>3</v>
      </c>
      <c r="F573" s="146" t="s">
        <v>560</v>
      </c>
      <c r="H573" s="147">
        <v>215.45</v>
      </c>
      <c r="L573" s="144"/>
      <c r="M573" s="148"/>
      <c r="N573" s="149"/>
      <c r="O573" s="149"/>
      <c r="P573" s="149"/>
      <c r="Q573" s="149"/>
      <c r="R573" s="149"/>
      <c r="S573" s="149"/>
      <c r="T573" s="150"/>
      <c r="AR573" s="145" t="s">
        <v>154</v>
      </c>
      <c r="AS573" s="145" t="s">
        <v>77</v>
      </c>
      <c r="AT573" s="12" t="s">
        <v>77</v>
      </c>
      <c r="AU573" s="12" t="s">
        <v>30</v>
      </c>
      <c r="AV573" s="12" t="s">
        <v>73</v>
      </c>
      <c r="AW573" s="145" t="s">
        <v>142</v>
      </c>
    </row>
    <row r="574" spans="2:63" s="1" customFormat="1" ht="20.45" customHeight="1">
      <c r="B574" s="124"/>
      <c r="C574" s="125" t="s">
        <v>561</v>
      </c>
      <c r="D574" s="125" t="s">
        <v>145</v>
      </c>
      <c r="E574" s="126" t="s">
        <v>562</v>
      </c>
      <c r="F574" s="127" t="s">
        <v>563</v>
      </c>
      <c r="G574" s="128" t="s">
        <v>313</v>
      </c>
      <c r="H574" s="129">
        <v>779.85</v>
      </c>
      <c r="I574" s="130"/>
      <c r="J574" s="130">
        <f>ROUND(I574*H574,2)</f>
        <v>0</v>
      </c>
      <c r="K574" s="127" t="s">
        <v>149</v>
      </c>
      <c r="L574" s="28"/>
      <c r="M574" s="48" t="s">
        <v>3</v>
      </c>
      <c r="N574" s="131" t="s">
        <v>39</v>
      </c>
      <c r="O574" s="132">
        <v>0.23</v>
      </c>
      <c r="P574" s="132">
        <f>O574*H574</f>
        <v>179.36550000000003</v>
      </c>
      <c r="Q574" s="132">
        <v>0.00026</v>
      </c>
      <c r="R574" s="132">
        <f>Q574*H574</f>
        <v>0.202761</v>
      </c>
      <c r="S574" s="132">
        <v>0</v>
      </c>
      <c r="T574" s="133">
        <f>S574*H574</f>
        <v>0</v>
      </c>
      <c r="AP574" s="17" t="s">
        <v>305</v>
      </c>
      <c r="AR574" s="17" t="s">
        <v>145</v>
      </c>
      <c r="AS574" s="17" t="s">
        <v>77</v>
      </c>
      <c r="AW574" s="17" t="s">
        <v>142</v>
      </c>
      <c r="BC574" s="134">
        <f>IF(N574="základní",J574,0)</f>
        <v>0</v>
      </c>
      <c r="BD574" s="134">
        <f>IF(N574="snížená",J574,0)</f>
        <v>0</v>
      </c>
      <c r="BE574" s="134">
        <f>IF(N574="zákl. přenesená",J574,0)</f>
        <v>0</v>
      </c>
      <c r="BF574" s="134">
        <f>IF(N574="sníž. přenesená",J574,0)</f>
        <v>0</v>
      </c>
      <c r="BG574" s="134">
        <f>IF(N574="nulová",J574,0)</f>
        <v>0</v>
      </c>
      <c r="BH574" s="17" t="s">
        <v>73</v>
      </c>
      <c r="BI574" s="134">
        <f>ROUND(I574*H574,2)</f>
        <v>0</v>
      </c>
      <c r="BJ574" s="17" t="s">
        <v>305</v>
      </c>
      <c r="BK574" s="17" t="s">
        <v>564</v>
      </c>
    </row>
    <row r="575" spans="2:45" s="1" customFormat="1" ht="126.75">
      <c r="B575" s="28"/>
      <c r="D575" s="135" t="s">
        <v>152</v>
      </c>
      <c r="F575" s="136" t="s">
        <v>559</v>
      </c>
      <c r="L575" s="28"/>
      <c r="M575" s="137"/>
      <c r="N575" s="49"/>
      <c r="O575" s="49"/>
      <c r="P575" s="49"/>
      <c r="Q575" s="49"/>
      <c r="R575" s="49"/>
      <c r="S575" s="49"/>
      <c r="T575" s="50"/>
      <c r="AR575" s="17" t="s">
        <v>152</v>
      </c>
      <c r="AS575" s="17" t="s">
        <v>77</v>
      </c>
    </row>
    <row r="576" spans="2:49" s="11" customFormat="1" ht="12">
      <c r="B576" s="138"/>
      <c r="D576" s="135" t="s">
        <v>154</v>
      </c>
      <c r="E576" s="139" t="s">
        <v>3</v>
      </c>
      <c r="F576" s="140" t="s">
        <v>155</v>
      </c>
      <c r="H576" s="139" t="s">
        <v>3</v>
      </c>
      <c r="L576" s="138"/>
      <c r="M576" s="141"/>
      <c r="N576" s="142"/>
      <c r="O576" s="142"/>
      <c r="P576" s="142"/>
      <c r="Q576" s="142"/>
      <c r="R576" s="142"/>
      <c r="S576" s="142"/>
      <c r="T576" s="143"/>
      <c r="AR576" s="139" t="s">
        <v>154</v>
      </c>
      <c r="AS576" s="139" t="s">
        <v>77</v>
      </c>
      <c r="AT576" s="11" t="s">
        <v>73</v>
      </c>
      <c r="AU576" s="11" t="s">
        <v>30</v>
      </c>
      <c r="AV576" s="11" t="s">
        <v>68</v>
      </c>
      <c r="AW576" s="139" t="s">
        <v>142</v>
      </c>
    </row>
    <row r="577" spans="2:49" s="11" customFormat="1" ht="12">
      <c r="B577" s="138"/>
      <c r="D577" s="135" t="s">
        <v>154</v>
      </c>
      <c r="E577" s="139" t="s">
        <v>3</v>
      </c>
      <c r="F577" s="140" t="s">
        <v>156</v>
      </c>
      <c r="H577" s="139" t="s">
        <v>3</v>
      </c>
      <c r="L577" s="138"/>
      <c r="M577" s="141"/>
      <c r="N577" s="142"/>
      <c r="O577" s="142"/>
      <c r="P577" s="142"/>
      <c r="Q577" s="142"/>
      <c r="R577" s="142"/>
      <c r="S577" s="142"/>
      <c r="T577" s="143"/>
      <c r="AR577" s="139" t="s">
        <v>154</v>
      </c>
      <c r="AS577" s="139" t="s">
        <v>77</v>
      </c>
      <c r="AT577" s="11" t="s">
        <v>73</v>
      </c>
      <c r="AU577" s="11" t="s">
        <v>30</v>
      </c>
      <c r="AV577" s="11" t="s">
        <v>68</v>
      </c>
      <c r="AW577" s="139" t="s">
        <v>142</v>
      </c>
    </row>
    <row r="578" spans="2:49" s="11" customFormat="1" ht="12">
      <c r="B578" s="138"/>
      <c r="D578" s="135" t="s">
        <v>154</v>
      </c>
      <c r="E578" s="139" t="s">
        <v>3</v>
      </c>
      <c r="F578" s="140" t="s">
        <v>463</v>
      </c>
      <c r="H578" s="139" t="s">
        <v>3</v>
      </c>
      <c r="L578" s="138"/>
      <c r="M578" s="141"/>
      <c r="N578" s="142"/>
      <c r="O578" s="142"/>
      <c r="P578" s="142"/>
      <c r="Q578" s="142"/>
      <c r="R578" s="142"/>
      <c r="S578" s="142"/>
      <c r="T578" s="143"/>
      <c r="AR578" s="139" t="s">
        <v>154</v>
      </c>
      <c r="AS578" s="139" t="s">
        <v>77</v>
      </c>
      <c r="AT578" s="11" t="s">
        <v>73</v>
      </c>
      <c r="AU578" s="11" t="s">
        <v>30</v>
      </c>
      <c r="AV578" s="11" t="s">
        <v>68</v>
      </c>
      <c r="AW578" s="139" t="s">
        <v>142</v>
      </c>
    </row>
    <row r="579" spans="2:49" s="12" customFormat="1" ht="12">
      <c r="B579" s="144"/>
      <c r="D579" s="135" t="s">
        <v>154</v>
      </c>
      <c r="E579" s="145" t="s">
        <v>3</v>
      </c>
      <c r="F579" s="146" t="s">
        <v>565</v>
      </c>
      <c r="H579" s="147">
        <v>80</v>
      </c>
      <c r="L579" s="144"/>
      <c r="M579" s="148"/>
      <c r="N579" s="149"/>
      <c r="O579" s="149"/>
      <c r="P579" s="149"/>
      <c r="Q579" s="149"/>
      <c r="R579" s="149"/>
      <c r="S579" s="149"/>
      <c r="T579" s="150"/>
      <c r="AR579" s="145" t="s">
        <v>154</v>
      </c>
      <c r="AS579" s="145" t="s">
        <v>77</v>
      </c>
      <c r="AT579" s="12" t="s">
        <v>77</v>
      </c>
      <c r="AU579" s="12" t="s">
        <v>30</v>
      </c>
      <c r="AV579" s="12" t="s">
        <v>68</v>
      </c>
      <c r="AW579" s="145" t="s">
        <v>142</v>
      </c>
    </row>
    <row r="580" spans="2:49" s="12" customFormat="1" ht="12">
      <c r="B580" s="144"/>
      <c r="D580" s="135" t="s">
        <v>154</v>
      </c>
      <c r="E580" s="145" t="s">
        <v>3</v>
      </c>
      <c r="F580" s="146" t="s">
        <v>566</v>
      </c>
      <c r="H580" s="147">
        <v>118</v>
      </c>
      <c r="L580" s="144"/>
      <c r="M580" s="148"/>
      <c r="N580" s="149"/>
      <c r="O580" s="149"/>
      <c r="P580" s="149"/>
      <c r="Q580" s="149"/>
      <c r="R580" s="149"/>
      <c r="S580" s="149"/>
      <c r="T580" s="150"/>
      <c r="AR580" s="145" t="s">
        <v>154</v>
      </c>
      <c r="AS580" s="145" t="s">
        <v>77</v>
      </c>
      <c r="AT580" s="12" t="s">
        <v>77</v>
      </c>
      <c r="AU580" s="12" t="s">
        <v>30</v>
      </c>
      <c r="AV580" s="12" t="s">
        <v>68</v>
      </c>
      <c r="AW580" s="145" t="s">
        <v>142</v>
      </c>
    </row>
    <row r="581" spans="2:49" s="12" customFormat="1" ht="12">
      <c r="B581" s="144"/>
      <c r="D581" s="135" t="s">
        <v>154</v>
      </c>
      <c r="E581" s="145" t="s">
        <v>3</v>
      </c>
      <c r="F581" s="146" t="s">
        <v>567</v>
      </c>
      <c r="H581" s="147">
        <v>146.6</v>
      </c>
      <c r="L581" s="144"/>
      <c r="M581" s="148"/>
      <c r="N581" s="149"/>
      <c r="O581" s="149"/>
      <c r="P581" s="149"/>
      <c r="Q581" s="149"/>
      <c r="R581" s="149"/>
      <c r="S581" s="149"/>
      <c r="T581" s="150"/>
      <c r="AR581" s="145" t="s">
        <v>154</v>
      </c>
      <c r="AS581" s="145" t="s">
        <v>77</v>
      </c>
      <c r="AT581" s="12" t="s">
        <v>77</v>
      </c>
      <c r="AU581" s="12" t="s">
        <v>30</v>
      </c>
      <c r="AV581" s="12" t="s">
        <v>68</v>
      </c>
      <c r="AW581" s="145" t="s">
        <v>142</v>
      </c>
    </row>
    <row r="582" spans="2:49" s="11" customFormat="1" ht="12">
      <c r="B582" s="138"/>
      <c r="D582" s="135" t="s">
        <v>154</v>
      </c>
      <c r="E582" s="139" t="s">
        <v>3</v>
      </c>
      <c r="F582" s="140" t="s">
        <v>465</v>
      </c>
      <c r="H582" s="139" t="s">
        <v>3</v>
      </c>
      <c r="L582" s="138"/>
      <c r="M582" s="141"/>
      <c r="N582" s="142"/>
      <c r="O582" s="142"/>
      <c r="P582" s="142"/>
      <c r="Q582" s="142"/>
      <c r="R582" s="142"/>
      <c r="S582" s="142"/>
      <c r="T582" s="143"/>
      <c r="AR582" s="139" t="s">
        <v>154</v>
      </c>
      <c r="AS582" s="139" t="s">
        <v>77</v>
      </c>
      <c r="AT582" s="11" t="s">
        <v>73</v>
      </c>
      <c r="AU582" s="11" t="s">
        <v>30</v>
      </c>
      <c r="AV582" s="11" t="s">
        <v>68</v>
      </c>
      <c r="AW582" s="139" t="s">
        <v>142</v>
      </c>
    </row>
    <row r="583" spans="2:49" s="12" customFormat="1" ht="12">
      <c r="B583" s="144"/>
      <c r="D583" s="135" t="s">
        <v>154</v>
      </c>
      <c r="E583" s="145" t="s">
        <v>3</v>
      </c>
      <c r="F583" s="146" t="s">
        <v>568</v>
      </c>
      <c r="H583" s="147">
        <v>36</v>
      </c>
      <c r="L583" s="144"/>
      <c r="M583" s="148"/>
      <c r="N583" s="149"/>
      <c r="O583" s="149"/>
      <c r="P583" s="149"/>
      <c r="Q583" s="149"/>
      <c r="R583" s="149"/>
      <c r="S583" s="149"/>
      <c r="T583" s="150"/>
      <c r="AR583" s="145" t="s">
        <v>154</v>
      </c>
      <c r="AS583" s="145" t="s">
        <v>77</v>
      </c>
      <c r="AT583" s="12" t="s">
        <v>77</v>
      </c>
      <c r="AU583" s="12" t="s">
        <v>30</v>
      </c>
      <c r="AV583" s="12" t="s">
        <v>68</v>
      </c>
      <c r="AW583" s="145" t="s">
        <v>142</v>
      </c>
    </row>
    <row r="584" spans="2:49" s="12" customFormat="1" ht="12">
      <c r="B584" s="144"/>
      <c r="D584" s="135" t="s">
        <v>154</v>
      </c>
      <c r="E584" s="145" t="s">
        <v>3</v>
      </c>
      <c r="F584" s="146" t="s">
        <v>569</v>
      </c>
      <c r="H584" s="147">
        <v>60.84</v>
      </c>
      <c r="L584" s="144"/>
      <c r="M584" s="148"/>
      <c r="N584" s="149"/>
      <c r="O584" s="149"/>
      <c r="P584" s="149"/>
      <c r="Q584" s="149"/>
      <c r="R584" s="149"/>
      <c r="S584" s="149"/>
      <c r="T584" s="150"/>
      <c r="AR584" s="145" t="s">
        <v>154</v>
      </c>
      <c r="AS584" s="145" t="s">
        <v>77</v>
      </c>
      <c r="AT584" s="12" t="s">
        <v>77</v>
      </c>
      <c r="AU584" s="12" t="s">
        <v>30</v>
      </c>
      <c r="AV584" s="12" t="s">
        <v>68</v>
      </c>
      <c r="AW584" s="145" t="s">
        <v>142</v>
      </c>
    </row>
    <row r="585" spans="2:49" s="12" customFormat="1" ht="12">
      <c r="B585" s="144"/>
      <c r="D585" s="135" t="s">
        <v>154</v>
      </c>
      <c r="E585" s="145" t="s">
        <v>3</v>
      </c>
      <c r="F585" s="146" t="s">
        <v>570</v>
      </c>
      <c r="H585" s="147">
        <v>73.71</v>
      </c>
      <c r="L585" s="144"/>
      <c r="M585" s="148"/>
      <c r="N585" s="149"/>
      <c r="O585" s="149"/>
      <c r="P585" s="149"/>
      <c r="Q585" s="149"/>
      <c r="R585" s="149"/>
      <c r="S585" s="149"/>
      <c r="T585" s="150"/>
      <c r="AR585" s="145" t="s">
        <v>154</v>
      </c>
      <c r="AS585" s="145" t="s">
        <v>77</v>
      </c>
      <c r="AT585" s="12" t="s">
        <v>77</v>
      </c>
      <c r="AU585" s="12" t="s">
        <v>30</v>
      </c>
      <c r="AV585" s="12" t="s">
        <v>68</v>
      </c>
      <c r="AW585" s="145" t="s">
        <v>142</v>
      </c>
    </row>
    <row r="586" spans="2:49" s="14" customFormat="1" ht="12">
      <c r="B586" s="167"/>
      <c r="D586" s="135" t="s">
        <v>154</v>
      </c>
      <c r="E586" s="168" t="s">
        <v>3</v>
      </c>
      <c r="F586" s="169" t="s">
        <v>226</v>
      </c>
      <c r="H586" s="170">
        <v>515.15</v>
      </c>
      <c r="L586" s="167"/>
      <c r="M586" s="171"/>
      <c r="N586" s="172"/>
      <c r="O586" s="172"/>
      <c r="P586" s="172"/>
      <c r="Q586" s="172"/>
      <c r="R586" s="172"/>
      <c r="S586" s="172"/>
      <c r="T586" s="173"/>
      <c r="AR586" s="168" t="s">
        <v>154</v>
      </c>
      <c r="AS586" s="168" t="s">
        <v>77</v>
      </c>
      <c r="AT586" s="14" t="s">
        <v>143</v>
      </c>
      <c r="AU586" s="14" t="s">
        <v>30</v>
      </c>
      <c r="AV586" s="14" t="s">
        <v>68</v>
      </c>
      <c r="AW586" s="168" t="s">
        <v>142</v>
      </c>
    </row>
    <row r="587" spans="2:49" s="11" customFormat="1" ht="12">
      <c r="B587" s="138"/>
      <c r="D587" s="135" t="s">
        <v>154</v>
      </c>
      <c r="E587" s="139" t="s">
        <v>3</v>
      </c>
      <c r="F587" s="140" t="s">
        <v>247</v>
      </c>
      <c r="H587" s="139" t="s">
        <v>3</v>
      </c>
      <c r="L587" s="138"/>
      <c r="M587" s="141"/>
      <c r="N587" s="142"/>
      <c r="O587" s="142"/>
      <c r="P587" s="142"/>
      <c r="Q587" s="142"/>
      <c r="R587" s="142"/>
      <c r="S587" s="142"/>
      <c r="T587" s="143"/>
      <c r="AR587" s="139" t="s">
        <v>154</v>
      </c>
      <c r="AS587" s="139" t="s">
        <v>77</v>
      </c>
      <c r="AT587" s="11" t="s">
        <v>73</v>
      </c>
      <c r="AU587" s="11" t="s">
        <v>30</v>
      </c>
      <c r="AV587" s="11" t="s">
        <v>68</v>
      </c>
      <c r="AW587" s="139" t="s">
        <v>142</v>
      </c>
    </row>
    <row r="588" spans="2:49" s="12" customFormat="1" ht="12">
      <c r="B588" s="144"/>
      <c r="D588" s="135" t="s">
        <v>154</v>
      </c>
      <c r="E588" s="145" t="s">
        <v>3</v>
      </c>
      <c r="F588" s="146" t="s">
        <v>571</v>
      </c>
      <c r="H588" s="147">
        <v>75.6</v>
      </c>
      <c r="L588" s="144"/>
      <c r="M588" s="148"/>
      <c r="N588" s="149"/>
      <c r="O588" s="149"/>
      <c r="P588" s="149"/>
      <c r="Q588" s="149"/>
      <c r="R588" s="149"/>
      <c r="S588" s="149"/>
      <c r="T588" s="150"/>
      <c r="AR588" s="145" t="s">
        <v>154</v>
      </c>
      <c r="AS588" s="145" t="s">
        <v>77</v>
      </c>
      <c r="AT588" s="12" t="s">
        <v>77</v>
      </c>
      <c r="AU588" s="12" t="s">
        <v>30</v>
      </c>
      <c r="AV588" s="12" t="s">
        <v>68</v>
      </c>
      <c r="AW588" s="145" t="s">
        <v>142</v>
      </c>
    </row>
    <row r="589" spans="2:49" s="12" customFormat="1" ht="12">
      <c r="B589" s="144"/>
      <c r="D589" s="135" t="s">
        <v>154</v>
      </c>
      <c r="E589" s="145" t="s">
        <v>3</v>
      </c>
      <c r="F589" s="146" t="s">
        <v>572</v>
      </c>
      <c r="H589" s="147">
        <v>61.2</v>
      </c>
      <c r="L589" s="144"/>
      <c r="M589" s="148"/>
      <c r="N589" s="149"/>
      <c r="O589" s="149"/>
      <c r="P589" s="149"/>
      <c r="Q589" s="149"/>
      <c r="R589" s="149"/>
      <c r="S589" s="149"/>
      <c r="T589" s="150"/>
      <c r="AR589" s="145" t="s">
        <v>154</v>
      </c>
      <c r="AS589" s="145" t="s">
        <v>77</v>
      </c>
      <c r="AT589" s="12" t="s">
        <v>77</v>
      </c>
      <c r="AU589" s="12" t="s">
        <v>30</v>
      </c>
      <c r="AV589" s="12" t="s">
        <v>68</v>
      </c>
      <c r="AW589" s="145" t="s">
        <v>142</v>
      </c>
    </row>
    <row r="590" spans="2:49" s="12" customFormat="1" ht="12">
      <c r="B590" s="144"/>
      <c r="D590" s="135" t="s">
        <v>154</v>
      </c>
      <c r="E590" s="145" t="s">
        <v>3</v>
      </c>
      <c r="F590" s="146" t="s">
        <v>573</v>
      </c>
      <c r="H590" s="147">
        <v>40.8</v>
      </c>
      <c r="L590" s="144"/>
      <c r="M590" s="148"/>
      <c r="N590" s="149"/>
      <c r="O590" s="149"/>
      <c r="P590" s="149"/>
      <c r="Q590" s="149"/>
      <c r="R590" s="149"/>
      <c r="S590" s="149"/>
      <c r="T590" s="150"/>
      <c r="AR590" s="145" t="s">
        <v>154</v>
      </c>
      <c r="AS590" s="145" t="s">
        <v>77</v>
      </c>
      <c r="AT590" s="12" t="s">
        <v>77</v>
      </c>
      <c r="AU590" s="12" t="s">
        <v>30</v>
      </c>
      <c r="AV590" s="12" t="s">
        <v>68</v>
      </c>
      <c r="AW590" s="145" t="s">
        <v>142</v>
      </c>
    </row>
    <row r="591" spans="2:49" s="12" customFormat="1" ht="12">
      <c r="B591" s="144"/>
      <c r="D591" s="135" t="s">
        <v>154</v>
      </c>
      <c r="E591" s="145" t="s">
        <v>3</v>
      </c>
      <c r="F591" s="146" t="s">
        <v>574</v>
      </c>
      <c r="H591" s="147">
        <v>15.8</v>
      </c>
      <c r="L591" s="144"/>
      <c r="M591" s="148"/>
      <c r="N591" s="149"/>
      <c r="O591" s="149"/>
      <c r="P591" s="149"/>
      <c r="Q591" s="149"/>
      <c r="R591" s="149"/>
      <c r="S591" s="149"/>
      <c r="T591" s="150"/>
      <c r="AR591" s="145" t="s">
        <v>154</v>
      </c>
      <c r="AS591" s="145" t="s">
        <v>77</v>
      </c>
      <c r="AT591" s="12" t="s">
        <v>77</v>
      </c>
      <c r="AU591" s="12" t="s">
        <v>30</v>
      </c>
      <c r="AV591" s="12" t="s">
        <v>68</v>
      </c>
      <c r="AW591" s="145" t="s">
        <v>142</v>
      </c>
    </row>
    <row r="592" spans="2:49" s="12" customFormat="1" ht="12">
      <c r="B592" s="144"/>
      <c r="D592" s="135" t="s">
        <v>154</v>
      </c>
      <c r="E592" s="145" t="s">
        <v>3</v>
      </c>
      <c r="F592" s="146" t="s">
        <v>575</v>
      </c>
      <c r="H592" s="147">
        <v>11.9</v>
      </c>
      <c r="L592" s="144"/>
      <c r="M592" s="148"/>
      <c r="N592" s="149"/>
      <c r="O592" s="149"/>
      <c r="P592" s="149"/>
      <c r="Q592" s="149"/>
      <c r="R592" s="149"/>
      <c r="S592" s="149"/>
      <c r="T592" s="150"/>
      <c r="AR592" s="145" t="s">
        <v>154</v>
      </c>
      <c r="AS592" s="145" t="s">
        <v>77</v>
      </c>
      <c r="AT592" s="12" t="s">
        <v>77</v>
      </c>
      <c r="AU592" s="12" t="s">
        <v>30</v>
      </c>
      <c r="AV592" s="12" t="s">
        <v>68</v>
      </c>
      <c r="AW592" s="145" t="s">
        <v>142</v>
      </c>
    </row>
    <row r="593" spans="2:49" s="11" customFormat="1" ht="12">
      <c r="B593" s="138"/>
      <c r="D593" s="135" t="s">
        <v>154</v>
      </c>
      <c r="E593" s="139" t="s">
        <v>3</v>
      </c>
      <c r="F593" s="140" t="s">
        <v>256</v>
      </c>
      <c r="H593" s="139" t="s">
        <v>3</v>
      </c>
      <c r="L593" s="138"/>
      <c r="M593" s="141"/>
      <c r="N593" s="142"/>
      <c r="O593" s="142"/>
      <c r="P593" s="142"/>
      <c r="Q593" s="142"/>
      <c r="R593" s="142"/>
      <c r="S593" s="142"/>
      <c r="T593" s="143"/>
      <c r="AR593" s="139" t="s">
        <v>154</v>
      </c>
      <c r="AS593" s="139" t="s">
        <v>77</v>
      </c>
      <c r="AT593" s="11" t="s">
        <v>73</v>
      </c>
      <c r="AU593" s="11" t="s">
        <v>30</v>
      </c>
      <c r="AV593" s="11" t="s">
        <v>68</v>
      </c>
      <c r="AW593" s="139" t="s">
        <v>142</v>
      </c>
    </row>
    <row r="594" spans="2:49" s="12" customFormat="1" ht="12">
      <c r="B594" s="144"/>
      <c r="D594" s="135" t="s">
        <v>154</v>
      </c>
      <c r="E594" s="145" t="s">
        <v>3</v>
      </c>
      <c r="F594" s="146" t="s">
        <v>576</v>
      </c>
      <c r="H594" s="147">
        <v>20.2</v>
      </c>
      <c r="L594" s="144"/>
      <c r="M594" s="148"/>
      <c r="N594" s="149"/>
      <c r="O594" s="149"/>
      <c r="P594" s="149"/>
      <c r="Q594" s="149"/>
      <c r="R594" s="149"/>
      <c r="S594" s="149"/>
      <c r="T594" s="150"/>
      <c r="AR594" s="145" t="s">
        <v>154</v>
      </c>
      <c r="AS594" s="145" t="s">
        <v>77</v>
      </c>
      <c r="AT594" s="12" t="s">
        <v>77</v>
      </c>
      <c r="AU594" s="12" t="s">
        <v>30</v>
      </c>
      <c r="AV594" s="12" t="s">
        <v>68</v>
      </c>
      <c r="AW594" s="145" t="s">
        <v>142</v>
      </c>
    </row>
    <row r="595" spans="2:49" s="11" customFormat="1" ht="12">
      <c r="B595" s="138"/>
      <c r="D595" s="135" t="s">
        <v>154</v>
      </c>
      <c r="E595" s="139" t="s">
        <v>3</v>
      </c>
      <c r="F595" s="140" t="s">
        <v>258</v>
      </c>
      <c r="H595" s="139" t="s">
        <v>3</v>
      </c>
      <c r="L595" s="138"/>
      <c r="M595" s="141"/>
      <c r="N595" s="142"/>
      <c r="O595" s="142"/>
      <c r="P595" s="142"/>
      <c r="Q595" s="142"/>
      <c r="R595" s="142"/>
      <c r="S595" s="142"/>
      <c r="T595" s="143"/>
      <c r="AR595" s="139" t="s">
        <v>154</v>
      </c>
      <c r="AS595" s="139" t="s">
        <v>77</v>
      </c>
      <c r="AT595" s="11" t="s">
        <v>73</v>
      </c>
      <c r="AU595" s="11" t="s">
        <v>30</v>
      </c>
      <c r="AV595" s="11" t="s">
        <v>68</v>
      </c>
      <c r="AW595" s="139" t="s">
        <v>142</v>
      </c>
    </row>
    <row r="596" spans="2:49" s="11" customFormat="1" ht="12">
      <c r="B596" s="138"/>
      <c r="D596" s="135" t="s">
        <v>154</v>
      </c>
      <c r="E596" s="139" t="s">
        <v>3</v>
      </c>
      <c r="F596" s="140" t="s">
        <v>261</v>
      </c>
      <c r="H596" s="139" t="s">
        <v>3</v>
      </c>
      <c r="L596" s="138"/>
      <c r="M596" s="141"/>
      <c r="N596" s="142"/>
      <c r="O596" s="142"/>
      <c r="P596" s="142"/>
      <c r="Q596" s="142"/>
      <c r="R596" s="142"/>
      <c r="S596" s="142"/>
      <c r="T596" s="143"/>
      <c r="AR596" s="139" t="s">
        <v>154</v>
      </c>
      <c r="AS596" s="139" t="s">
        <v>77</v>
      </c>
      <c r="AT596" s="11" t="s">
        <v>73</v>
      </c>
      <c r="AU596" s="11" t="s">
        <v>30</v>
      </c>
      <c r="AV596" s="11" t="s">
        <v>68</v>
      </c>
      <c r="AW596" s="139" t="s">
        <v>142</v>
      </c>
    </row>
    <row r="597" spans="2:49" s="12" customFormat="1" ht="12">
      <c r="B597" s="144"/>
      <c r="D597" s="135" t="s">
        <v>154</v>
      </c>
      <c r="E597" s="145" t="s">
        <v>3</v>
      </c>
      <c r="F597" s="146" t="s">
        <v>577</v>
      </c>
      <c r="H597" s="147">
        <v>16.3</v>
      </c>
      <c r="L597" s="144"/>
      <c r="M597" s="148"/>
      <c r="N597" s="149"/>
      <c r="O597" s="149"/>
      <c r="P597" s="149"/>
      <c r="Q597" s="149"/>
      <c r="R597" s="149"/>
      <c r="S597" s="149"/>
      <c r="T597" s="150"/>
      <c r="AR597" s="145" t="s">
        <v>154</v>
      </c>
      <c r="AS597" s="145" t="s">
        <v>77</v>
      </c>
      <c r="AT597" s="12" t="s">
        <v>77</v>
      </c>
      <c r="AU597" s="12" t="s">
        <v>30</v>
      </c>
      <c r="AV597" s="12" t="s">
        <v>68</v>
      </c>
      <c r="AW597" s="145" t="s">
        <v>142</v>
      </c>
    </row>
    <row r="598" spans="2:49" s="11" customFormat="1" ht="12">
      <c r="B598" s="138"/>
      <c r="D598" s="135" t="s">
        <v>154</v>
      </c>
      <c r="E598" s="139" t="s">
        <v>3</v>
      </c>
      <c r="F598" s="140" t="s">
        <v>265</v>
      </c>
      <c r="H598" s="139" t="s">
        <v>3</v>
      </c>
      <c r="L598" s="138"/>
      <c r="M598" s="141"/>
      <c r="N598" s="142"/>
      <c r="O598" s="142"/>
      <c r="P598" s="142"/>
      <c r="Q598" s="142"/>
      <c r="R598" s="142"/>
      <c r="S598" s="142"/>
      <c r="T598" s="143"/>
      <c r="AR598" s="139" t="s">
        <v>154</v>
      </c>
      <c r="AS598" s="139" t="s">
        <v>77</v>
      </c>
      <c r="AT598" s="11" t="s">
        <v>73</v>
      </c>
      <c r="AU598" s="11" t="s">
        <v>30</v>
      </c>
      <c r="AV598" s="11" t="s">
        <v>68</v>
      </c>
      <c r="AW598" s="139" t="s">
        <v>142</v>
      </c>
    </row>
    <row r="599" spans="2:49" s="12" customFormat="1" ht="12">
      <c r="B599" s="144"/>
      <c r="D599" s="135" t="s">
        <v>154</v>
      </c>
      <c r="E599" s="145" t="s">
        <v>3</v>
      </c>
      <c r="F599" s="146" t="s">
        <v>578</v>
      </c>
      <c r="H599" s="147">
        <v>22.9</v>
      </c>
      <c r="L599" s="144"/>
      <c r="M599" s="148"/>
      <c r="N599" s="149"/>
      <c r="O599" s="149"/>
      <c r="P599" s="149"/>
      <c r="Q599" s="149"/>
      <c r="R599" s="149"/>
      <c r="S599" s="149"/>
      <c r="T599" s="150"/>
      <c r="AR599" s="145" t="s">
        <v>154</v>
      </c>
      <c r="AS599" s="145" t="s">
        <v>77</v>
      </c>
      <c r="AT599" s="12" t="s">
        <v>77</v>
      </c>
      <c r="AU599" s="12" t="s">
        <v>30</v>
      </c>
      <c r="AV599" s="12" t="s">
        <v>68</v>
      </c>
      <c r="AW599" s="145" t="s">
        <v>142</v>
      </c>
    </row>
    <row r="600" spans="2:49" s="13" customFormat="1" ht="12">
      <c r="B600" s="160"/>
      <c r="D600" s="135" t="s">
        <v>154</v>
      </c>
      <c r="E600" s="161" t="s">
        <v>3</v>
      </c>
      <c r="F600" s="162" t="s">
        <v>182</v>
      </c>
      <c r="H600" s="163">
        <v>779.85</v>
      </c>
      <c r="L600" s="160"/>
      <c r="M600" s="164"/>
      <c r="N600" s="165"/>
      <c r="O600" s="165"/>
      <c r="P600" s="165"/>
      <c r="Q600" s="165"/>
      <c r="R600" s="165"/>
      <c r="S600" s="165"/>
      <c r="T600" s="166"/>
      <c r="AR600" s="161" t="s">
        <v>154</v>
      </c>
      <c r="AS600" s="161" t="s">
        <v>77</v>
      </c>
      <c r="AT600" s="13" t="s">
        <v>150</v>
      </c>
      <c r="AU600" s="13" t="s">
        <v>30</v>
      </c>
      <c r="AV600" s="13" t="s">
        <v>73</v>
      </c>
      <c r="AW600" s="161" t="s">
        <v>142</v>
      </c>
    </row>
    <row r="601" spans="2:63" s="1" customFormat="1" ht="20.45" customHeight="1">
      <c r="B601" s="124"/>
      <c r="C601" s="125" t="s">
        <v>579</v>
      </c>
      <c r="D601" s="125" t="s">
        <v>145</v>
      </c>
      <c r="E601" s="126" t="s">
        <v>580</v>
      </c>
      <c r="F601" s="127" t="s">
        <v>581</v>
      </c>
      <c r="G601" s="128" t="s">
        <v>174</v>
      </c>
      <c r="H601" s="129">
        <v>215.45</v>
      </c>
      <c r="I601" s="130"/>
      <c r="J601" s="130">
        <f>ROUND(I601*H601,2)</f>
        <v>0</v>
      </c>
      <c r="K601" s="127" t="s">
        <v>149</v>
      </c>
      <c r="L601" s="28"/>
      <c r="M601" s="48" t="s">
        <v>3</v>
      </c>
      <c r="N601" s="131" t="s">
        <v>39</v>
      </c>
      <c r="O601" s="132">
        <v>0.04</v>
      </c>
      <c r="P601" s="132">
        <f>O601*H601</f>
        <v>8.618</v>
      </c>
      <c r="Q601" s="132">
        <v>0.0001</v>
      </c>
      <c r="R601" s="132">
        <f>Q601*H601</f>
        <v>0.021544999999999998</v>
      </c>
      <c r="S601" s="132">
        <v>0</v>
      </c>
      <c r="T601" s="133">
        <f>S601*H601</f>
        <v>0</v>
      </c>
      <c r="AP601" s="17" t="s">
        <v>305</v>
      </c>
      <c r="AR601" s="17" t="s">
        <v>145</v>
      </c>
      <c r="AS601" s="17" t="s">
        <v>77</v>
      </c>
      <c r="AW601" s="17" t="s">
        <v>142</v>
      </c>
      <c r="BC601" s="134">
        <f>IF(N601="základní",J601,0)</f>
        <v>0</v>
      </c>
      <c r="BD601" s="134">
        <f>IF(N601="snížená",J601,0)</f>
        <v>0</v>
      </c>
      <c r="BE601" s="134">
        <f>IF(N601="zákl. přenesená",J601,0)</f>
        <v>0</v>
      </c>
      <c r="BF601" s="134">
        <f>IF(N601="sníž. přenesená",J601,0)</f>
        <v>0</v>
      </c>
      <c r="BG601" s="134">
        <f>IF(N601="nulová",J601,0)</f>
        <v>0</v>
      </c>
      <c r="BH601" s="17" t="s">
        <v>73</v>
      </c>
      <c r="BI601" s="134">
        <f>ROUND(I601*H601,2)</f>
        <v>0</v>
      </c>
      <c r="BJ601" s="17" t="s">
        <v>305</v>
      </c>
      <c r="BK601" s="17" t="s">
        <v>582</v>
      </c>
    </row>
    <row r="602" spans="2:45" s="1" customFormat="1" ht="126.75">
      <c r="B602" s="28"/>
      <c r="D602" s="135" t="s">
        <v>152</v>
      </c>
      <c r="F602" s="136" t="s">
        <v>559</v>
      </c>
      <c r="L602" s="28"/>
      <c r="M602" s="137"/>
      <c r="N602" s="49"/>
      <c r="O602" s="49"/>
      <c r="P602" s="49"/>
      <c r="Q602" s="49"/>
      <c r="R602" s="49"/>
      <c r="S602" s="49"/>
      <c r="T602" s="50"/>
      <c r="AR602" s="17" t="s">
        <v>152</v>
      </c>
      <c r="AS602" s="17" t="s">
        <v>77</v>
      </c>
    </row>
    <row r="603" spans="2:63" s="1" customFormat="1" ht="20.45" customHeight="1">
      <c r="B603" s="124"/>
      <c r="C603" s="125" t="s">
        <v>583</v>
      </c>
      <c r="D603" s="125" t="s">
        <v>145</v>
      </c>
      <c r="E603" s="126" t="s">
        <v>584</v>
      </c>
      <c r="F603" s="127" t="s">
        <v>585</v>
      </c>
      <c r="G603" s="128" t="s">
        <v>174</v>
      </c>
      <c r="H603" s="129">
        <v>320.265</v>
      </c>
      <c r="I603" s="130"/>
      <c r="J603" s="130">
        <f>ROUND(I603*H603,2)</f>
        <v>0</v>
      </c>
      <c r="K603" s="127" t="s">
        <v>149</v>
      </c>
      <c r="L603" s="28"/>
      <c r="M603" s="48" t="s">
        <v>3</v>
      </c>
      <c r="N603" s="131" t="s">
        <v>39</v>
      </c>
      <c r="O603" s="132">
        <v>0.518</v>
      </c>
      <c r="P603" s="132">
        <f>O603*H603</f>
        <v>165.89727</v>
      </c>
      <c r="Q603" s="132">
        <v>0.00139</v>
      </c>
      <c r="R603" s="132">
        <f>Q603*H603</f>
        <v>0.44516835</v>
      </c>
      <c r="S603" s="132">
        <v>0</v>
      </c>
      <c r="T603" s="133">
        <f>S603*H603</f>
        <v>0</v>
      </c>
      <c r="AP603" s="17" t="s">
        <v>305</v>
      </c>
      <c r="AR603" s="17" t="s">
        <v>145</v>
      </c>
      <c r="AS603" s="17" t="s">
        <v>77</v>
      </c>
      <c r="AW603" s="17" t="s">
        <v>142</v>
      </c>
      <c r="BC603" s="134">
        <f>IF(N603="základní",J603,0)</f>
        <v>0</v>
      </c>
      <c r="BD603" s="134">
        <f>IF(N603="snížená",J603,0)</f>
        <v>0</v>
      </c>
      <c r="BE603" s="134">
        <f>IF(N603="zákl. přenesená",J603,0)</f>
        <v>0</v>
      </c>
      <c r="BF603" s="134">
        <f>IF(N603="sníž. přenesená",J603,0)</f>
        <v>0</v>
      </c>
      <c r="BG603" s="134">
        <f>IF(N603="nulová",J603,0)</f>
        <v>0</v>
      </c>
      <c r="BH603" s="17" t="s">
        <v>73</v>
      </c>
      <c r="BI603" s="134">
        <f>ROUND(I603*H603,2)</f>
        <v>0</v>
      </c>
      <c r="BJ603" s="17" t="s">
        <v>305</v>
      </c>
      <c r="BK603" s="17" t="s">
        <v>586</v>
      </c>
    </row>
    <row r="604" spans="2:45" s="1" customFormat="1" ht="48.75">
      <c r="B604" s="28"/>
      <c r="D604" s="135" t="s">
        <v>152</v>
      </c>
      <c r="F604" s="136" t="s">
        <v>587</v>
      </c>
      <c r="L604" s="28"/>
      <c r="M604" s="137"/>
      <c r="N604" s="49"/>
      <c r="O604" s="49"/>
      <c r="P604" s="49"/>
      <c r="Q604" s="49"/>
      <c r="R604" s="49"/>
      <c r="S604" s="49"/>
      <c r="T604" s="50"/>
      <c r="AR604" s="17" t="s">
        <v>152</v>
      </c>
      <c r="AS604" s="17" t="s">
        <v>77</v>
      </c>
    </row>
    <row r="605" spans="2:49" s="11" customFormat="1" ht="12">
      <c r="B605" s="138"/>
      <c r="D605" s="135" t="s">
        <v>154</v>
      </c>
      <c r="E605" s="139" t="s">
        <v>3</v>
      </c>
      <c r="F605" s="140" t="s">
        <v>155</v>
      </c>
      <c r="H605" s="139" t="s">
        <v>3</v>
      </c>
      <c r="L605" s="138"/>
      <c r="M605" s="141"/>
      <c r="N605" s="142"/>
      <c r="O605" s="142"/>
      <c r="P605" s="142"/>
      <c r="Q605" s="142"/>
      <c r="R605" s="142"/>
      <c r="S605" s="142"/>
      <c r="T605" s="143"/>
      <c r="AR605" s="139" t="s">
        <v>154</v>
      </c>
      <c r="AS605" s="139" t="s">
        <v>77</v>
      </c>
      <c r="AT605" s="11" t="s">
        <v>73</v>
      </c>
      <c r="AU605" s="11" t="s">
        <v>30</v>
      </c>
      <c r="AV605" s="11" t="s">
        <v>68</v>
      </c>
      <c r="AW605" s="139" t="s">
        <v>142</v>
      </c>
    </row>
    <row r="606" spans="2:49" s="11" customFormat="1" ht="12">
      <c r="B606" s="138"/>
      <c r="D606" s="135" t="s">
        <v>154</v>
      </c>
      <c r="E606" s="139" t="s">
        <v>3</v>
      </c>
      <c r="F606" s="140" t="s">
        <v>156</v>
      </c>
      <c r="H606" s="139" t="s">
        <v>3</v>
      </c>
      <c r="L606" s="138"/>
      <c r="M606" s="141"/>
      <c r="N606" s="142"/>
      <c r="O606" s="142"/>
      <c r="P606" s="142"/>
      <c r="Q606" s="142"/>
      <c r="R606" s="142"/>
      <c r="S606" s="142"/>
      <c r="T606" s="143"/>
      <c r="AR606" s="139" t="s">
        <v>154</v>
      </c>
      <c r="AS606" s="139" t="s">
        <v>77</v>
      </c>
      <c r="AT606" s="11" t="s">
        <v>73</v>
      </c>
      <c r="AU606" s="11" t="s">
        <v>30</v>
      </c>
      <c r="AV606" s="11" t="s">
        <v>68</v>
      </c>
      <c r="AW606" s="139" t="s">
        <v>142</v>
      </c>
    </row>
    <row r="607" spans="2:49" s="12" customFormat="1" ht="12">
      <c r="B607" s="144"/>
      <c r="D607" s="135" t="s">
        <v>154</v>
      </c>
      <c r="E607" s="145" t="s">
        <v>3</v>
      </c>
      <c r="F607" s="146" t="s">
        <v>588</v>
      </c>
      <c r="H607" s="147">
        <v>320.265</v>
      </c>
      <c r="L607" s="144"/>
      <c r="M607" s="148"/>
      <c r="N607" s="149"/>
      <c r="O607" s="149"/>
      <c r="P607" s="149"/>
      <c r="Q607" s="149"/>
      <c r="R607" s="149"/>
      <c r="S607" s="149"/>
      <c r="T607" s="150"/>
      <c r="AR607" s="145" t="s">
        <v>154</v>
      </c>
      <c r="AS607" s="145" t="s">
        <v>77</v>
      </c>
      <c r="AT607" s="12" t="s">
        <v>77</v>
      </c>
      <c r="AU607" s="12" t="s">
        <v>30</v>
      </c>
      <c r="AV607" s="12" t="s">
        <v>73</v>
      </c>
      <c r="AW607" s="145" t="s">
        <v>142</v>
      </c>
    </row>
    <row r="608" spans="2:63" s="1" customFormat="1" ht="20.45" customHeight="1">
      <c r="B608" s="124"/>
      <c r="C608" s="151" t="s">
        <v>589</v>
      </c>
      <c r="D608" s="151" t="s">
        <v>166</v>
      </c>
      <c r="E608" s="152" t="s">
        <v>590</v>
      </c>
      <c r="F608" s="153" t="s">
        <v>591</v>
      </c>
      <c r="G608" s="154" t="s">
        <v>174</v>
      </c>
      <c r="H608" s="155">
        <v>336.278</v>
      </c>
      <c r="I608" s="156"/>
      <c r="J608" s="156">
        <f>ROUND(I608*H608,2)</f>
        <v>0</v>
      </c>
      <c r="K608" s="153" t="s">
        <v>149</v>
      </c>
      <c r="L608" s="157"/>
      <c r="M608" s="158" t="s">
        <v>3</v>
      </c>
      <c r="N608" s="159" t="s">
        <v>39</v>
      </c>
      <c r="O608" s="132">
        <v>0</v>
      </c>
      <c r="P608" s="132">
        <f>O608*H608</f>
        <v>0</v>
      </c>
      <c r="Q608" s="132">
        <v>0.008</v>
      </c>
      <c r="R608" s="132">
        <f>Q608*H608</f>
        <v>2.690224</v>
      </c>
      <c r="S608" s="132">
        <v>0</v>
      </c>
      <c r="T608" s="133">
        <f>S608*H608</f>
        <v>0</v>
      </c>
      <c r="AP608" s="17" t="s">
        <v>422</v>
      </c>
      <c r="AR608" s="17" t="s">
        <v>166</v>
      </c>
      <c r="AS608" s="17" t="s">
        <v>77</v>
      </c>
      <c r="AW608" s="17" t="s">
        <v>142</v>
      </c>
      <c r="BC608" s="134">
        <f>IF(N608="základní",J608,0)</f>
        <v>0</v>
      </c>
      <c r="BD608" s="134">
        <f>IF(N608="snížená",J608,0)</f>
        <v>0</v>
      </c>
      <c r="BE608" s="134">
        <f>IF(N608="zákl. přenesená",J608,0)</f>
        <v>0</v>
      </c>
      <c r="BF608" s="134">
        <f>IF(N608="sníž. přenesená",J608,0)</f>
        <v>0</v>
      </c>
      <c r="BG608" s="134">
        <f>IF(N608="nulová",J608,0)</f>
        <v>0</v>
      </c>
      <c r="BH608" s="17" t="s">
        <v>73</v>
      </c>
      <c r="BI608" s="134">
        <f>ROUND(I608*H608,2)</f>
        <v>0</v>
      </c>
      <c r="BJ608" s="17" t="s">
        <v>305</v>
      </c>
      <c r="BK608" s="17" t="s">
        <v>592</v>
      </c>
    </row>
    <row r="609" spans="2:49" s="12" customFormat="1" ht="12">
      <c r="B609" s="144"/>
      <c r="D609" s="135" t="s">
        <v>154</v>
      </c>
      <c r="F609" s="146" t="s">
        <v>593</v>
      </c>
      <c r="H609" s="147">
        <v>336.278</v>
      </c>
      <c r="L609" s="144"/>
      <c r="M609" s="148"/>
      <c r="N609" s="149"/>
      <c r="O609" s="149"/>
      <c r="P609" s="149"/>
      <c r="Q609" s="149"/>
      <c r="R609" s="149"/>
      <c r="S609" s="149"/>
      <c r="T609" s="150"/>
      <c r="AR609" s="145" t="s">
        <v>154</v>
      </c>
      <c r="AS609" s="145" t="s">
        <v>77</v>
      </c>
      <c r="AT609" s="12" t="s">
        <v>77</v>
      </c>
      <c r="AU609" s="12" t="s">
        <v>4</v>
      </c>
      <c r="AV609" s="12" t="s">
        <v>73</v>
      </c>
      <c r="AW609" s="145" t="s">
        <v>142</v>
      </c>
    </row>
    <row r="610" spans="2:63" s="1" customFormat="1" ht="20.45" customHeight="1">
      <c r="B610" s="124"/>
      <c r="C610" s="125" t="s">
        <v>594</v>
      </c>
      <c r="D610" s="125" t="s">
        <v>145</v>
      </c>
      <c r="E610" s="126" t="s">
        <v>595</v>
      </c>
      <c r="F610" s="127" t="s">
        <v>596</v>
      </c>
      <c r="G610" s="128" t="s">
        <v>148</v>
      </c>
      <c r="H610" s="129">
        <v>29</v>
      </c>
      <c r="I610" s="130"/>
      <c r="J610" s="130">
        <f>ROUND(I610*H610,2)</f>
        <v>0</v>
      </c>
      <c r="K610" s="127" t="s">
        <v>149</v>
      </c>
      <c r="L610" s="28"/>
      <c r="M610" s="48" t="s">
        <v>3</v>
      </c>
      <c r="N610" s="131" t="s">
        <v>39</v>
      </c>
      <c r="O610" s="132">
        <v>3.77</v>
      </c>
      <c r="P610" s="132">
        <f>O610*H610</f>
        <v>109.33</v>
      </c>
      <c r="Q610" s="132">
        <v>0</v>
      </c>
      <c r="R610" s="132">
        <f>Q610*H610</f>
        <v>0</v>
      </c>
      <c r="S610" s="132">
        <v>0</v>
      </c>
      <c r="T610" s="133">
        <f>S610*H610</f>
        <v>0</v>
      </c>
      <c r="AP610" s="17" t="s">
        <v>305</v>
      </c>
      <c r="AR610" s="17" t="s">
        <v>145</v>
      </c>
      <c r="AS610" s="17" t="s">
        <v>77</v>
      </c>
      <c r="AW610" s="17" t="s">
        <v>142</v>
      </c>
      <c r="BC610" s="134">
        <f>IF(N610="základní",J610,0)</f>
        <v>0</v>
      </c>
      <c r="BD610" s="134">
        <f>IF(N610="snížená",J610,0)</f>
        <v>0</v>
      </c>
      <c r="BE610" s="134">
        <f>IF(N610="zákl. přenesená",J610,0)</f>
        <v>0</v>
      </c>
      <c r="BF610" s="134">
        <f>IF(N610="sníž. přenesená",J610,0)</f>
        <v>0</v>
      </c>
      <c r="BG610" s="134">
        <f>IF(N610="nulová",J610,0)</f>
        <v>0</v>
      </c>
      <c r="BH610" s="17" t="s">
        <v>73</v>
      </c>
      <c r="BI610" s="134">
        <f>ROUND(I610*H610,2)</f>
        <v>0</v>
      </c>
      <c r="BJ610" s="17" t="s">
        <v>305</v>
      </c>
      <c r="BK610" s="17" t="s">
        <v>597</v>
      </c>
    </row>
    <row r="611" spans="2:45" s="1" customFormat="1" ht="185.25">
      <c r="B611" s="28"/>
      <c r="D611" s="135" t="s">
        <v>152</v>
      </c>
      <c r="F611" s="136" t="s">
        <v>598</v>
      </c>
      <c r="L611" s="28"/>
      <c r="M611" s="137"/>
      <c r="N611" s="49"/>
      <c r="O611" s="49"/>
      <c r="P611" s="49"/>
      <c r="Q611" s="49"/>
      <c r="R611" s="49"/>
      <c r="S611" s="49"/>
      <c r="T611" s="50"/>
      <c r="AR611" s="17" t="s">
        <v>152</v>
      </c>
      <c r="AS611" s="17" t="s">
        <v>77</v>
      </c>
    </row>
    <row r="612" spans="2:49" s="11" customFormat="1" ht="12">
      <c r="B612" s="138"/>
      <c r="D612" s="135" t="s">
        <v>154</v>
      </c>
      <c r="E612" s="139" t="s">
        <v>3</v>
      </c>
      <c r="F612" s="140" t="s">
        <v>316</v>
      </c>
      <c r="H612" s="139" t="s">
        <v>3</v>
      </c>
      <c r="L612" s="138"/>
      <c r="M612" s="141"/>
      <c r="N612" s="142"/>
      <c r="O612" s="142"/>
      <c r="P612" s="142"/>
      <c r="Q612" s="142"/>
      <c r="R612" s="142"/>
      <c r="S612" s="142"/>
      <c r="T612" s="143"/>
      <c r="AR612" s="139" t="s">
        <v>154</v>
      </c>
      <c r="AS612" s="139" t="s">
        <v>77</v>
      </c>
      <c r="AT612" s="11" t="s">
        <v>73</v>
      </c>
      <c r="AU612" s="11" t="s">
        <v>30</v>
      </c>
      <c r="AV612" s="11" t="s">
        <v>68</v>
      </c>
      <c r="AW612" s="139" t="s">
        <v>142</v>
      </c>
    </row>
    <row r="613" spans="2:49" s="11" customFormat="1" ht="12">
      <c r="B613" s="138"/>
      <c r="D613" s="135" t="s">
        <v>154</v>
      </c>
      <c r="E613" s="139" t="s">
        <v>3</v>
      </c>
      <c r="F613" s="140" t="s">
        <v>156</v>
      </c>
      <c r="H613" s="139" t="s">
        <v>3</v>
      </c>
      <c r="L613" s="138"/>
      <c r="M613" s="141"/>
      <c r="N613" s="142"/>
      <c r="O613" s="142"/>
      <c r="P613" s="142"/>
      <c r="Q613" s="142"/>
      <c r="R613" s="142"/>
      <c r="S613" s="142"/>
      <c r="T613" s="143"/>
      <c r="AR613" s="139" t="s">
        <v>154</v>
      </c>
      <c r="AS613" s="139" t="s">
        <v>77</v>
      </c>
      <c r="AT613" s="11" t="s">
        <v>73</v>
      </c>
      <c r="AU613" s="11" t="s">
        <v>30</v>
      </c>
      <c r="AV613" s="11" t="s">
        <v>68</v>
      </c>
      <c r="AW613" s="139" t="s">
        <v>142</v>
      </c>
    </row>
    <row r="614" spans="2:49" s="11" customFormat="1" ht="12">
      <c r="B614" s="138"/>
      <c r="D614" s="135" t="s">
        <v>154</v>
      </c>
      <c r="E614" s="139" t="s">
        <v>3</v>
      </c>
      <c r="F614" s="140" t="s">
        <v>599</v>
      </c>
      <c r="H614" s="139" t="s">
        <v>3</v>
      </c>
      <c r="L614" s="138"/>
      <c r="M614" s="141"/>
      <c r="N614" s="142"/>
      <c r="O614" s="142"/>
      <c r="P614" s="142"/>
      <c r="Q614" s="142"/>
      <c r="R614" s="142"/>
      <c r="S614" s="142"/>
      <c r="T614" s="143"/>
      <c r="AR614" s="139" t="s">
        <v>154</v>
      </c>
      <c r="AS614" s="139" t="s">
        <v>77</v>
      </c>
      <c r="AT614" s="11" t="s">
        <v>73</v>
      </c>
      <c r="AU614" s="11" t="s">
        <v>30</v>
      </c>
      <c r="AV614" s="11" t="s">
        <v>68</v>
      </c>
      <c r="AW614" s="139" t="s">
        <v>142</v>
      </c>
    </row>
    <row r="615" spans="2:49" s="12" customFormat="1" ht="12">
      <c r="B615" s="144"/>
      <c r="D615" s="135" t="s">
        <v>154</v>
      </c>
      <c r="E615" s="145" t="s">
        <v>3</v>
      </c>
      <c r="F615" s="146" t="s">
        <v>600</v>
      </c>
      <c r="H615" s="147">
        <v>20</v>
      </c>
      <c r="L615" s="144"/>
      <c r="M615" s="148"/>
      <c r="N615" s="149"/>
      <c r="O615" s="149"/>
      <c r="P615" s="149"/>
      <c r="Q615" s="149"/>
      <c r="R615" s="149"/>
      <c r="S615" s="149"/>
      <c r="T615" s="150"/>
      <c r="AR615" s="145" t="s">
        <v>154</v>
      </c>
      <c r="AS615" s="145" t="s">
        <v>77</v>
      </c>
      <c r="AT615" s="12" t="s">
        <v>77</v>
      </c>
      <c r="AU615" s="12" t="s">
        <v>30</v>
      </c>
      <c r="AV615" s="12" t="s">
        <v>68</v>
      </c>
      <c r="AW615" s="145" t="s">
        <v>142</v>
      </c>
    </row>
    <row r="616" spans="2:49" s="11" customFormat="1" ht="12">
      <c r="B616" s="138"/>
      <c r="D616" s="135" t="s">
        <v>154</v>
      </c>
      <c r="E616" s="139" t="s">
        <v>3</v>
      </c>
      <c r="F616" s="140" t="s">
        <v>601</v>
      </c>
      <c r="H616" s="139" t="s">
        <v>3</v>
      </c>
      <c r="L616" s="138"/>
      <c r="M616" s="141"/>
      <c r="N616" s="142"/>
      <c r="O616" s="142"/>
      <c r="P616" s="142"/>
      <c r="Q616" s="142"/>
      <c r="R616" s="142"/>
      <c r="S616" s="142"/>
      <c r="T616" s="143"/>
      <c r="AR616" s="139" t="s">
        <v>154</v>
      </c>
      <c r="AS616" s="139" t="s">
        <v>77</v>
      </c>
      <c r="AT616" s="11" t="s">
        <v>73</v>
      </c>
      <c r="AU616" s="11" t="s">
        <v>30</v>
      </c>
      <c r="AV616" s="11" t="s">
        <v>68</v>
      </c>
      <c r="AW616" s="139" t="s">
        <v>142</v>
      </c>
    </row>
    <row r="617" spans="2:49" s="12" customFormat="1" ht="12">
      <c r="B617" s="144"/>
      <c r="D617" s="135" t="s">
        <v>154</v>
      </c>
      <c r="E617" s="145" t="s">
        <v>3</v>
      </c>
      <c r="F617" s="146" t="s">
        <v>602</v>
      </c>
      <c r="H617" s="147">
        <v>9</v>
      </c>
      <c r="L617" s="144"/>
      <c r="M617" s="148"/>
      <c r="N617" s="149"/>
      <c r="O617" s="149"/>
      <c r="P617" s="149"/>
      <c r="Q617" s="149"/>
      <c r="R617" s="149"/>
      <c r="S617" s="149"/>
      <c r="T617" s="150"/>
      <c r="AR617" s="145" t="s">
        <v>154</v>
      </c>
      <c r="AS617" s="145" t="s">
        <v>77</v>
      </c>
      <c r="AT617" s="12" t="s">
        <v>77</v>
      </c>
      <c r="AU617" s="12" t="s">
        <v>30</v>
      </c>
      <c r="AV617" s="12" t="s">
        <v>68</v>
      </c>
      <c r="AW617" s="145" t="s">
        <v>142</v>
      </c>
    </row>
    <row r="618" spans="2:49" s="13" customFormat="1" ht="12">
      <c r="B618" s="160"/>
      <c r="D618" s="135" t="s">
        <v>154</v>
      </c>
      <c r="E618" s="161" t="s">
        <v>3</v>
      </c>
      <c r="F618" s="162" t="s">
        <v>182</v>
      </c>
      <c r="H618" s="163">
        <v>29</v>
      </c>
      <c r="L618" s="160"/>
      <c r="M618" s="164"/>
      <c r="N618" s="165"/>
      <c r="O618" s="165"/>
      <c r="P618" s="165"/>
      <c r="Q618" s="165"/>
      <c r="R618" s="165"/>
      <c r="S618" s="165"/>
      <c r="T618" s="166"/>
      <c r="AR618" s="161" t="s">
        <v>154</v>
      </c>
      <c r="AS618" s="161" t="s">
        <v>77</v>
      </c>
      <c r="AT618" s="13" t="s">
        <v>150</v>
      </c>
      <c r="AU618" s="13" t="s">
        <v>30</v>
      </c>
      <c r="AV618" s="13" t="s">
        <v>73</v>
      </c>
      <c r="AW618" s="161" t="s">
        <v>142</v>
      </c>
    </row>
    <row r="619" spans="2:63" s="1" customFormat="1" ht="20.45" customHeight="1">
      <c r="B619" s="124"/>
      <c r="C619" s="151" t="s">
        <v>603</v>
      </c>
      <c r="D619" s="151" t="s">
        <v>166</v>
      </c>
      <c r="E619" s="152" t="s">
        <v>604</v>
      </c>
      <c r="F619" s="153" t="s">
        <v>605</v>
      </c>
      <c r="G619" s="154" t="s">
        <v>148</v>
      </c>
      <c r="H619" s="155">
        <v>9</v>
      </c>
      <c r="I619" s="156"/>
      <c r="J619" s="156">
        <f>ROUND(I619*H619,2)</f>
        <v>0</v>
      </c>
      <c r="K619" s="153" t="s">
        <v>149</v>
      </c>
      <c r="L619" s="157"/>
      <c r="M619" s="158" t="s">
        <v>3</v>
      </c>
      <c r="N619" s="159" t="s">
        <v>39</v>
      </c>
      <c r="O619" s="132">
        <v>0</v>
      </c>
      <c r="P619" s="132">
        <f>O619*H619</f>
        <v>0</v>
      </c>
      <c r="Q619" s="132">
        <v>0.063</v>
      </c>
      <c r="R619" s="132">
        <f>Q619*H619</f>
        <v>0.567</v>
      </c>
      <c r="S619" s="132">
        <v>0</v>
      </c>
      <c r="T619" s="133">
        <f>S619*H619</f>
        <v>0</v>
      </c>
      <c r="AP619" s="17" t="s">
        <v>422</v>
      </c>
      <c r="AR619" s="17" t="s">
        <v>166</v>
      </c>
      <c r="AS619" s="17" t="s">
        <v>77</v>
      </c>
      <c r="AW619" s="17" t="s">
        <v>142</v>
      </c>
      <c r="BC619" s="134">
        <f>IF(N619="základní",J619,0)</f>
        <v>0</v>
      </c>
      <c r="BD619" s="134">
        <f>IF(N619="snížená",J619,0)</f>
        <v>0</v>
      </c>
      <c r="BE619" s="134">
        <f>IF(N619="zákl. přenesená",J619,0)</f>
        <v>0</v>
      </c>
      <c r="BF619" s="134">
        <f>IF(N619="sníž. přenesená",J619,0)</f>
        <v>0</v>
      </c>
      <c r="BG619" s="134">
        <f>IF(N619="nulová",J619,0)</f>
        <v>0</v>
      </c>
      <c r="BH619" s="17" t="s">
        <v>73</v>
      </c>
      <c r="BI619" s="134">
        <f>ROUND(I619*H619,2)</f>
        <v>0</v>
      </c>
      <c r="BJ619" s="17" t="s">
        <v>305</v>
      </c>
      <c r="BK619" s="17" t="s">
        <v>606</v>
      </c>
    </row>
    <row r="620" spans="2:63" s="1" customFormat="1" ht="20.45" customHeight="1">
      <c r="B620" s="124"/>
      <c r="C620" s="151" t="s">
        <v>607</v>
      </c>
      <c r="D620" s="151" t="s">
        <v>166</v>
      </c>
      <c r="E620" s="152" t="s">
        <v>608</v>
      </c>
      <c r="F620" s="153" t="s">
        <v>609</v>
      </c>
      <c r="G620" s="154" t="s">
        <v>148</v>
      </c>
      <c r="H620" s="155">
        <v>20</v>
      </c>
      <c r="I620" s="156"/>
      <c r="J620" s="156">
        <f>ROUND(I620*H620,2)</f>
        <v>0</v>
      </c>
      <c r="K620" s="153" t="s">
        <v>149</v>
      </c>
      <c r="L620" s="157"/>
      <c r="M620" s="158" t="s">
        <v>3</v>
      </c>
      <c r="N620" s="159" t="s">
        <v>39</v>
      </c>
      <c r="O620" s="132">
        <v>0</v>
      </c>
      <c r="P620" s="132">
        <f>O620*H620</f>
        <v>0</v>
      </c>
      <c r="Q620" s="132">
        <v>0.058</v>
      </c>
      <c r="R620" s="132">
        <f>Q620*H620</f>
        <v>1.1600000000000001</v>
      </c>
      <c r="S620" s="132">
        <v>0</v>
      </c>
      <c r="T620" s="133">
        <f>S620*H620</f>
        <v>0</v>
      </c>
      <c r="AP620" s="17" t="s">
        <v>422</v>
      </c>
      <c r="AR620" s="17" t="s">
        <v>166</v>
      </c>
      <c r="AS620" s="17" t="s">
        <v>77</v>
      </c>
      <c r="AW620" s="17" t="s">
        <v>142</v>
      </c>
      <c r="BC620" s="134">
        <f>IF(N620="základní",J620,0)</f>
        <v>0</v>
      </c>
      <c r="BD620" s="134">
        <f>IF(N620="snížená",J620,0)</f>
        <v>0</v>
      </c>
      <c r="BE620" s="134">
        <f>IF(N620="zákl. přenesená",J620,0)</f>
        <v>0</v>
      </c>
      <c r="BF620" s="134">
        <f>IF(N620="sníž. přenesená",J620,0)</f>
        <v>0</v>
      </c>
      <c r="BG620" s="134">
        <f>IF(N620="nulová",J620,0)</f>
        <v>0</v>
      </c>
      <c r="BH620" s="17" t="s">
        <v>73</v>
      </c>
      <c r="BI620" s="134">
        <f>ROUND(I620*H620,2)</f>
        <v>0</v>
      </c>
      <c r="BJ620" s="17" t="s">
        <v>305</v>
      </c>
      <c r="BK620" s="17" t="s">
        <v>610</v>
      </c>
    </row>
    <row r="621" spans="2:63" s="1" customFormat="1" ht="30.6" customHeight="1">
      <c r="B621" s="124"/>
      <c r="C621" s="125" t="s">
        <v>611</v>
      </c>
      <c r="D621" s="125" t="s">
        <v>145</v>
      </c>
      <c r="E621" s="126" t="s">
        <v>612</v>
      </c>
      <c r="F621" s="127" t="s">
        <v>613</v>
      </c>
      <c r="G621" s="128" t="s">
        <v>161</v>
      </c>
      <c r="H621" s="129">
        <v>12.777</v>
      </c>
      <c r="I621" s="130"/>
      <c r="J621" s="130">
        <f>ROUND(I621*H621,2)</f>
        <v>0</v>
      </c>
      <c r="K621" s="127" t="s">
        <v>149</v>
      </c>
      <c r="L621" s="28"/>
      <c r="M621" s="48" t="s">
        <v>3</v>
      </c>
      <c r="N621" s="131" t="s">
        <v>39</v>
      </c>
      <c r="O621" s="132">
        <v>2.46</v>
      </c>
      <c r="P621" s="132">
        <f>O621*H621</f>
        <v>31.43142</v>
      </c>
      <c r="Q621" s="132">
        <v>0</v>
      </c>
      <c r="R621" s="132">
        <f>Q621*H621</f>
        <v>0</v>
      </c>
      <c r="S621" s="132">
        <v>0</v>
      </c>
      <c r="T621" s="133">
        <f>S621*H621</f>
        <v>0</v>
      </c>
      <c r="AP621" s="17" t="s">
        <v>305</v>
      </c>
      <c r="AR621" s="17" t="s">
        <v>145</v>
      </c>
      <c r="AS621" s="17" t="s">
        <v>77</v>
      </c>
      <c r="AW621" s="17" t="s">
        <v>142</v>
      </c>
      <c r="BC621" s="134">
        <f>IF(N621="základní",J621,0)</f>
        <v>0</v>
      </c>
      <c r="BD621" s="134">
        <f>IF(N621="snížená",J621,0)</f>
        <v>0</v>
      </c>
      <c r="BE621" s="134">
        <f>IF(N621="zákl. přenesená",J621,0)</f>
        <v>0</v>
      </c>
      <c r="BF621" s="134">
        <f>IF(N621="sníž. přenesená",J621,0)</f>
        <v>0</v>
      </c>
      <c r="BG621" s="134">
        <f>IF(N621="nulová",J621,0)</f>
        <v>0</v>
      </c>
      <c r="BH621" s="17" t="s">
        <v>73</v>
      </c>
      <c r="BI621" s="134">
        <f>ROUND(I621*H621,2)</f>
        <v>0</v>
      </c>
      <c r="BJ621" s="17" t="s">
        <v>305</v>
      </c>
      <c r="BK621" s="17" t="s">
        <v>614</v>
      </c>
    </row>
    <row r="622" spans="2:45" s="1" customFormat="1" ht="97.5">
      <c r="B622" s="28"/>
      <c r="D622" s="135" t="s">
        <v>152</v>
      </c>
      <c r="F622" s="136" t="s">
        <v>615</v>
      </c>
      <c r="L622" s="28"/>
      <c r="M622" s="137"/>
      <c r="N622" s="49"/>
      <c r="O622" s="49"/>
      <c r="P622" s="49"/>
      <c r="Q622" s="49"/>
      <c r="R622" s="49"/>
      <c r="S622" s="49"/>
      <c r="T622" s="50"/>
      <c r="AR622" s="17" t="s">
        <v>152</v>
      </c>
      <c r="AS622" s="17" t="s">
        <v>77</v>
      </c>
    </row>
    <row r="623" spans="2:61" s="10" customFormat="1" ht="22.9" customHeight="1">
      <c r="B623" s="112"/>
      <c r="D623" s="113" t="s">
        <v>67</v>
      </c>
      <c r="E623" s="122" t="s">
        <v>616</v>
      </c>
      <c r="F623" s="122" t="s">
        <v>617</v>
      </c>
      <c r="J623" s="123">
        <f>BI623</f>
        <v>0</v>
      </c>
      <c r="L623" s="112"/>
      <c r="M623" s="116"/>
      <c r="N623" s="117"/>
      <c r="O623" s="117"/>
      <c r="P623" s="118">
        <f>SUM(P624:P695)</f>
        <v>437.16799999999995</v>
      </c>
      <c r="Q623" s="117"/>
      <c r="R623" s="118">
        <f>SUM(R624:R695)</f>
        <v>10.975</v>
      </c>
      <c r="S623" s="117"/>
      <c r="T623" s="119">
        <f>SUM(T624:T695)</f>
        <v>0.574</v>
      </c>
      <c r="AP623" s="113" t="s">
        <v>77</v>
      </c>
      <c r="AR623" s="120" t="s">
        <v>67</v>
      </c>
      <c r="AS623" s="120" t="s">
        <v>73</v>
      </c>
      <c r="AW623" s="113" t="s">
        <v>142</v>
      </c>
      <c r="BI623" s="121">
        <f>SUM(BI624:BI695)</f>
        <v>0</v>
      </c>
    </row>
    <row r="624" spans="2:63" s="1" customFormat="1" ht="14.45" customHeight="1">
      <c r="B624" s="124"/>
      <c r="C624" s="125" t="s">
        <v>618</v>
      </c>
      <c r="D624" s="125" t="s">
        <v>145</v>
      </c>
      <c r="E624" s="126" t="s">
        <v>619</v>
      </c>
      <c r="F624" s="127" t="s">
        <v>620</v>
      </c>
      <c r="G624" s="128" t="s">
        <v>148</v>
      </c>
      <c r="H624" s="129">
        <v>1</v>
      </c>
      <c r="I624" s="130"/>
      <c r="J624" s="130">
        <f>ROUND(I624*H624,2)</f>
        <v>0</v>
      </c>
      <c r="K624" s="127" t="s">
        <v>3</v>
      </c>
      <c r="L624" s="28"/>
      <c r="M624" s="48" t="s">
        <v>3</v>
      </c>
      <c r="N624" s="131" t="s">
        <v>39</v>
      </c>
      <c r="O624" s="132">
        <v>0</v>
      </c>
      <c r="P624" s="132">
        <f>O624*H624</f>
        <v>0</v>
      </c>
      <c r="Q624" s="132">
        <v>0</v>
      </c>
      <c r="R624" s="132">
        <f>Q624*H624</f>
        <v>0</v>
      </c>
      <c r="S624" s="132">
        <v>0</v>
      </c>
      <c r="T624" s="133">
        <f>S624*H624</f>
        <v>0</v>
      </c>
      <c r="AP624" s="17" t="s">
        <v>305</v>
      </c>
      <c r="AR624" s="17" t="s">
        <v>145</v>
      </c>
      <c r="AS624" s="17" t="s">
        <v>77</v>
      </c>
      <c r="AW624" s="17" t="s">
        <v>142</v>
      </c>
      <c r="BC624" s="134">
        <f>IF(N624="základní",J624,0)</f>
        <v>0</v>
      </c>
      <c r="BD624" s="134">
        <f>IF(N624="snížená",J624,0)</f>
        <v>0</v>
      </c>
      <c r="BE624" s="134">
        <f>IF(N624="zákl. přenesená",J624,0)</f>
        <v>0</v>
      </c>
      <c r="BF624" s="134">
        <f>IF(N624="sníž. přenesená",J624,0)</f>
        <v>0</v>
      </c>
      <c r="BG624" s="134">
        <f>IF(N624="nulová",J624,0)</f>
        <v>0</v>
      </c>
      <c r="BH624" s="17" t="s">
        <v>73</v>
      </c>
      <c r="BI624" s="134">
        <f>ROUND(I624*H624,2)</f>
        <v>0</v>
      </c>
      <c r="BJ624" s="17" t="s">
        <v>305</v>
      </c>
      <c r="BK624" s="17" t="s">
        <v>621</v>
      </c>
    </row>
    <row r="625" spans="2:63" s="1" customFormat="1" ht="20.45" customHeight="1">
      <c r="B625" s="124"/>
      <c r="C625" s="125" t="s">
        <v>622</v>
      </c>
      <c r="D625" s="125" t="s">
        <v>145</v>
      </c>
      <c r="E625" s="126" t="s">
        <v>623</v>
      </c>
      <c r="F625" s="127" t="s">
        <v>624</v>
      </c>
      <c r="G625" s="128" t="s">
        <v>148</v>
      </c>
      <c r="H625" s="129">
        <v>2</v>
      </c>
      <c r="I625" s="130"/>
      <c r="J625" s="130">
        <f>ROUND(I625*H625,2)</f>
        <v>0</v>
      </c>
      <c r="K625" s="127" t="s">
        <v>149</v>
      </c>
      <c r="L625" s="28"/>
      <c r="M625" s="48" t="s">
        <v>3</v>
      </c>
      <c r="N625" s="131" t="s">
        <v>39</v>
      </c>
      <c r="O625" s="132">
        <v>0.12</v>
      </c>
      <c r="P625" s="132">
        <f>O625*H625</f>
        <v>0.24</v>
      </c>
      <c r="Q625" s="132">
        <v>0</v>
      </c>
      <c r="R625" s="132">
        <f>Q625*H625</f>
        <v>0</v>
      </c>
      <c r="S625" s="132">
        <v>0.005</v>
      </c>
      <c r="T625" s="133">
        <f>S625*H625</f>
        <v>0.01</v>
      </c>
      <c r="AP625" s="17" t="s">
        <v>305</v>
      </c>
      <c r="AR625" s="17" t="s">
        <v>145</v>
      </c>
      <c r="AS625" s="17" t="s">
        <v>77</v>
      </c>
      <c r="AW625" s="17" t="s">
        <v>142</v>
      </c>
      <c r="BC625" s="134">
        <f>IF(N625="základní",J625,0)</f>
        <v>0</v>
      </c>
      <c r="BD625" s="134">
        <f>IF(N625="snížená",J625,0)</f>
        <v>0</v>
      </c>
      <c r="BE625" s="134">
        <f>IF(N625="zákl. přenesená",J625,0)</f>
        <v>0</v>
      </c>
      <c r="BF625" s="134">
        <f>IF(N625="sníž. přenesená",J625,0)</f>
        <v>0</v>
      </c>
      <c r="BG625" s="134">
        <f>IF(N625="nulová",J625,0)</f>
        <v>0</v>
      </c>
      <c r="BH625" s="17" t="s">
        <v>73</v>
      </c>
      <c r="BI625" s="134">
        <f>ROUND(I625*H625,2)</f>
        <v>0</v>
      </c>
      <c r="BJ625" s="17" t="s">
        <v>305</v>
      </c>
      <c r="BK625" s="17" t="s">
        <v>625</v>
      </c>
    </row>
    <row r="626" spans="2:49" s="11" customFormat="1" ht="12">
      <c r="B626" s="138"/>
      <c r="D626" s="135" t="s">
        <v>154</v>
      </c>
      <c r="E626" s="139" t="s">
        <v>3</v>
      </c>
      <c r="F626" s="140" t="s">
        <v>332</v>
      </c>
      <c r="H626" s="139" t="s">
        <v>3</v>
      </c>
      <c r="L626" s="138"/>
      <c r="M626" s="141"/>
      <c r="N626" s="142"/>
      <c r="O626" s="142"/>
      <c r="P626" s="142"/>
      <c r="Q626" s="142"/>
      <c r="R626" s="142"/>
      <c r="S626" s="142"/>
      <c r="T626" s="143"/>
      <c r="AR626" s="139" t="s">
        <v>154</v>
      </c>
      <c r="AS626" s="139" t="s">
        <v>77</v>
      </c>
      <c r="AT626" s="11" t="s">
        <v>73</v>
      </c>
      <c r="AU626" s="11" t="s">
        <v>30</v>
      </c>
      <c r="AV626" s="11" t="s">
        <v>68</v>
      </c>
      <c r="AW626" s="139" t="s">
        <v>142</v>
      </c>
    </row>
    <row r="627" spans="2:49" s="11" customFormat="1" ht="12">
      <c r="B627" s="138"/>
      <c r="D627" s="135" t="s">
        <v>154</v>
      </c>
      <c r="E627" s="139" t="s">
        <v>3</v>
      </c>
      <c r="F627" s="140" t="s">
        <v>263</v>
      </c>
      <c r="H627" s="139" t="s">
        <v>3</v>
      </c>
      <c r="L627" s="138"/>
      <c r="M627" s="141"/>
      <c r="N627" s="142"/>
      <c r="O627" s="142"/>
      <c r="P627" s="142"/>
      <c r="Q627" s="142"/>
      <c r="R627" s="142"/>
      <c r="S627" s="142"/>
      <c r="T627" s="143"/>
      <c r="AR627" s="139" t="s">
        <v>154</v>
      </c>
      <c r="AS627" s="139" t="s">
        <v>77</v>
      </c>
      <c r="AT627" s="11" t="s">
        <v>73</v>
      </c>
      <c r="AU627" s="11" t="s">
        <v>30</v>
      </c>
      <c r="AV627" s="11" t="s">
        <v>68</v>
      </c>
      <c r="AW627" s="139" t="s">
        <v>142</v>
      </c>
    </row>
    <row r="628" spans="2:49" s="12" customFormat="1" ht="12">
      <c r="B628" s="144"/>
      <c r="D628" s="135" t="s">
        <v>154</v>
      </c>
      <c r="E628" s="145" t="s">
        <v>3</v>
      </c>
      <c r="F628" s="146" t="s">
        <v>73</v>
      </c>
      <c r="H628" s="147">
        <v>1</v>
      </c>
      <c r="L628" s="144"/>
      <c r="M628" s="148"/>
      <c r="N628" s="149"/>
      <c r="O628" s="149"/>
      <c r="P628" s="149"/>
      <c r="Q628" s="149"/>
      <c r="R628" s="149"/>
      <c r="S628" s="149"/>
      <c r="T628" s="150"/>
      <c r="AR628" s="145" t="s">
        <v>154</v>
      </c>
      <c r="AS628" s="145" t="s">
        <v>77</v>
      </c>
      <c r="AT628" s="12" t="s">
        <v>77</v>
      </c>
      <c r="AU628" s="12" t="s">
        <v>30</v>
      </c>
      <c r="AV628" s="12" t="s">
        <v>68</v>
      </c>
      <c r="AW628" s="145" t="s">
        <v>142</v>
      </c>
    </row>
    <row r="629" spans="2:49" s="11" customFormat="1" ht="12">
      <c r="B629" s="138"/>
      <c r="D629" s="135" t="s">
        <v>154</v>
      </c>
      <c r="E629" s="139" t="s">
        <v>3</v>
      </c>
      <c r="F629" s="140" t="s">
        <v>265</v>
      </c>
      <c r="H629" s="139" t="s">
        <v>3</v>
      </c>
      <c r="L629" s="138"/>
      <c r="M629" s="141"/>
      <c r="N629" s="142"/>
      <c r="O629" s="142"/>
      <c r="P629" s="142"/>
      <c r="Q629" s="142"/>
      <c r="R629" s="142"/>
      <c r="S629" s="142"/>
      <c r="T629" s="143"/>
      <c r="AR629" s="139" t="s">
        <v>154</v>
      </c>
      <c r="AS629" s="139" t="s">
        <v>77</v>
      </c>
      <c r="AT629" s="11" t="s">
        <v>73</v>
      </c>
      <c r="AU629" s="11" t="s">
        <v>30</v>
      </c>
      <c r="AV629" s="11" t="s">
        <v>68</v>
      </c>
      <c r="AW629" s="139" t="s">
        <v>142</v>
      </c>
    </row>
    <row r="630" spans="2:49" s="12" customFormat="1" ht="12">
      <c r="B630" s="144"/>
      <c r="D630" s="135" t="s">
        <v>154</v>
      </c>
      <c r="E630" s="145" t="s">
        <v>3</v>
      </c>
      <c r="F630" s="146" t="s">
        <v>73</v>
      </c>
      <c r="H630" s="147">
        <v>1</v>
      </c>
      <c r="L630" s="144"/>
      <c r="M630" s="148"/>
      <c r="N630" s="149"/>
      <c r="O630" s="149"/>
      <c r="P630" s="149"/>
      <c r="Q630" s="149"/>
      <c r="R630" s="149"/>
      <c r="S630" s="149"/>
      <c r="T630" s="150"/>
      <c r="AR630" s="145" t="s">
        <v>154</v>
      </c>
      <c r="AS630" s="145" t="s">
        <v>77</v>
      </c>
      <c r="AT630" s="12" t="s">
        <v>77</v>
      </c>
      <c r="AU630" s="12" t="s">
        <v>30</v>
      </c>
      <c r="AV630" s="12" t="s">
        <v>68</v>
      </c>
      <c r="AW630" s="145" t="s">
        <v>142</v>
      </c>
    </row>
    <row r="631" spans="2:49" s="13" customFormat="1" ht="12">
      <c r="B631" s="160"/>
      <c r="D631" s="135" t="s">
        <v>154</v>
      </c>
      <c r="E631" s="161" t="s">
        <v>3</v>
      </c>
      <c r="F631" s="162" t="s">
        <v>182</v>
      </c>
      <c r="H631" s="163">
        <v>2</v>
      </c>
      <c r="L631" s="160"/>
      <c r="M631" s="164"/>
      <c r="N631" s="165"/>
      <c r="O631" s="165"/>
      <c r="P631" s="165"/>
      <c r="Q631" s="165"/>
      <c r="R631" s="165"/>
      <c r="S631" s="165"/>
      <c r="T631" s="166"/>
      <c r="AR631" s="161" t="s">
        <v>154</v>
      </c>
      <c r="AS631" s="161" t="s">
        <v>77</v>
      </c>
      <c r="AT631" s="13" t="s">
        <v>150</v>
      </c>
      <c r="AU631" s="13" t="s">
        <v>30</v>
      </c>
      <c r="AV631" s="13" t="s">
        <v>73</v>
      </c>
      <c r="AW631" s="161" t="s">
        <v>142</v>
      </c>
    </row>
    <row r="632" spans="2:63" s="1" customFormat="1" ht="14.45" customHeight="1">
      <c r="B632" s="124"/>
      <c r="C632" s="125" t="s">
        <v>626</v>
      </c>
      <c r="D632" s="125" t="s">
        <v>145</v>
      </c>
      <c r="E632" s="126" t="s">
        <v>627</v>
      </c>
      <c r="F632" s="127" t="s">
        <v>628</v>
      </c>
      <c r="G632" s="128" t="s">
        <v>148</v>
      </c>
      <c r="H632" s="129">
        <v>5</v>
      </c>
      <c r="I632" s="130"/>
      <c r="J632" s="130">
        <f>ROUND(I632*H632,2)</f>
        <v>0</v>
      </c>
      <c r="K632" s="127" t="s">
        <v>3</v>
      </c>
      <c r="L632" s="28"/>
      <c r="M632" s="48" t="s">
        <v>3</v>
      </c>
      <c r="N632" s="131" t="s">
        <v>39</v>
      </c>
      <c r="O632" s="132">
        <v>0</v>
      </c>
      <c r="P632" s="132">
        <f>O632*H632</f>
        <v>0</v>
      </c>
      <c r="Q632" s="132">
        <v>0</v>
      </c>
      <c r="R632" s="132">
        <f>Q632*H632</f>
        <v>0</v>
      </c>
      <c r="S632" s="132">
        <v>0</v>
      </c>
      <c r="T632" s="133">
        <f>S632*H632</f>
        <v>0</v>
      </c>
      <c r="AP632" s="17" t="s">
        <v>305</v>
      </c>
      <c r="AR632" s="17" t="s">
        <v>145</v>
      </c>
      <c r="AS632" s="17" t="s">
        <v>77</v>
      </c>
      <c r="AW632" s="17" t="s">
        <v>142</v>
      </c>
      <c r="BC632" s="134">
        <f>IF(N632="základní",J632,0)</f>
        <v>0</v>
      </c>
      <c r="BD632" s="134">
        <f>IF(N632="snížená",J632,0)</f>
        <v>0</v>
      </c>
      <c r="BE632" s="134">
        <f>IF(N632="zákl. přenesená",J632,0)</f>
        <v>0</v>
      </c>
      <c r="BF632" s="134">
        <f>IF(N632="sníž. přenesená",J632,0)</f>
        <v>0</v>
      </c>
      <c r="BG632" s="134">
        <f>IF(N632="nulová",J632,0)</f>
        <v>0</v>
      </c>
      <c r="BH632" s="17" t="s">
        <v>73</v>
      </c>
      <c r="BI632" s="134">
        <f>ROUND(I632*H632,2)</f>
        <v>0</v>
      </c>
      <c r="BJ632" s="17" t="s">
        <v>305</v>
      </c>
      <c r="BK632" s="17" t="s">
        <v>629</v>
      </c>
    </row>
    <row r="633" spans="2:63" s="1" customFormat="1" ht="14.45" customHeight="1">
      <c r="B633" s="124"/>
      <c r="C633" s="125" t="s">
        <v>630</v>
      </c>
      <c r="D633" s="125" t="s">
        <v>145</v>
      </c>
      <c r="E633" s="126" t="s">
        <v>631</v>
      </c>
      <c r="F633" s="127" t="s">
        <v>632</v>
      </c>
      <c r="G633" s="128" t="s">
        <v>148</v>
      </c>
      <c r="H633" s="129">
        <v>1</v>
      </c>
      <c r="I633" s="130"/>
      <c r="J633" s="130">
        <f>ROUND(I633*H633,2)</f>
        <v>0</v>
      </c>
      <c r="K633" s="127" t="s">
        <v>3</v>
      </c>
      <c r="L633" s="28"/>
      <c r="M633" s="48" t="s">
        <v>3</v>
      </c>
      <c r="N633" s="131" t="s">
        <v>39</v>
      </c>
      <c r="O633" s="132">
        <v>0</v>
      </c>
      <c r="P633" s="132">
        <f>O633*H633</f>
        <v>0</v>
      </c>
      <c r="Q633" s="132">
        <v>0</v>
      </c>
      <c r="R633" s="132">
        <f>Q633*H633</f>
        <v>0</v>
      </c>
      <c r="S633" s="132">
        <v>0</v>
      </c>
      <c r="T633" s="133">
        <f>S633*H633</f>
        <v>0</v>
      </c>
      <c r="AP633" s="17" t="s">
        <v>305</v>
      </c>
      <c r="AR633" s="17" t="s">
        <v>145</v>
      </c>
      <c r="AS633" s="17" t="s">
        <v>77</v>
      </c>
      <c r="AW633" s="17" t="s">
        <v>142</v>
      </c>
      <c r="BC633" s="134">
        <f>IF(N633="základní",J633,0)</f>
        <v>0</v>
      </c>
      <c r="BD633" s="134">
        <f>IF(N633="snížená",J633,0)</f>
        <v>0</v>
      </c>
      <c r="BE633" s="134">
        <f>IF(N633="zákl. přenesená",J633,0)</f>
        <v>0</v>
      </c>
      <c r="BF633" s="134">
        <f>IF(N633="sníž. přenesená",J633,0)</f>
        <v>0</v>
      </c>
      <c r="BG633" s="134">
        <f>IF(N633="nulová",J633,0)</f>
        <v>0</v>
      </c>
      <c r="BH633" s="17" t="s">
        <v>73</v>
      </c>
      <c r="BI633" s="134">
        <f>ROUND(I633*H633,2)</f>
        <v>0</v>
      </c>
      <c r="BJ633" s="17" t="s">
        <v>305</v>
      </c>
      <c r="BK633" s="17" t="s">
        <v>633</v>
      </c>
    </row>
    <row r="634" spans="2:63" s="1" customFormat="1" ht="20.45" customHeight="1">
      <c r="B634" s="124"/>
      <c r="C634" s="125" t="s">
        <v>634</v>
      </c>
      <c r="D634" s="125" t="s">
        <v>145</v>
      </c>
      <c r="E634" s="126" t="s">
        <v>635</v>
      </c>
      <c r="F634" s="127" t="s">
        <v>636</v>
      </c>
      <c r="G634" s="128" t="s">
        <v>148</v>
      </c>
      <c r="H634" s="129">
        <v>43</v>
      </c>
      <c r="I634" s="130"/>
      <c r="J634" s="130">
        <f>ROUND(I634*H634,2)</f>
        <v>0</v>
      </c>
      <c r="K634" s="127" t="s">
        <v>149</v>
      </c>
      <c r="L634" s="28"/>
      <c r="M634" s="48" t="s">
        <v>3</v>
      </c>
      <c r="N634" s="131" t="s">
        <v>39</v>
      </c>
      <c r="O634" s="132">
        <v>2.859</v>
      </c>
      <c r="P634" s="132">
        <f>O634*H634</f>
        <v>122.937</v>
      </c>
      <c r="Q634" s="132">
        <v>0</v>
      </c>
      <c r="R634" s="132">
        <f>Q634*H634</f>
        <v>0</v>
      </c>
      <c r="S634" s="132">
        <v>0</v>
      </c>
      <c r="T634" s="133">
        <f>S634*H634</f>
        <v>0</v>
      </c>
      <c r="AP634" s="17" t="s">
        <v>305</v>
      </c>
      <c r="AR634" s="17" t="s">
        <v>145</v>
      </c>
      <c r="AS634" s="17" t="s">
        <v>77</v>
      </c>
      <c r="AW634" s="17" t="s">
        <v>142</v>
      </c>
      <c r="BC634" s="134">
        <f>IF(N634="základní",J634,0)</f>
        <v>0</v>
      </c>
      <c r="BD634" s="134">
        <f>IF(N634="snížená",J634,0)</f>
        <v>0</v>
      </c>
      <c r="BE634" s="134">
        <f>IF(N634="zákl. přenesená",J634,0)</f>
        <v>0</v>
      </c>
      <c r="BF634" s="134">
        <f>IF(N634="sníž. přenesená",J634,0)</f>
        <v>0</v>
      </c>
      <c r="BG634" s="134">
        <f>IF(N634="nulová",J634,0)</f>
        <v>0</v>
      </c>
      <c r="BH634" s="17" t="s">
        <v>73</v>
      </c>
      <c r="BI634" s="134">
        <f>ROUND(I634*H634,2)</f>
        <v>0</v>
      </c>
      <c r="BJ634" s="17" t="s">
        <v>305</v>
      </c>
      <c r="BK634" s="17" t="s">
        <v>637</v>
      </c>
    </row>
    <row r="635" spans="2:45" s="1" customFormat="1" ht="87.75">
      <c r="B635" s="28"/>
      <c r="D635" s="135" t="s">
        <v>152</v>
      </c>
      <c r="F635" s="136" t="s">
        <v>638</v>
      </c>
      <c r="L635" s="28"/>
      <c r="M635" s="137"/>
      <c r="N635" s="49"/>
      <c r="O635" s="49"/>
      <c r="P635" s="49"/>
      <c r="Q635" s="49"/>
      <c r="R635" s="49"/>
      <c r="S635" s="49"/>
      <c r="T635" s="50"/>
      <c r="AR635" s="17" t="s">
        <v>152</v>
      </c>
      <c r="AS635" s="17" t="s">
        <v>77</v>
      </c>
    </row>
    <row r="636" spans="2:49" s="11" customFormat="1" ht="12">
      <c r="B636" s="138"/>
      <c r="D636" s="135" t="s">
        <v>154</v>
      </c>
      <c r="E636" s="139" t="s">
        <v>3</v>
      </c>
      <c r="F636" s="140" t="s">
        <v>155</v>
      </c>
      <c r="H636" s="139" t="s">
        <v>3</v>
      </c>
      <c r="L636" s="138"/>
      <c r="M636" s="141"/>
      <c r="N636" s="142"/>
      <c r="O636" s="142"/>
      <c r="P636" s="142"/>
      <c r="Q636" s="142"/>
      <c r="R636" s="142"/>
      <c r="S636" s="142"/>
      <c r="T636" s="143"/>
      <c r="AR636" s="139" t="s">
        <v>154</v>
      </c>
      <c r="AS636" s="139" t="s">
        <v>77</v>
      </c>
      <c r="AT636" s="11" t="s">
        <v>73</v>
      </c>
      <c r="AU636" s="11" t="s">
        <v>30</v>
      </c>
      <c r="AV636" s="11" t="s">
        <v>68</v>
      </c>
      <c r="AW636" s="139" t="s">
        <v>142</v>
      </c>
    </row>
    <row r="637" spans="2:49" s="11" customFormat="1" ht="12">
      <c r="B637" s="138"/>
      <c r="D637" s="135" t="s">
        <v>154</v>
      </c>
      <c r="E637" s="139" t="s">
        <v>3</v>
      </c>
      <c r="F637" s="140" t="s">
        <v>639</v>
      </c>
      <c r="H637" s="139" t="s">
        <v>3</v>
      </c>
      <c r="L637" s="138"/>
      <c r="M637" s="141"/>
      <c r="N637" s="142"/>
      <c r="O637" s="142"/>
      <c r="P637" s="142"/>
      <c r="Q637" s="142"/>
      <c r="R637" s="142"/>
      <c r="S637" s="142"/>
      <c r="T637" s="143"/>
      <c r="AR637" s="139" t="s">
        <v>154</v>
      </c>
      <c r="AS637" s="139" t="s">
        <v>77</v>
      </c>
      <c r="AT637" s="11" t="s">
        <v>73</v>
      </c>
      <c r="AU637" s="11" t="s">
        <v>30</v>
      </c>
      <c r="AV637" s="11" t="s">
        <v>68</v>
      </c>
      <c r="AW637" s="139" t="s">
        <v>142</v>
      </c>
    </row>
    <row r="638" spans="2:49" s="12" customFormat="1" ht="12">
      <c r="B638" s="144"/>
      <c r="D638" s="135" t="s">
        <v>154</v>
      </c>
      <c r="E638" s="145" t="s">
        <v>3</v>
      </c>
      <c r="F638" s="146" t="s">
        <v>640</v>
      </c>
      <c r="H638" s="147">
        <v>41</v>
      </c>
      <c r="L638" s="144"/>
      <c r="M638" s="148"/>
      <c r="N638" s="149"/>
      <c r="O638" s="149"/>
      <c r="P638" s="149"/>
      <c r="Q638" s="149"/>
      <c r="R638" s="149"/>
      <c r="S638" s="149"/>
      <c r="T638" s="150"/>
      <c r="AR638" s="145" t="s">
        <v>154</v>
      </c>
      <c r="AS638" s="145" t="s">
        <v>77</v>
      </c>
      <c r="AT638" s="12" t="s">
        <v>77</v>
      </c>
      <c r="AU638" s="12" t="s">
        <v>30</v>
      </c>
      <c r="AV638" s="12" t="s">
        <v>68</v>
      </c>
      <c r="AW638" s="145" t="s">
        <v>142</v>
      </c>
    </row>
    <row r="639" spans="2:49" s="11" customFormat="1" ht="12">
      <c r="B639" s="138"/>
      <c r="D639" s="135" t="s">
        <v>154</v>
      </c>
      <c r="E639" s="139" t="s">
        <v>3</v>
      </c>
      <c r="F639" s="140" t="s">
        <v>641</v>
      </c>
      <c r="H639" s="139" t="s">
        <v>3</v>
      </c>
      <c r="L639" s="138"/>
      <c r="M639" s="141"/>
      <c r="N639" s="142"/>
      <c r="O639" s="142"/>
      <c r="P639" s="142"/>
      <c r="Q639" s="142"/>
      <c r="R639" s="142"/>
      <c r="S639" s="142"/>
      <c r="T639" s="143"/>
      <c r="AR639" s="139" t="s">
        <v>154</v>
      </c>
      <c r="AS639" s="139" t="s">
        <v>77</v>
      </c>
      <c r="AT639" s="11" t="s">
        <v>73</v>
      </c>
      <c r="AU639" s="11" t="s">
        <v>30</v>
      </c>
      <c r="AV639" s="11" t="s">
        <v>68</v>
      </c>
      <c r="AW639" s="139" t="s">
        <v>142</v>
      </c>
    </row>
    <row r="640" spans="2:49" s="12" customFormat="1" ht="12">
      <c r="B640" s="144"/>
      <c r="D640" s="135" t="s">
        <v>154</v>
      </c>
      <c r="E640" s="145" t="s">
        <v>3</v>
      </c>
      <c r="F640" s="146" t="s">
        <v>77</v>
      </c>
      <c r="H640" s="147">
        <v>2</v>
      </c>
      <c r="L640" s="144"/>
      <c r="M640" s="148"/>
      <c r="N640" s="149"/>
      <c r="O640" s="149"/>
      <c r="P640" s="149"/>
      <c r="Q640" s="149"/>
      <c r="R640" s="149"/>
      <c r="S640" s="149"/>
      <c r="T640" s="150"/>
      <c r="AR640" s="145" t="s">
        <v>154</v>
      </c>
      <c r="AS640" s="145" t="s">
        <v>77</v>
      </c>
      <c r="AT640" s="12" t="s">
        <v>77</v>
      </c>
      <c r="AU640" s="12" t="s">
        <v>30</v>
      </c>
      <c r="AV640" s="12" t="s">
        <v>68</v>
      </c>
      <c r="AW640" s="145" t="s">
        <v>142</v>
      </c>
    </row>
    <row r="641" spans="2:49" s="13" customFormat="1" ht="12">
      <c r="B641" s="160"/>
      <c r="D641" s="135" t="s">
        <v>154</v>
      </c>
      <c r="E641" s="161" t="s">
        <v>3</v>
      </c>
      <c r="F641" s="162" t="s">
        <v>182</v>
      </c>
      <c r="H641" s="163">
        <v>43</v>
      </c>
      <c r="L641" s="160"/>
      <c r="M641" s="164"/>
      <c r="N641" s="165"/>
      <c r="O641" s="165"/>
      <c r="P641" s="165"/>
      <c r="Q641" s="165"/>
      <c r="R641" s="165"/>
      <c r="S641" s="165"/>
      <c r="T641" s="166"/>
      <c r="AR641" s="161" t="s">
        <v>154</v>
      </c>
      <c r="AS641" s="161" t="s">
        <v>77</v>
      </c>
      <c r="AT641" s="13" t="s">
        <v>150</v>
      </c>
      <c r="AU641" s="13" t="s">
        <v>30</v>
      </c>
      <c r="AV641" s="13" t="s">
        <v>73</v>
      </c>
      <c r="AW641" s="161" t="s">
        <v>142</v>
      </c>
    </row>
    <row r="642" spans="2:63" s="1" customFormat="1" ht="20.45" customHeight="1">
      <c r="B642" s="124"/>
      <c r="C642" s="151" t="s">
        <v>642</v>
      </c>
      <c r="D642" s="151" t="s">
        <v>166</v>
      </c>
      <c r="E642" s="152" t="s">
        <v>643</v>
      </c>
      <c r="F642" s="153" t="s">
        <v>644</v>
      </c>
      <c r="G642" s="154" t="s">
        <v>148</v>
      </c>
      <c r="H642" s="155">
        <v>41</v>
      </c>
      <c r="I642" s="156"/>
      <c r="J642" s="156">
        <f>ROUND(I642*H642,2)</f>
        <v>0</v>
      </c>
      <c r="K642" s="153" t="s">
        <v>3</v>
      </c>
      <c r="L642" s="157"/>
      <c r="M642" s="158" t="s">
        <v>3</v>
      </c>
      <c r="N642" s="159" t="s">
        <v>39</v>
      </c>
      <c r="O642" s="132">
        <v>0</v>
      </c>
      <c r="P642" s="132">
        <f>O642*H642</f>
        <v>0</v>
      </c>
      <c r="Q642" s="132">
        <v>0.25</v>
      </c>
      <c r="R642" s="132">
        <f>Q642*H642</f>
        <v>10.25</v>
      </c>
      <c r="S642" s="132">
        <v>0</v>
      </c>
      <c r="T642" s="133">
        <f>S642*H642</f>
        <v>0</v>
      </c>
      <c r="AP642" s="17" t="s">
        <v>422</v>
      </c>
      <c r="AR642" s="17" t="s">
        <v>166</v>
      </c>
      <c r="AS642" s="17" t="s">
        <v>77</v>
      </c>
      <c r="AW642" s="17" t="s">
        <v>142</v>
      </c>
      <c r="BC642" s="134">
        <f>IF(N642="základní",J642,0)</f>
        <v>0</v>
      </c>
      <c r="BD642" s="134">
        <f>IF(N642="snížená",J642,0)</f>
        <v>0</v>
      </c>
      <c r="BE642" s="134">
        <f>IF(N642="zákl. přenesená",J642,0)</f>
        <v>0</v>
      </c>
      <c r="BF642" s="134">
        <f>IF(N642="sníž. přenesená",J642,0)</f>
        <v>0</v>
      </c>
      <c r="BG642" s="134">
        <f>IF(N642="nulová",J642,0)</f>
        <v>0</v>
      </c>
      <c r="BH642" s="17" t="s">
        <v>73</v>
      </c>
      <c r="BI642" s="134">
        <f>ROUND(I642*H642,2)</f>
        <v>0</v>
      </c>
      <c r="BJ642" s="17" t="s">
        <v>305</v>
      </c>
      <c r="BK642" s="17" t="s">
        <v>645</v>
      </c>
    </row>
    <row r="643" spans="2:63" s="1" customFormat="1" ht="20.45" customHeight="1">
      <c r="B643" s="124"/>
      <c r="C643" s="151" t="s">
        <v>646</v>
      </c>
      <c r="D643" s="151" t="s">
        <v>166</v>
      </c>
      <c r="E643" s="152" t="s">
        <v>647</v>
      </c>
      <c r="F643" s="153" t="s">
        <v>648</v>
      </c>
      <c r="G643" s="154" t="s">
        <v>148</v>
      </c>
      <c r="H643" s="155">
        <v>2</v>
      </c>
      <c r="I643" s="156"/>
      <c r="J643" s="156">
        <f>ROUND(I643*H643,2)</f>
        <v>0</v>
      </c>
      <c r="K643" s="153" t="s">
        <v>3</v>
      </c>
      <c r="L643" s="157"/>
      <c r="M643" s="158" t="s">
        <v>3</v>
      </c>
      <c r="N643" s="159" t="s">
        <v>39</v>
      </c>
      <c r="O643" s="132">
        <v>0</v>
      </c>
      <c r="P643" s="132">
        <f>O643*H643</f>
        <v>0</v>
      </c>
      <c r="Q643" s="132">
        <v>0.25</v>
      </c>
      <c r="R643" s="132">
        <f>Q643*H643</f>
        <v>0.5</v>
      </c>
      <c r="S643" s="132">
        <v>0</v>
      </c>
      <c r="T643" s="133">
        <f>S643*H643</f>
        <v>0</v>
      </c>
      <c r="AP643" s="17" t="s">
        <v>422</v>
      </c>
      <c r="AR643" s="17" t="s">
        <v>166</v>
      </c>
      <c r="AS643" s="17" t="s">
        <v>77</v>
      </c>
      <c r="AW643" s="17" t="s">
        <v>142</v>
      </c>
      <c r="BC643" s="134">
        <f>IF(N643="základní",J643,0)</f>
        <v>0</v>
      </c>
      <c r="BD643" s="134">
        <f>IF(N643="snížená",J643,0)</f>
        <v>0</v>
      </c>
      <c r="BE643" s="134">
        <f>IF(N643="zákl. přenesená",J643,0)</f>
        <v>0</v>
      </c>
      <c r="BF643" s="134">
        <f>IF(N643="sníž. přenesená",J643,0)</f>
        <v>0</v>
      </c>
      <c r="BG643" s="134">
        <f>IF(N643="nulová",J643,0)</f>
        <v>0</v>
      </c>
      <c r="BH643" s="17" t="s">
        <v>73</v>
      </c>
      <c r="BI643" s="134">
        <f>ROUND(I643*H643,2)</f>
        <v>0</v>
      </c>
      <c r="BJ643" s="17" t="s">
        <v>305</v>
      </c>
      <c r="BK643" s="17" t="s">
        <v>649</v>
      </c>
    </row>
    <row r="644" spans="2:63" s="1" customFormat="1" ht="20.45" customHeight="1">
      <c r="B644" s="124"/>
      <c r="C644" s="125" t="s">
        <v>650</v>
      </c>
      <c r="D644" s="125" t="s">
        <v>145</v>
      </c>
      <c r="E644" s="126" t="s">
        <v>651</v>
      </c>
      <c r="F644" s="127" t="s">
        <v>652</v>
      </c>
      <c r="G644" s="128" t="s">
        <v>148</v>
      </c>
      <c r="H644" s="129">
        <v>5</v>
      </c>
      <c r="I644" s="130"/>
      <c r="J644" s="130">
        <f>ROUND(I644*H644,2)</f>
        <v>0</v>
      </c>
      <c r="K644" s="127" t="s">
        <v>149</v>
      </c>
      <c r="L644" s="28"/>
      <c r="M644" s="48" t="s">
        <v>3</v>
      </c>
      <c r="N644" s="131" t="s">
        <v>39</v>
      </c>
      <c r="O644" s="132">
        <v>3.527</v>
      </c>
      <c r="P644" s="132">
        <f>O644*H644</f>
        <v>17.635</v>
      </c>
      <c r="Q644" s="132">
        <v>0</v>
      </c>
      <c r="R644" s="132">
        <f>Q644*H644</f>
        <v>0</v>
      </c>
      <c r="S644" s="132">
        <v>0</v>
      </c>
      <c r="T644" s="133">
        <f>S644*H644</f>
        <v>0</v>
      </c>
      <c r="AP644" s="17" t="s">
        <v>305</v>
      </c>
      <c r="AR644" s="17" t="s">
        <v>145</v>
      </c>
      <c r="AS644" s="17" t="s">
        <v>77</v>
      </c>
      <c r="AW644" s="17" t="s">
        <v>142</v>
      </c>
      <c r="BC644" s="134">
        <f>IF(N644="základní",J644,0)</f>
        <v>0</v>
      </c>
      <c r="BD644" s="134">
        <f>IF(N644="snížená",J644,0)</f>
        <v>0</v>
      </c>
      <c r="BE644" s="134">
        <f>IF(N644="zákl. přenesená",J644,0)</f>
        <v>0</v>
      </c>
      <c r="BF644" s="134">
        <f>IF(N644="sníž. přenesená",J644,0)</f>
        <v>0</v>
      </c>
      <c r="BG644" s="134">
        <f>IF(N644="nulová",J644,0)</f>
        <v>0</v>
      </c>
      <c r="BH644" s="17" t="s">
        <v>73</v>
      </c>
      <c r="BI644" s="134">
        <f>ROUND(I644*H644,2)</f>
        <v>0</v>
      </c>
      <c r="BJ644" s="17" t="s">
        <v>305</v>
      </c>
      <c r="BK644" s="17" t="s">
        <v>653</v>
      </c>
    </row>
    <row r="645" spans="2:45" s="1" customFormat="1" ht="87.75">
      <c r="B645" s="28"/>
      <c r="D645" s="135" t="s">
        <v>152</v>
      </c>
      <c r="F645" s="136" t="s">
        <v>638</v>
      </c>
      <c r="L645" s="28"/>
      <c r="M645" s="137"/>
      <c r="N645" s="49"/>
      <c r="O645" s="49"/>
      <c r="P645" s="49"/>
      <c r="Q645" s="49"/>
      <c r="R645" s="49"/>
      <c r="S645" s="49"/>
      <c r="T645" s="50"/>
      <c r="AR645" s="17" t="s">
        <v>152</v>
      </c>
      <c r="AS645" s="17" t="s">
        <v>77</v>
      </c>
    </row>
    <row r="646" spans="2:49" s="11" customFormat="1" ht="12">
      <c r="B646" s="138"/>
      <c r="D646" s="135" t="s">
        <v>154</v>
      </c>
      <c r="E646" s="139" t="s">
        <v>3</v>
      </c>
      <c r="F646" s="140" t="s">
        <v>155</v>
      </c>
      <c r="H646" s="139" t="s">
        <v>3</v>
      </c>
      <c r="L646" s="138"/>
      <c r="M646" s="141"/>
      <c r="N646" s="142"/>
      <c r="O646" s="142"/>
      <c r="P646" s="142"/>
      <c r="Q646" s="142"/>
      <c r="R646" s="142"/>
      <c r="S646" s="142"/>
      <c r="T646" s="143"/>
      <c r="AR646" s="139" t="s">
        <v>154</v>
      </c>
      <c r="AS646" s="139" t="s">
        <v>77</v>
      </c>
      <c r="AT646" s="11" t="s">
        <v>73</v>
      </c>
      <c r="AU646" s="11" t="s">
        <v>30</v>
      </c>
      <c r="AV646" s="11" t="s">
        <v>68</v>
      </c>
      <c r="AW646" s="139" t="s">
        <v>142</v>
      </c>
    </row>
    <row r="647" spans="2:49" s="11" customFormat="1" ht="12">
      <c r="B647" s="138"/>
      <c r="D647" s="135" t="s">
        <v>154</v>
      </c>
      <c r="E647" s="139" t="s">
        <v>3</v>
      </c>
      <c r="F647" s="140" t="s">
        <v>654</v>
      </c>
      <c r="H647" s="139" t="s">
        <v>3</v>
      </c>
      <c r="L647" s="138"/>
      <c r="M647" s="141"/>
      <c r="N647" s="142"/>
      <c r="O647" s="142"/>
      <c r="P647" s="142"/>
      <c r="Q647" s="142"/>
      <c r="R647" s="142"/>
      <c r="S647" s="142"/>
      <c r="T647" s="143"/>
      <c r="AR647" s="139" t="s">
        <v>154</v>
      </c>
      <c r="AS647" s="139" t="s">
        <v>77</v>
      </c>
      <c r="AT647" s="11" t="s">
        <v>73</v>
      </c>
      <c r="AU647" s="11" t="s">
        <v>30</v>
      </c>
      <c r="AV647" s="11" t="s">
        <v>68</v>
      </c>
      <c r="AW647" s="139" t="s">
        <v>142</v>
      </c>
    </row>
    <row r="648" spans="2:49" s="12" customFormat="1" ht="12">
      <c r="B648" s="144"/>
      <c r="D648" s="135" t="s">
        <v>154</v>
      </c>
      <c r="E648" s="145" t="s">
        <v>3</v>
      </c>
      <c r="F648" s="146" t="s">
        <v>655</v>
      </c>
      <c r="H648" s="147">
        <v>4</v>
      </c>
      <c r="L648" s="144"/>
      <c r="M648" s="148"/>
      <c r="N648" s="149"/>
      <c r="O648" s="149"/>
      <c r="P648" s="149"/>
      <c r="Q648" s="149"/>
      <c r="R648" s="149"/>
      <c r="S648" s="149"/>
      <c r="T648" s="150"/>
      <c r="AR648" s="145" t="s">
        <v>154</v>
      </c>
      <c r="AS648" s="145" t="s">
        <v>77</v>
      </c>
      <c r="AT648" s="12" t="s">
        <v>77</v>
      </c>
      <c r="AU648" s="12" t="s">
        <v>30</v>
      </c>
      <c r="AV648" s="12" t="s">
        <v>68</v>
      </c>
      <c r="AW648" s="145" t="s">
        <v>142</v>
      </c>
    </row>
    <row r="649" spans="2:49" s="11" customFormat="1" ht="12">
      <c r="B649" s="138"/>
      <c r="D649" s="135" t="s">
        <v>154</v>
      </c>
      <c r="E649" s="139" t="s">
        <v>3</v>
      </c>
      <c r="F649" s="140" t="s">
        <v>656</v>
      </c>
      <c r="H649" s="139" t="s">
        <v>3</v>
      </c>
      <c r="L649" s="138"/>
      <c r="M649" s="141"/>
      <c r="N649" s="142"/>
      <c r="O649" s="142"/>
      <c r="P649" s="142"/>
      <c r="Q649" s="142"/>
      <c r="R649" s="142"/>
      <c r="S649" s="142"/>
      <c r="T649" s="143"/>
      <c r="AR649" s="139" t="s">
        <v>154</v>
      </c>
      <c r="AS649" s="139" t="s">
        <v>77</v>
      </c>
      <c r="AT649" s="11" t="s">
        <v>73</v>
      </c>
      <c r="AU649" s="11" t="s">
        <v>30</v>
      </c>
      <c r="AV649" s="11" t="s">
        <v>68</v>
      </c>
      <c r="AW649" s="139" t="s">
        <v>142</v>
      </c>
    </row>
    <row r="650" spans="2:49" s="12" customFormat="1" ht="12">
      <c r="B650" s="144"/>
      <c r="D650" s="135" t="s">
        <v>154</v>
      </c>
      <c r="E650" s="145" t="s">
        <v>3</v>
      </c>
      <c r="F650" s="146" t="s">
        <v>73</v>
      </c>
      <c r="H650" s="147">
        <v>1</v>
      </c>
      <c r="L650" s="144"/>
      <c r="M650" s="148"/>
      <c r="N650" s="149"/>
      <c r="O650" s="149"/>
      <c r="P650" s="149"/>
      <c r="Q650" s="149"/>
      <c r="R650" s="149"/>
      <c r="S650" s="149"/>
      <c r="T650" s="150"/>
      <c r="AR650" s="145" t="s">
        <v>154</v>
      </c>
      <c r="AS650" s="145" t="s">
        <v>77</v>
      </c>
      <c r="AT650" s="12" t="s">
        <v>77</v>
      </c>
      <c r="AU650" s="12" t="s">
        <v>30</v>
      </c>
      <c r="AV650" s="12" t="s">
        <v>68</v>
      </c>
      <c r="AW650" s="145" t="s">
        <v>142</v>
      </c>
    </row>
    <row r="651" spans="2:49" s="13" customFormat="1" ht="12">
      <c r="B651" s="160"/>
      <c r="D651" s="135" t="s">
        <v>154</v>
      </c>
      <c r="E651" s="161" t="s">
        <v>3</v>
      </c>
      <c r="F651" s="162" t="s">
        <v>182</v>
      </c>
      <c r="H651" s="163">
        <v>5</v>
      </c>
      <c r="L651" s="160"/>
      <c r="M651" s="164"/>
      <c r="N651" s="165"/>
      <c r="O651" s="165"/>
      <c r="P651" s="165"/>
      <c r="Q651" s="165"/>
      <c r="R651" s="165"/>
      <c r="S651" s="165"/>
      <c r="T651" s="166"/>
      <c r="AR651" s="161" t="s">
        <v>154</v>
      </c>
      <c r="AS651" s="161" t="s">
        <v>77</v>
      </c>
      <c r="AT651" s="13" t="s">
        <v>150</v>
      </c>
      <c r="AU651" s="13" t="s">
        <v>30</v>
      </c>
      <c r="AV651" s="13" t="s">
        <v>73</v>
      </c>
      <c r="AW651" s="161" t="s">
        <v>142</v>
      </c>
    </row>
    <row r="652" spans="2:63" s="1" customFormat="1" ht="20.45" customHeight="1">
      <c r="B652" s="124"/>
      <c r="C652" s="151" t="s">
        <v>657</v>
      </c>
      <c r="D652" s="151" t="s">
        <v>166</v>
      </c>
      <c r="E652" s="152" t="s">
        <v>658</v>
      </c>
      <c r="F652" s="153" t="s">
        <v>659</v>
      </c>
      <c r="G652" s="154" t="s">
        <v>148</v>
      </c>
      <c r="H652" s="155">
        <v>4</v>
      </c>
      <c r="I652" s="156"/>
      <c r="J652" s="156">
        <f>ROUND(I652*H652,2)</f>
        <v>0</v>
      </c>
      <c r="K652" s="153" t="s">
        <v>3</v>
      </c>
      <c r="L652" s="157"/>
      <c r="M652" s="158" t="s">
        <v>3</v>
      </c>
      <c r="N652" s="159" t="s">
        <v>39</v>
      </c>
      <c r="O652" s="132">
        <v>0</v>
      </c>
      <c r="P652" s="132">
        <f>O652*H652</f>
        <v>0</v>
      </c>
      <c r="Q652" s="132">
        <v>0.045</v>
      </c>
      <c r="R652" s="132">
        <f>Q652*H652</f>
        <v>0.18</v>
      </c>
      <c r="S652" s="132">
        <v>0</v>
      </c>
      <c r="T652" s="133">
        <f>S652*H652</f>
        <v>0</v>
      </c>
      <c r="AP652" s="17" t="s">
        <v>422</v>
      </c>
      <c r="AR652" s="17" t="s">
        <v>166</v>
      </c>
      <c r="AS652" s="17" t="s">
        <v>77</v>
      </c>
      <c r="AW652" s="17" t="s">
        <v>142</v>
      </c>
      <c r="BC652" s="134">
        <f>IF(N652="základní",J652,0)</f>
        <v>0</v>
      </c>
      <c r="BD652" s="134">
        <f>IF(N652="snížená",J652,0)</f>
        <v>0</v>
      </c>
      <c r="BE652" s="134">
        <f>IF(N652="zákl. přenesená",J652,0)</f>
        <v>0</v>
      </c>
      <c r="BF652" s="134">
        <f>IF(N652="sníž. přenesená",J652,0)</f>
        <v>0</v>
      </c>
      <c r="BG652" s="134">
        <f>IF(N652="nulová",J652,0)</f>
        <v>0</v>
      </c>
      <c r="BH652" s="17" t="s">
        <v>73</v>
      </c>
      <c r="BI652" s="134">
        <f>ROUND(I652*H652,2)</f>
        <v>0</v>
      </c>
      <c r="BJ652" s="17" t="s">
        <v>305</v>
      </c>
      <c r="BK652" s="17" t="s">
        <v>660</v>
      </c>
    </row>
    <row r="653" spans="2:63" s="1" customFormat="1" ht="20.45" customHeight="1">
      <c r="B653" s="124"/>
      <c r="C653" s="151" t="s">
        <v>661</v>
      </c>
      <c r="D653" s="151" t="s">
        <v>166</v>
      </c>
      <c r="E653" s="152" t="s">
        <v>662</v>
      </c>
      <c r="F653" s="153" t="s">
        <v>663</v>
      </c>
      <c r="G653" s="154" t="s">
        <v>148</v>
      </c>
      <c r="H653" s="155">
        <v>1</v>
      </c>
      <c r="I653" s="156"/>
      <c r="J653" s="156">
        <f>ROUND(I653*H653,2)</f>
        <v>0</v>
      </c>
      <c r="K653" s="153" t="s">
        <v>3</v>
      </c>
      <c r="L653" s="157"/>
      <c r="M653" s="158" t="s">
        <v>3</v>
      </c>
      <c r="N653" s="159" t="s">
        <v>39</v>
      </c>
      <c r="O653" s="132">
        <v>0</v>
      </c>
      <c r="P653" s="132">
        <f>O653*H653</f>
        <v>0</v>
      </c>
      <c r="Q653" s="132">
        <v>0.045</v>
      </c>
      <c r="R653" s="132">
        <f>Q653*H653</f>
        <v>0.045</v>
      </c>
      <c r="S653" s="132">
        <v>0</v>
      </c>
      <c r="T653" s="133">
        <f>S653*H653</f>
        <v>0</v>
      </c>
      <c r="AP653" s="17" t="s">
        <v>422</v>
      </c>
      <c r="AR653" s="17" t="s">
        <v>166</v>
      </c>
      <c r="AS653" s="17" t="s">
        <v>77</v>
      </c>
      <c r="AW653" s="17" t="s">
        <v>142</v>
      </c>
      <c r="BC653" s="134">
        <f>IF(N653="základní",J653,0)</f>
        <v>0</v>
      </c>
      <c r="BD653" s="134">
        <f>IF(N653="snížená",J653,0)</f>
        <v>0</v>
      </c>
      <c r="BE653" s="134">
        <f>IF(N653="zákl. přenesená",J653,0)</f>
        <v>0</v>
      </c>
      <c r="BF653" s="134">
        <f>IF(N653="sníž. přenesená",J653,0)</f>
        <v>0</v>
      </c>
      <c r="BG653" s="134">
        <f>IF(N653="nulová",J653,0)</f>
        <v>0</v>
      </c>
      <c r="BH653" s="17" t="s">
        <v>73</v>
      </c>
      <c r="BI653" s="134">
        <f>ROUND(I653*H653,2)</f>
        <v>0</v>
      </c>
      <c r="BJ653" s="17" t="s">
        <v>305</v>
      </c>
      <c r="BK653" s="17" t="s">
        <v>664</v>
      </c>
    </row>
    <row r="654" spans="2:63" s="1" customFormat="1" ht="20.45" customHeight="1">
      <c r="B654" s="124"/>
      <c r="C654" s="125" t="s">
        <v>665</v>
      </c>
      <c r="D654" s="125" t="s">
        <v>145</v>
      </c>
      <c r="E654" s="126" t="s">
        <v>666</v>
      </c>
      <c r="F654" s="127" t="s">
        <v>667</v>
      </c>
      <c r="G654" s="128" t="s">
        <v>148</v>
      </c>
      <c r="H654" s="129">
        <v>30</v>
      </c>
      <c r="I654" s="130"/>
      <c r="J654" s="130">
        <f>ROUND(I654*H654,2)</f>
        <v>0</v>
      </c>
      <c r="K654" s="127" t="s">
        <v>149</v>
      </c>
      <c r="L654" s="28"/>
      <c r="M654" s="48" t="s">
        <v>3</v>
      </c>
      <c r="N654" s="131" t="s">
        <v>39</v>
      </c>
      <c r="O654" s="132">
        <v>2.856</v>
      </c>
      <c r="P654" s="132">
        <f>O654*H654</f>
        <v>85.67999999999999</v>
      </c>
      <c r="Q654" s="132">
        <v>0</v>
      </c>
      <c r="R654" s="132">
        <f>Q654*H654</f>
        <v>0</v>
      </c>
      <c r="S654" s="132">
        <v>0</v>
      </c>
      <c r="T654" s="133">
        <f>S654*H654</f>
        <v>0</v>
      </c>
      <c r="AP654" s="17" t="s">
        <v>305</v>
      </c>
      <c r="AR654" s="17" t="s">
        <v>145</v>
      </c>
      <c r="AS654" s="17" t="s">
        <v>77</v>
      </c>
      <c r="AW654" s="17" t="s">
        <v>142</v>
      </c>
      <c r="BC654" s="134">
        <f>IF(N654="základní",J654,0)</f>
        <v>0</v>
      </c>
      <c r="BD654" s="134">
        <f>IF(N654="snížená",J654,0)</f>
        <v>0</v>
      </c>
      <c r="BE654" s="134">
        <f>IF(N654="zákl. přenesená",J654,0)</f>
        <v>0</v>
      </c>
      <c r="BF654" s="134">
        <f>IF(N654="sníž. přenesená",J654,0)</f>
        <v>0</v>
      </c>
      <c r="BG654" s="134">
        <f>IF(N654="nulová",J654,0)</f>
        <v>0</v>
      </c>
      <c r="BH654" s="17" t="s">
        <v>73</v>
      </c>
      <c r="BI654" s="134">
        <f>ROUND(I654*H654,2)</f>
        <v>0</v>
      </c>
      <c r="BJ654" s="17" t="s">
        <v>305</v>
      </c>
      <c r="BK654" s="17" t="s">
        <v>668</v>
      </c>
    </row>
    <row r="655" spans="2:45" s="1" customFormat="1" ht="87.75">
      <c r="B655" s="28"/>
      <c r="D655" s="135" t="s">
        <v>152</v>
      </c>
      <c r="F655" s="136" t="s">
        <v>638</v>
      </c>
      <c r="L655" s="28"/>
      <c r="M655" s="137"/>
      <c r="N655" s="49"/>
      <c r="O655" s="49"/>
      <c r="P655" s="49"/>
      <c r="Q655" s="49"/>
      <c r="R655" s="49"/>
      <c r="S655" s="49"/>
      <c r="T655" s="50"/>
      <c r="AR655" s="17" t="s">
        <v>152</v>
      </c>
      <c r="AS655" s="17" t="s">
        <v>77</v>
      </c>
    </row>
    <row r="656" spans="2:49" s="11" customFormat="1" ht="12">
      <c r="B656" s="138"/>
      <c r="D656" s="135" t="s">
        <v>154</v>
      </c>
      <c r="E656" s="139" t="s">
        <v>3</v>
      </c>
      <c r="F656" s="140" t="s">
        <v>155</v>
      </c>
      <c r="H656" s="139" t="s">
        <v>3</v>
      </c>
      <c r="L656" s="138"/>
      <c r="M656" s="141"/>
      <c r="N656" s="142"/>
      <c r="O656" s="142"/>
      <c r="P656" s="142"/>
      <c r="Q656" s="142"/>
      <c r="R656" s="142"/>
      <c r="S656" s="142"/>
      <c r="T656" s="143"/>
      <c r="AR656" s="139" t="s">
        <v>154</v>
      </c>
      <c r="AS656" s="139" t="s">
        <v>77</v>
      </c>
      <c r="AT656" s="11" t="s">
        <v>73</v>
      </c>
      <c r="AU656" s="11" t="s">
        <v>30</v>
      </c>
      <c r="AV656" s="11" t="s">
        <v>68</v>
      </c>
      <c r="AW656" s="139" t="s">
        <v>142</v>
      </c>
    </row>
    <row r="657" spans="2:49" s="11" customFormat="1" ht="12">
      <c r="B657" s="138"/>
      <c r="D657" s="135" t="s">
        <v>154</v>
      </c>
      <c r="E657" s="139" t="s">
        <v>3</v>
      </c>
      <c r="F657" s="140" t="s">
        <v>294</v>
      </c>
      <c r="H657" s="139" t="s">
        <v>3</v>
      </c>
      <c r="L657" s="138"/>
      <c r="M657" s="141"/>
      <c r="N657" s="142"/>
      <c r="O657" s="142"/>
      <c r="P657" s="142"/>
      <c r="Q657" s="142"/>
      <c r="R657" s="142"/>
      <c r="S657" s="142"/>
      <c r="T657" s="143"/>
      <c r="AR657" s="139" t="s">
        <v>154</v>
      </c>
      <c r="AS657" s="139" t="s">
        <v>77</v>
      </c>
      <c r="AT657" s="11" t="s">
        <v>73</v>
      </c>
      <c r="AU657" s="11" t="s">
        <v>30</v>
      </c>
      <c r="AV657" s="11" t="s">
        <v>68</v>
      </c>
      <c r="AW657" s="139" t="s">
        <v>142</v>
      </c>
    </row>
    <row r="658" spans="2:49" s="12" customFormat="1" ht="12">
      <c r="B658" s="144"/>
      <c r="D658" s="135" t="s">
        <v>154</v>
      </c>
      <c r="E658" s="145" t="s">
        <v>3</v>
      </c>
      <c r="F658" s="146" t="s">
        <v>669</v>
      </c>
      <c r="H658" s="147">
        <v>30</v>
      </c>
      <c r="L658" s="144"/>
      <c r="M658" s="148"/>
      <c r="N658" s="149"/>
      <c r="O658" s="149"/>
      <c r="P658" s="149"/>
      <c r="Q658" s="149"/>
      <c r="R658" s="149"/>
      <c r="S658" s="149"/>
      <c r="T658" s="150"/>
      <c r="AR658" s="145" t="s">
        <v>154</v>
      </c>
      <c r="AS658" s="145" t="s">
        <v>77</v>
      </c>
      <c r="AT658" s="12" t="s">
        <v>77</v>
      </c>
      <c r="AU658" s="12" t="s">
        <v>30</v>
      </c>
      <c r="AV658" s="12" t="s">
        <v>73</v>
      </c>
      <c r="AW658" s="145" t="s">
        <v>142</v>
      </c>
    </row>
    <row r="659" spans="2:63" s="1" customFormat="1" ht="14.45" customHeight="1">
      <c r="B659" s="124"/>
      <c r="C659" s="151" t="s">
        <v>670</v>
      </c>
      <c r="D659" s="151" t="s">
        <v>166</v>
      </c>
      <c r="E659" s="152" t="s">
        <v>671</v>
      </c>
      <c r="F659" s="153" t="s">
        <v>672</v>
      </c>
      <c r="G659" s="154" t="s">
        <v>148</v>
      </c>
      <c r="H659" s="155">
        <v>30</v>
      </c>
      <c r="I659" s="156"/>
      <c r="J659" s="156">
        <f>ROUND(I659*H659,2)</f>
        <v>0</v>
      </c>
      <c r="K659" s="153" t="s">
        <v>3</v>
      </c>
      <c r="L659" s="157"/>
      <c r="M659" s="158" t="s">
        <v>3</v>
      </c>
      <c r="N659" s="159" t="s">
        <v>39</v>
      </c>
      <c r="O659" s="132">
        <v>0</v>
      </c>
      <c r="P659" s="132">
        <f>O659*H659</f>
        <v>0</v>
      </c>
      <c r="Q659" s="132">
        <v>0</v>
      </c>
      <c r="R659" s="132">
        <f>Q659*H659</f>
        <v>0</v>
      </c>
      <c r="S659" s="132">
        <v>0</v>
      </c>
      <c r="T659" s="133">
        <f>S659*H659</f>
        <v>0</v>
      </c>
      <c r="AP659" s="17" t="s">
        <v>422</v>
      </c>
      <c r="AR659" s="17" t="s">
        <v>166</v>
      </c>
      <c r="AS659" s="17" t="s">
        <v>77</v>
      </c>
      <c r="AW659" s="17" t="s">
        <v>142</v>
      </c>
      <c r="BC659" s="134">
        <f>IF(N659="základní",J659,0)</f>
        <v>0</v>
      </c>
      <c r="BD659" s="134">
        <f>IF(N659="snížená",J659,0)</f>
        <v>0</v>
      </c>
      <c r="BE659" s="134">
        <f>IF(N659="zákl. přenesená",J659,0)</f>
        <v>0</v>
      </c>
      <c r="BF659" s="134">
        <f>IF(N659="sníž. přenesená",J659,0)</f>
        <v>0</v>
      </c>
      <c r="BG659" s="134">
        <f>IF(N659="nulová",J659,0)</f>
        <v>0</v>
      </c>
      <c r="BH659" s="17" t="s">
        <v>73</v>
      </c>
      <c r="BI659" s="134">
        <f>ROUND(I659*H659,2)</f>
        <v>0</v>
      </c>
      <c r="BJ659" s="17" t="s">
        <v>305</v>
      </c>
      <c r="BK659" s="17" t="s">
        <v>673</v>
      </c>
    </row>
    <row r="660" spans="2:63" s="1" customFormat="1" ht="20.45" customHeight="1">
      <c r="B660" s="124"/>
      <c r="C660" s="125" t="s">
        <v>674</v>
      </c>
      <c r="D660" s="125" t="s">
        <v>145</v>
      </c>
      <c r="E660" s="126" t="s">
        <v>675</v>
      </c>
      <c r="F660" s="127" t="s">
        <v>676</v>
      </c>
      <c r="G660" s="128" t="s">
        <v>148</v>
      </c>
      <c r="H660" s="129">
        <v>58</v>
      </c>
      <c r="I660" s="130"/>
      <c r="J660" s="130">
        <f>ROUND(I660*H660,2)</f>
        <v>0</v>
      </c>
      <c r="K660" s="127" t="s">
        <v>149</v>
      </c>
      <c r="L660" s="28"/>
      <c r="M660" s="48" t="s">
        <v>3</v>
      </c>
      <c r="N660" s="131" t="s">
        <v>39</v>
      </c>
      <c r="O660" s="132">
        <v>3.372</v>
      </c>
      <c r="P660" s="132">
        <f>O660*H660</f>
        <v>195.576</v>
      </c>
      <c r="Q660" s="132">
        <v>0</v>
      </c>
      <c r="R660" s="132">
        <f>Q660*H660</f>
        <v>0</v>
      </c>
      <c r="S660" s="132">
        <v>0</v>
      </c>
      <c r="T660" s="133">
        <f>S660*H660</f>
        <v>0</v>
      </c>
      <c r="AP660" s="17" t="s">
        <v>305</v>
      </c>
      <c r="AR660" s="17" t="s">
        <v>145</v>
      </c>
      <c r="AS660" s="17" t="s">
        <v>77</v>
      </c>
      <c r="AW660" s="17" t="s">
        <v>142</v>
      </c>
      <c r="BC660" s="134">
        <f>IF(N660="základní",J660,0)</f>
        <v>0</v>
      </c>
      <c r="BD660" s="134">
        <f>IF(N660="snížená",J660,0)</f>
        <v>0</v>
      </c>
      <c r="BE660" s="134">
        <f>IF(N660="zákl. přenesená",J660,0)</f>
        <v>0</v>
      </c>
      <c r="BF660" s="134">
        <f>IF(N660="sníž. přenesená",J660,0)</f>
        <v>0</v>
      </c>
      <c r="BG660" s="134">
        <f>IF(N660="nulová",J660,0)</f>
        <v>0</v>
      </c>
      <c r="BH660" s="17" t="s">
        <v>73</v>
      </c>
      <c r="BI660" s="134">
        <f>ROUND(I660*H660,2)</f>
        <v>0</v>
      </c>
      <c r="BJ660" s="17" t="s">
        <v>305</v>
      </c>
      <c r="BK660" s="17" t="s">
        <v>677</v>
      </c>
    </row>
    <row r="661" spans="2:45" s="1" customFormat="1" ht="87.75">
      <c r="B661" s="28"/>
      <c r="D661" s="135" t="s">
        <v>152</v>
      </c>
      <c r="F661" s="136" t="s">
        <v>638</v>
      </c>
      <c r="L661" s="28"/>
      <c r="M661" s="137"/>
      <c r="N661" s="49"/>
      <c r="O661" s="49"/>
      <c r="P661" s="49"/>
      <c r="Q661" s="49"/>
      <c r="R661" s="49"/>
      <c r="S661" s="49"/>
      <c r="T661" s="50"/>
      <c r="AR661" s="17" t="s">
        <v>152</v>
      </c>
      <c r="AS661" s="17" t="s">
        <v>77</v>
      </c>
    </row>
    <row r="662" spans="2:49" s="11" customFormat="1" ht="12">
      <c r="B662" s="138"/>
      <c r="D662" s="135" t="s">
        <v>154</v>
      </c>
      <c r="E662" s="139" t="s">
        <v>3</v>
      </c>
      <c r="F662" s="140" t="s">
        <v>155</v>
      </c>
      <c r="H662" s="139" t="s">
        <v>3</v>
      </c>
      <c r="L662" s="138"/>
      <c r="M662" s="141"/>
      <c r="N662" s="142"/>
      <c r="O662" s="142"/>
      <c r="P662" s="142"/>
      <c r="Q662" s="142"/>
      <c r="R662" s="142"/>
      <c r="S662" s="142"/>
      <c r="T662" s="143"/>
      <c r="AR662" s="139" t="s">
        <v>154</v>
      </c>
      <c r="AS662" s="139" t="s">
        <v>77</v>
      </c>
      <c r="AT662" s="11" t="s">
        <v>73</v>
      </c>
      <c r="AU662" s="11" t="s">
        <v>30</v>
      </c>
      <c r="AV662" s="11" t="s">
        <v>68</v>
      </c>
      <c r="AW662" s="139" t="s">
        <v>142</v>
      </c>
    </row>
    <row r="663" spans="2:49" s="11" customFormat="1" ht="12">
      <c r="B663" s="138"/>
      <c r="D663" s="135" t="s">
        <v>154</v>
      </c>
      <c r="E663" s="139" t="s">
        <v>3</v>
      </c>
      <c r="F663" s="140" t="s">
        <v>599</v>
      </c>
      <c r="H663" s="139" t="s">
        <v>3</v>
      </c>
      <c r="L663" s="138"/>
      <c r="M663" s="141"/>
      <c r="N663" s="142"/>
      <c r="O663" s="142"/>
      <c r="P663" s="142"/>
      <c r="Q663" s="142"/>
      <c r="R663" s="142"/>
      <c r="S663" s="142"/>
      <c r="T663" s="143"/>
      <c r="AR663" s="139" t="s">
        <v>154</v>
      </c>
      <c r="AS663" s="139" t="s">
        <v>77</v>
      </c>
      <c r="AT663" s="11" t="s">
        <v>73</v>
      </c>
      <c r="AU663" s="11" t="s">
        <v>30</v>
      </c>
      <c r="AV663" s="11" t="s">
        <v>68</v>
      </c>
      <c r="AW663" s="139" t="s">
        <v>142</v>
      </c>
    </row>
    <row r="664" spans="2:49" s="12" customFormat="1" ht="12">
      <c r="B664" s="144"/>
      <c r="D664" s="135" t="s">
        <v>154</v>
      </c>
      <c r="E664" s="145" t="s">
        <v>3</v>
      </c>
      <c r="F664" s="146" t="s">
        <v>678</v>
      </c>
      <c r="H664" s="147">
        <v>40</v>
      </c>
      <c r="L664" s="144"/>
      <c r="M664" s="148"/>
      <c r="N664" s="149"/>
      <c r="O664" s="149"/>
      <c r="P664" s="149"/>
      <c r="Q664" s="149"/>
      <c r="R664" s="149"/>
      <c r="S664" s="149"/>
      <c r="T664" s="150"/>
      <c r="AR664" s="145" t="s">
        <v>154</v>
      </c>
      <c r="AS664" s="145" t="s">
        <v>77</v>
      </c>
      <c r="AT664" s="12" t="s">
        <v>77</v>
      </c>
      <c r="AU664" s="12" t="s">
        <v>30</v>
      </c>
      <c r="AV664" s="12" t="s">
        <v>68</v>
      </c>
      <c r="AW664" s="145" t="s">
        <v>142</v>
      </c>
    </row>
    <row r="665" spans="2:49" s="11" customFormat="1" ht="12">
      <c r="B665" s="138"/>
      <c r="D665" s="135" t="s">
        <v>154</v>
      </c>
      <c r="E665" s="139" t="s">
        <v>3</v>
      </c>
      <c r="F665" s="140" t="s">
        <v>601</v>
      </c>
      <c r="H665" s="139" t="s">
        <v>3</v>
      </c>
      <c r="L665" s="138"/>
      <c r="M665" s="141"/>
      <c r="N665" s="142"/>
      <c r="O665" s="142"/>
      <c r="P665" s="142"/>
      <c r="Q665" s="142"/>
      <c r="R665" s="142"/>
      <c r="S665" s="142"/>
      <c r="T665" s="143"/>
      <c r="AR665" s="139" t="s">
        <v>154</v>
      </c>
      <c r="AS665" s="139" t="s">
        <v>77</v>
      </c>
      <c r="AT665" s="11" t="s">
        <v>73</v>
      </c>
      <c r="AU665" s="11" t="s">
        <v>30</v>
      </c>
      <c r="AV665" s="11" t="s">
        <v>68</v>
      </c>
      <c r="AW665" s="139" t="s">
        <v>142</v>
      </c>
    </row>
    <row r="666" spans="2:49" s="12" customFormat="1" ht="12">
      <c r="B666" s="144"/>
      <c r="D666" s="135" t="s">
        <v>154</v>
      </c>
      <c r="E666" s="145" t="s">
        <v>3</v>
      </c>
      <c r="F666" s="146" t="s">
        <v>679</v>
      </c>
      <c r="H666" s="147">
        <v>18</v>
      </c>
      <c r="L666" s="144"/>
      <c r="M666" s="148"/>
      <c r="N666" s="149"/>
      <c r="O666" s="149"/>
      <c r="P666" s="149"/>
      <c r="Q666" s="149"/>
      <c r="R666" s="149"/>
      <c r="S666" s="149"/>
      <c r="T666" s="150"/>
      <c r="AR666" s="145" t="s">
        <v>154</v>
      </c>
      <c r="AS666" s="145" t="s">
        <v>77</v>
      </c>
      <c r="AT666" s="12" t="s">
        <v>77</v>
      </c>
      <c r="AU666" s="12" t="s">
        <v>30</v>
      </c>
      <c r="AV666" s="12" t="s">
        <v>68</v>
      </c>
      <c r="AW666" s="145" t="s">
        <v>142</v>
      </c>
    </row>
    <row r="667" spans="2:49" s="13" customFormat="1" ht="12">
      <c r="B667" s="160"/>
      <c r="D667" s="135" t="s">
        <v>154</v>
      </c>
      <c r="E667" s="161" t="s">
        <v>3</v>
      </c>
      <c r="F667" s="162" t="s">
        <v>182</v>
      </c>
      <c r="H667" s="163">
        <v>58</v>
      </c>
      <c r="L667" s="160"/>
      <c r="M667" s="164"/>
      <c r="N667" s="165"/>
      <c r="O667" s="165"/>
      <c r="P667" s="165"/>
      <c r="Q667" s="165"/>
      <c r="R667" s="165"/>
      <c r="S667" s="165"/>
      <c r="T667" s="166"/>
      <c r="AR667" s="161" t="s">
        <v>154</v>
      </c>
      <c r="AS667" s="161" t="s">
        <v>77</v>
      </c>
      <c r="AT667" s="13" t="s">
        <v>150</v>
      </c>
      <c r="AU667" s="13" t="s">
        <v>30</v>
      </c>
      <c r="AV667" s="13" t="s">
        <v>73</v>
      </c>
      <c r="AW667" s="161" t="s">
        <v>142</v>
      </c>
    </row>
    <row r="668" spans="2:63" s="1" customFormat="1" ht="14.45" customHeight="1">
      <c r="B668" s="124"/>
      <c r="C668" s="151" t="s">
        <v>680</v>
      </c>
      <c r="D668" s="151" t="s">
        <v>166</v>
      </c>
      <c r="E668" s="152" t="s">
        <v>681</v>
      </c>
      <c r="F668" s="153" t="s">
        <v>682</v>
      </c>
      <c r="G668" s="154" t="s">
        <v>148</v>
      </c>
      <c r="H668" s="155">
        <v>40</v>
      </c>
      <c r="I668" s="156"/>
      <c r="J668" s="156">
        <f>ROUND(I668*H668,2)</f>
        <v>0</v>
      </c>
      <c r="K668" s="153" t="s">
        <v>3</v>
      </c>
      <c r="L668" s="157"/>
      <c r="M668" s="158" t="s">
        <v>3</v>
      </c>
      <c r="N668" s="159" t="s">
        <v>39</v>
      </c>
      <c r="O668" s="132">
        <v>0</v>
      </c>
      <c r="P668" s="132">
        <f>O668*H668</f>
        <v>0</v>
      </c>
      <c r="Q668" s="132">
        <v>0</v>
      </c>
      <c r="R668" s="132">
        <f>Q668*H668</f>
        <v>0</v>
      </c>
      <c r="S668" s="132">
        <v>0</v>
      </c>
      <c r="T668" s="133">
        <f>S668*H668</f>
        <v>0</v>
      </c>
      <c r="AP668" s="17" t="s">
        <v>422</v>
      </c>
      <c r="AR668" s="17" t="s">
        <v>166</v>
      </c>
      <c r="AS668" s="17" t="s">
        <v>77</v>
      </c>
      <c r="AW668" s="17" t="s">
        <v>142</v>
      </c>
      <c r="BC668" s="134">
        <f>IF(N668="základní",J668,0)</f>
        <v>0</v>
      </c>
      <c r="BD668" s="134">
        <f>IF(N668="snížená",J668,0)</f>
        <v>0</v>
      </c>
      <c r="BE668" s="134">
        <f>IF(N668="zákl. přenesená",J668,0)</f>
        <v>0</v>
      </c>
      <c r="BF668" s="134">
        <f>IF(N668="sníž. přenesená",J668,0)</f>
        <v>0</v>
      </c>
      <c r="BG668" s="134">
        <f>IF(N668="nulová",J668,0)</f>
        <v>0</v>
      </c>
      <c r="BH668" s="17" t="s">
        <v>73</v>
      </c>
      <c r="BI668" s="134">
        <f>ROUND(I668*H668,2)</f>
        <v>0</v>
      </c>
      <c r="BJ668" s="17" t="s">
        <v>305</v>
      </c>
      <c r="BK668" s="17" t="s">
        <v>683</v>
      </c>
    </row>
    <row r="669" spans="2:63" s="1" customFormat="1" ht="14.45" customHeight="1">
      <c r="B669" s="124"/>
      <c r="C669" s="151" t="s">
        <v>684</v>
      </c>
      <c r="D669" s="151" t="s">
        <v>166</v>
      </c>
      <c r="E669" s="152" t="s">
        <v>685</v>
      </c>
      <c r="F669" s="153" t="s">
        <v>686</v>
      </c>
      <c r="G669" s="154" t="s">
        <v>148</v>
      </c>
      <c r="H669" s="155">
        <v>18</v>
      </c>
      <c r="I669" s="156"/>
      <c r="J669" s="156">
        <f>ROUND(I669*H669,2)</f>
        <v>0</v>
      </c>
      <c r="K669" s="153" t="s">
        <v>3</v>
      </c>
      <c r="L669" s="157"/>
      <c r="M669" s="158" t="s">
        <v>3</v>
      </c>
      <c r="N669" s="159" t="s">
        <v>39</v>
      </c>
      <c r="O669" s="132">
        <v>0</v>
      </c>
      <c r="P669" s="132">
        <f>O669*H669</f>
        <v>0</v>
      </c>
      <c r="Q669" s="132">
        <v>0</v>
      </c>
      <c r="R669" s="132">
        <f>Q669*H669</f>
        <v>0</v>
      </c>
      <c r="S669" s="132">
        <v>0</v>
      </c>
      <c r="T669" s="133">
        <f>S669*H669</f>
        <v>0</v>
      </c>
      <c r="AP669" s="17" t="s">
        <v>422</v>
      </c>
      <c r="AR669" s="17" t="s">
        <v>166</v>
      </c>
      <c r="AS669" s="17" t="s">
        <v>77</v>
      </c>
      <c r="AW669" s="17" t="s">
        <v>142</v>
      </c>
      <c r="BC669" s="134">
        <f>IF(N669="základní",J669,0)</f>
        <v>0</v>
      </c>
      <c r="BD669" s="134">
        <f>IF(N669="snížená",J669,0)</f>
        <v>0</v>
      </c>
      <c r="BE669" s="134">
        <f>IF(N669="zákl. přenesená",J669,0)</f>
        <v>0</v>
      </c>
      <c r="BF669" s="134">
        <f>IF(N669="sníž. přenesená",J669,0)</f>
        <v>0</v>
      </c>
      <c r="BG669" s="134">
        <f>IF(N669="nulová",J669,0)</f>
        <v>0</v>
      </c>
      <c r="BH669" s="17" t="s">
        <v>73</v>
      </c>
      <c r="BI669" s="134">
        <f>ROUND(I669*H669,2)</f>
        <v>0</v>
      </c>
      <c r="BJ669" s="17" t="s">
        <v>305</v>
      </c>
      <c r="BK669" s="17" t="s">
        <v>687</v>
      </c>
    </row>
    <row r="670" spans="2:63" s="1" customFormat="1" ht="20.45" customHeight="1">
      <c r="B670" s="124"/>
      <c r="C670" s="125" t="s">
        <v>688</v>
      </c>
      <c r="D670" s="125" t="s">
        <v>145</v>
      </c>
      <c r="E670" s="126" t="s">
        <v>689</v>
      </c>
      <c r="F670" s="127" t="s">
        <v>690</v>
      </c>
      <c r="G670" s="128" t="s">
        <v>148</v>
      </c>
      <c r="H670" s="129">
        <v>43</v>
      </c>
      <c r="I670" s="130"/>
      <c r="J670" s="130">
        <f>ROUND(I670*H670,2)</f>
        <v>0</v>
      </c>
      <c r="K670" s="127" t="s">
        <v>3</v>
      </c>
      <c r="L670" s="28"/>
      <c r="M670" s="48" t="s">
        <v>3</v>
      </c>
      <c r="N670" s="131" t="s">
        <v>39</v>
      </c>
      <c r="O670" s="132">
        <v>0</v>
      </c>
      <c r="P670" s="132">
        <f>O670*H670</f>
        <v>0</v>
      </c>
      <c r="Q670" s="132">
        <v>0</v>
      </c>
      <c r="R670" s="132">
        <f>Q670*H670</f>
        <v>0</v>
      </c>
      <c r="S670" s="132">
        <v>0</v>
      </c>
      <c r="T670" s="133">
        <f>S670*H670</f>
        <v>0</v>
      </c>
      <c r="AP670" s="17" t="s">
        <v>305</v>
      </c>
      <c r="AR670" s="17" t="s">
        <v>145</v>
      </c>
      <c r="AS670" s="17" t="s">
        <v>77</v>
      </c>
      <c r="AW670" s="17" t="s">
        <v>142</v>
      </c>
      <c r="BC670" s="134">
        <f>IF(N670="základní",J670,0)</f>
        <v>0</v>
      </c>
      <c r="BD670" s="134">
        <f>IF(N670="snížená",J670,0)</f>
        <v>0</v>
      </c>
      <c r="BE670" s="134">
        <f>IF(N670="zákl. přenesená",J670,0)</f>
        <v>0</v>
      </c>
      <c r="BF670" s="134">
        <f>IF(N670="sníž. přenesená",J670,0)</f>
        <v>0</v>
      </c>
      <c r="BG670" s="134">
        <f>IF(N670="nulová",J670,0)</f>
        <v>0</v>
      </c>
      <c r="BH670" s="17" t="s">
        <v>73</v>
      </c>
      <c r="BI670" s="134">
        <f>ROUND(I670*H670,2)</f>
        <v>0</v>
      </c>
      <c r="BJ670" s="17" t="s">
        <v>305</v>
      </c>
      <c r="BK670" s="17" t="s">
        <v>691</v>
      </c>
    </row>
    <row r="671" spans="2:49" s="11" customFormat="1" ht="12">
      <c r="B671" s="138"/>
      <c r="D671" s="135" t="s">
        <v>154</v>
      </c>
      <c r="E671" s="139" t="s">
        <v>3</v>
      </c>
      <c r="F671" s="140" t="s">
        <v>155</v>
      </c>
      <c r="H671" s="139" t="s">
        <v>3</v>
      </c>
      <c r="L671" s="138"/>
      <c r="M671" s="141"/>
      <c r="N671" s="142"/>
      <c r="O671" s="142"/>
      <c r="P671" s="142"/>
      <c r="Q671" s="142"/>
      <c r="R671" s="142"/>
      <c r="S671" s="142"/>
      <c r="T671" s="143"/>
      <c r="AR671" s="139" t="s">
        <v>154</v>
      </c>
      <c r="AS671" s="139" t="s">
        <v>77</v>
      </c>
      <c r="AT671" s="11" t="s">
        <v>73</v>
      </c>
      <c r="AU671" s="11" t="s">
        <v>30</v>
      </c>
      <c r="AV671" s="11" t="s">
        <v>68</v>
      </c>
      <c r="AW671" s="139" t="s">
        <v>142</v>
      </c>
    </row>
    <row r="672" spans="2:49" s="12" customFormat="1" ht="12">
      <c r="B672" s="144"/>
      <c r="D672" s="135" t="s">
        <v>154</v>
      </c>
      <c r="E672" s="145" t="s">
        <v>3</v>
      </c>
      <c r="F672" s="146" t="s">
        <v>490</v>
      </c>
      <c r="H672" s="147">
        <v>43</v>
      </c>
      <c r="L672" s="144"/>
      <c r="M672" s="148"/>
      <c r="N672" s="149"/>
      <c r="O672" s="149"/>
      <c r="P672" s="149"/>
      <c r="Q672" s="149"/>
      <c r="R672" s="149"/>
      <c r="S672" s="149"/>
      <c r="T672" s="150"/>
      <c r="AR672" s="145" t="s">
        <v>154</v>
      </c>
      <c r="AS672" s="145" t="s">
        <v>77</v>
      </c>
      <c r="AT672" s="12" t="s">
        <v>77</v>
      </c>
      <c r="AU672" s="12" t="s">
        <v>30</v>
      </c>
      <c r="AV672" s="12" t="s">
        <v>73</v>
      </c>
      <c r="AW672" s="145" t="s">
        <v>142</v>
      </c>
    </row>
    <row r="673" spans="2:63" s="1" customFormat="1" ht="14.45" customHeight="1">
      <c r="B673" s="124"/>
      <c r="C673" s="125" t="s">
        <v>692</v>
      </c>
      <c r="D673" s="125" t="s">
        <v>145</v>
      </c>
      <c r="E673" s="126" t="s">
        <v>693</v>
      </c>
      <c r="F673" s="127" t="s">
        <v>694</v>
      </c>
      <c r="G673" s="128" t="s">
        <v>148</v>
      </c>
      <c r="H673" s="129">
        <v>8</v>
      </c>
      <c r="I673" s="130"/>
      <c r="J673" s="130">
        <f>ROUND(I673*H673,2)</f>
        <v>0</v>
      </c>
      <c r="K673" s="127" t="s">
        <v>3</v>
      </c>
      <c r="L673" s="28"/>
      <c r="M673" s="48" t="s">
        <v>3</v>
      </c>
      <c r="N673" s="131" t="s">
        <v>39</v>
      </c>
      <c r="O673" s="132">
        <v>0</v>
      </c>
      <c r="P673" s="132">
        <f>O673*H673</f>
        <v>0</v>
      </c>
      <c r="Q673" s="132">
        <v>0</v>
      </c>
      <c r="R673" s="132">
        <f>Q673*H673</f>
        <v>0</v>
      </c>
      <c r="S673" s="132">
        <v>0</v>
      </c>
      <c r="T673" s="133">
        <f>S673*H673</f>
        <v>0</v>
      </c>
      <c r="AP673" s="17" t="s">
        <v>305</v>
      </c>
      <c r="AR673" s="17" t="s">
        <v>145</v>
      </c>
      <c r="AS673" s="17" t="s">
        <v>77</v>
      </c>
      <c r="AW673" s="17" t="s">
        <v>142</v>
      </c>
      <c r="BC673" s="134">
        <f>IF(N673="základní",J673,0)</f>
        <v>0</v>
      </c>
      <c r="BD673" s="134">
        <f>IF(N673="snížená",J673,0)</f>
        <v>0</v>
      </c>
      <c r="BE673" s="134">
        <f>IF(N673="zákl. přenesená",J673,0)</f>
        <v>0</v>
      </c>
      <c r="BF673" s="134">
        <f>IF(N673="sníž. přenesená",J673,0)</f>
        <v>0</v>
      </c>
      <c r="BG673" s="134">
        <f>IF(N673="nulová",J673,0)</f>
        <v>0</v>
      </c>
      <c r="BH673" s="17" t="s">
        <v>73</v>
      </c>
      <c r="BI673" s="134">
        <f>ROUND(I673*H673,2)</f>
        <v>0</v>
      </c>
      <c r="BJ673" s="17" t="s">
        <v>305</v>
      </c>
      <c r="BK673" s="17" t="s">
        <v>695</v>
      </c>
    </row>
    <row r="674" spans="2:49" s="11" customFormat="1" ht="12">
      <c r="B674" s="138"/>
      <c r="D674" s="135" t="s">
        <v>154</v>
      </c>
      <c r="E674" s="139" t="s">
        <v>3</v>
      </c>
      <c r="F674" s="140" t="s">
        <v>155</v>
      </c>
      <c r="H674" s="139" t="s">
        <v>3</v>
      </c>
      <c r="L674" s="138"/>
      <c r="M674" s="141"/>
      <c r="N674" s="142"/>
      <c r="O674" s="142"/>
      <c r="P674" s="142"/>
      <c r="Q674" s="142"/>
      <c r="R674" s="142"/>
      <c r="S674" s="142"/>
      <c r="T674" s="143"/>
      <c r="AR674" s="139" t="s">
        <v>154</v>
      </c>
      <c r="AS674" s="139" t="s">
        <v>77</v>
      </c>
      <c r="AT674" s="11" t="s">
        <v>73</v>
      </c>
      <c r="AU674" s="11" t="s">
        <v>30</v>
      </c>
      <c r="AV674" s="11" t="s">
        <v>68</v>
      </c>
      <c r="AW674" s="139" t="s">
        <v>142</v>
      </c>
    </row>
    <row r="675" spans="2:49" s="12" customFormat="1" ht="12">
      <c r="B675" s="144"/>
      <c r="D675" s="135" t="s">
        <v>154</v>
      </c>
      <c r="E675" s="145" t="s">
        <v>3</v>
      </c>
      <c r="F675" s="146" t="s">
        <v>696</v>
      </c>
      <c r="H675" s="147">
        <v>8</v>
      </c>
      <c r="L675" s="144"/>
      <c r="M675" s="148"/>
      <c r="N675" s="149"/>
      <c r="O675" s="149"/>
      <c r="P675" s="149"/>
      <c r="Q675" s="149"/>
      <c r="R675" s="149"/>
      <c r="S675" s="149"/>
      <c r="T675" s="150"/>
      <c r="AR675" s="145" t="s">
        <v>154</v>
      </c>
      <c r="AS675" s="145" t="s">
        <v>77</v>
      </c>
      <c r="AT675" s="12" t="s">
        <v>77</v>
      </c>
      <c r="AU675" s="12" t="s">
        <v>30</v>
      </c>
      <c r="AV675" s="12" t="s">
        <v>73</v>
      </c>
      <c r="AW675" s="145" t="s">
        <v>142</v>
      </c>
    </row>
    <row r="676" spans="2:63" s="1" customFormat="1" ht="14.45" customHeight="1">
      <c r="B676" s="124"/>
      <c r="C676" s="125" t="s">
        <v>697</v>
      </c>
      <c r="D676" s="125" t="s">
        <v>145</v>
      </c>
      <c r="E676" s="126" t="s">
        <v>698</v>
      </c>
      <c r="F676" s="127" t="s">
        <v>699</v>
      </c>
      <c r="G676" s="128" t="s">
        <v>148</v>
      </c>
      <c r="H676" s="129">
        <v>120</v>
      </c>
      <c r="I676" s="130"/>
      <c r="J676" s="130">
        <f>ROUND(I676*H676,2)</f>
        <v>0</v>
      </c>
      <c r="K676" s="127" t="s">
        <v>3</v>
      </c>
      <c r="L676" s="28"/>
      <c r="M676" s="48" t="s">
        <v>3</v>
      </c>
      <c r="N676" s="131" t="s">
        <v>39</v>
      </c>
      <c r="O676" s="132">
        <v>0.11</v>
      </c>
      <c r="P676" s="132">
        <f>O676*H676</f>
        <v>13.2</v>
      </c>
      <c r="Q676" s="132">
        <v>0</v>
      </c>
      <c r="R676" s="132">
        <f>Q676*H676</f>
        <v>0</v>
      </c>
      <c r="S676" s="132">
        <v>0.0018</v>
      </c>
      <c r="T676" s="133">
        <f>S676*H676</f>
        <v>0.216</v>
      </c>
      <c r="AP676" s="17" t="s">
        <v>305</v>
      </c>
      <c r="AR676" s="17" t="s">
        <v>145</v>
      </c>
      <c r="AS676" s="17" t="s">
        <v>77</v>
      </c>
      <c r="AW676" s="17" t="s">
        <v>142</v>
      </c>
      <c r="BC676" s="134">
        <f>IF(N676="základní",J676,0)</f>
        <v>0</v>
      </c>
      <c r="BD676" s="134">
        <f>IF(N676="snížená",J676,0)</f>
        <v>0</v>
      </c>
      <c r="BE676" s="134">
        <f>IF(N676="zákl. přenesená",J676,0)</f>
        <v>0</v>
      </c>
      <c r="BF676" s="134">
        <f>IF(N676="sníž. přenesená",J676,0)</f>
        <v>0</v>
      </c>
      <c r="BG676" s="134">
        <f>IF(N676="nulová",J676,0)</f>
        <v>0</v>
      </c>
      <c r="BH676" s="17" t="s">
        <v>73</v>
      </c>
      <c r="BI676" s="134">
        <f>ROUND(I676*H676,2)</f>
        <v>0</v>
      </c>
      <c r="BJ676" s="17" t="s">
        <v>305</v>
      </c>
      <c r="BK676" s="17" t="s">
        <v>700</v>
      </c>
    </row>
    <row r="677" spans="2:49" s="11" customFormat="1" ht="12">
      <c r="B677" s="138"/>
      <c r="D677" s="135" t="s">
        <v>154</v>
      </c>
      <c r="E677" s="139" t="s">
        <v>3</v>
      </c>
      <c r="F677" s="140" t="s">
        <v>701</v>
      </c>
      <c r="H677" s="139" t="s">
        <v>3</v>
      </c>
      <c r="L677" s="138"/>
      <c r="M677" s="141"/>
      <c r="N677" s="142"/>
      <c r="O677" s="142"/>
      <c r="P677" s="142"/>
      <c r="Q677" s="142"/>
      <c r="R677" s="142"/>
      <c r="S677" s="142"/>
      <c r="T677" s="143"/>
      <c r="AR677" s="139" t="s">
        <v>154</v>
      </c>
      <c r="AS677" s="139" t="s">
        <v>77</v>
      </c>
      <c r="AT677" s="11" t="s">
        <v>73</v>
      </c>
      <c r="AU677" s="11" t="s">
        <v>30</v>
      </c>
      <c r="AV677" s="11" t="s">
        <v>68</v>
      </c>
      <c r="AW677" s="139" t="s">
        <v>142</v>
      </c>
    </row>
    <row r="678" spans="2:49" s="11" customFormat="1" ht="12">
      <c r="B678" s="138"/>
      <c r="D678" s="135" t="s">
        <v>154</v>
      </c>
      <c r="E678" s="139" t="s">
        <v>3</v>
      </c>
      <c r="F678" s="140" t="s">
        <v>333</v>
      </c>
      <c r="H678" s="139" t="s">
        <v>3</v>
      </c>
      <c r="L678" s="138"/>
      <c r="M678" s="141"/>
      <c r="N678" s="142"/>
      <c r="O678" s="142"/>
      <c r="P678" s="142"/>
      <c r="Q678" s="142"/>
      <c r="R678" s="142"/>
      <c r="S678" s="142"/>
      <c r="T678" s="143"/>
      <c r="AR678" s="139" t="s">
        <v>154</v>
      </c>
      <c r="AS678" s="139" t="s">
        <v>77</v>
      </c>
      <c r="AT678" s="11" t="s">
        <v>73</v>
      </c>
      <c r="AU678" s="11" t="s">
        <v>30</v>
      </c>
      <c r="AV678" s="11" t="s">
        <v>68</v>
      </c>
      <c r="AW678" s="139" t="s">
        <v>142</v>
      </c>
    </row>
    <row r="679" spans="2:49" s="11" customFormat="1" ht="12">
      <c r="B679" s="138"/>
      <c r="D679" s="135" t="s">
        <v>154</v>
      </c>
      <c r="E679" s="139" t="s">
        <v>3</v>
      </c>
      <c r="F679" s="140" t="s">
        <v>348</v>
      </c>
      <c r="H679" s="139" t="s">
        <v>3</v>
      </c>
      <c r="L679" s="138"/>
      <c r="M679" s="141"/>
      <c r="N679" s="142"/>
      <c r="O679" s="142"/>
      <c r="P679" s="142"/>
      <c r="Q679" s="142"/>
      <c r="R679" s="142"/>
      <c r="S679" s="142"/>
      <c r="T679" s="143"/>
      <c r="AR679" s="139" t="s">
        <v>154</v>
      </c>
      <c r="AS679" s="139" t="s">
        <v>77</v>
      </c>
      <c r="AT679" s="11" t="s">
        <v>73</v>
      </c>
      <c r="AU679" s="11" t="s">
        <v>30</v>
      </c>
      <c r="AV679" s="11" t="s">
        <v>68</v>
      </c>
      <c r="AW679" s="139" t="s">
        <v>142</v>
      </c>
    </row>
    <row r="680" spans="2:49" s="12" customFormat="1" ht="12">
      <c r="B680" s="144"/>
      <c r="D680" s="135" t="s">
        <v>154</v>
      </c>
      <c r="E680" s="145" t="s">
        <v>3</v>
      </c>
      <c r="F680" s="146" t="s">
        <v>702</v>
      </c>
      <c r="H680" s="147">
        <v>64</v>
      </c>
      <c r="L680" s="144"/>
      <c r="M680" s="148"/>
      <c r="N680" s="149"/>
      <c r="O680" s="149"/>
      <c r="P680" s="149"/>
      <c r="Q680" s="149"/>
      <c r="R680" s="149"/>
      <c r="S680" s="149"/>
      <c r="T680" s="150"/>
      <c r="AR680" s="145" t="s">
        <v>154</v>
      </c>
      <c r="AS680" s="145" t="s">
        <v>77</v>
      </c>
      <c r="AT680" s="12" t="s">
        <v>77</v>
      </c>
      <c r="AU680" s="12" t="s">
        <v>30</v>
      </c>
      <c r="AV680" s="12" t="s">
        <v>68</v>
      </c>
      <c r="AW680" s="145" t="s">
        <v>142</v>
      </c>
    </row>
    <row r="681" spans="2:49" s="11" customFormat="1" ht="12">
      <c r="B681" s="138"/>
      <c r="D681" s="135" t="s">
        <v>154</v>
      </c>
      <c r="E681" s="139" t="s">
        <v>3</v>
      </c>
      <c r="F681" s="140" t="s">
        <v>351</v>
      </c>
      <c r="H681" s="139" t="s">
        <v>3</v>
      </c>
      <c r="L681" s="138"/>
      <c r="M681" s="141"/>
      <c r="N681" s="142"/>
      <c r="O681" s="142"/>
      <c r="P681" s="142"/>
      <c r="Q681" s="142"/>
      <c r="R681" s="142"/>
      <c r="S681" s="142"/>
      <c r="T681" s="143"/>
      <c r="AR681" s="139" t="s">
        <v>154</v>
      </c>
      <c r="AS681" s="139" t="s">
        <v>77</v>
      </c>
      <c r="AT681" s="11" t="s">
        <v>73</v>
      </c>
      <c r="AU681" s="11" t="s">
        <v>30</v>
      </c>
      <c r="AV681" s="11" t="s">
        <v>68</v>
      </c>
      <c r="AW681" s="139" t="s">
        <v>142</v>
      </c>
    </row>
    <row r="682" spans="2:49" s="12" customFormat="1" ht="12">
      <c r="B682" s="144"/>
      <c r="D682" s="135" t="s">
        <v>154</v>
      </c>
      <c r="E682" s="145" t="s">
        <v>3</v>
      </c>
      <c r="F682" s="146" t="s">
        <v>703</v>
      </c>
      <c r="H682" s="147">
        <v>24</v>
      </c>
      <c r="L682" s="144"/>
      <c r="M682" s="148"/>
      <c r="N682" s="149"/>
      <c r="O682" s="149"/>
      <c r="P682" s="149"/>
      <c r="Q682" s="149"/>
      <c r="R682" s="149"/>
      <c r="S682" s="149"/>
      <c r="T682" s="150"/>
      <c r="AR682" s="145" t="s">
        <v>154</v>
      </c>
      <c r="AS682" s="145" t="s">
        <v>77</v>
      </c>
      <c r="AT682" s="12" t="s">
        <v>77</v>
      </c>
      <c r="AU682" s="12" t="s">
        <v>30</v>
      </c>
      <c r="AV682" s="12" t="s">
        <v>68</v>
      </c>
      <c r="AW682" s="145" t="s">
        <v>142</v>
      </c>
    </row>
    <row r="683" spans="2:49" s="11" customFormat="1" ht="12">
      <c r="B683" s="138"/>
      <c r="D683" s="135" t="s">
        <v>154</v>
      </c>
      <c r="E683" s="139" t="s">
        <v>3</v>
      </c>
      <c r="F683" s="140" t="s">
        <v>334</v>
      </c>
      <c r="H683" s="139" t="s">
        <v>3</v>
      </c>
      <c r="L683" s="138"/>
      <c r="M683" s="141"/>
      <c r="N683" s="142"/>
      <c r="O683" s="142"/>
      <c r="P683" s="142"/>
      <c r="Q683" s="142"/>
      <c r="R683" s="142"/>
      <c r="S683" s="142"/>
      <c r="T683" s="143"/>
      <c r="AR683" s="139" t="s">
        <v>154</v>
      </c>
      <c r="AS683" s="139" t="s">
        <v>77</v>
      </c>
      <c r="AT683" s="11" t="s">
        <v>73</v>
      </c>
      <c r="AU683" s="11" t="s">
        <v>30</v>
      </c>
      <c r="AV683" s="11" t="s">
        <v>68</v>
      </c>
      <c r="AW683" s="139" t="s">
        <v>142</v>
      </c>
    </row>
    <row r="684" spans="2:49" s="12" customFormat="1" ht="12">
      <c r="B684" s="144"/>
      <c r="D684" s="135" t="s">
        <v>154</v>
      </c>
      <c r="E684" s="145" t="s">
        <v>3</v>
      </c>
      <c r="F684" s="146" t="s">
        <v>704</v>
      </c>
      <c r="H684" s="147">
        <v>16</v>
      </c>
      <c r="L684" s="144"/>
      <c r="M684" s="148"/>
      <c r="N684" s="149"/>
      <c r="O684" s="149"/>
      <c r="P684" s="149"/>
      <c r="Q684" s="149"/>
      <c r="R684" s="149"/>
      <c r="S684" s="149"/>
      <c r="T684" s="150"/>
      <c r="AR684" s="145" t="s">
        <v>154</v>
      </c>
      <c r="AS684" s="145" t="s">
        <v>77</v>
      </c>
      <c r="AT684" s="12" t="s">
        <v>77</v>
      </c>
      <c r="AU684" s="12" t="s">
        <v>30</v>
      </c>
      <c r="AV684" s="12" t="s">
        <v>68</v>
      </c>
      <c r="AW684" s="145" t="s">
        <v>142</v>
      </c>
    </row>
    <row r="685" spans="2:49" s="11" customFormat="1" ht="12">
      <c r="B685" s="138"/>
      <c r="D685" s="135" t="s">
        <v>154</v>
      </c>
      <c r="E685" s="139" t="s">
        <v>3</v>
      </c>
      <c r="F685" s="140" t="s">
        <v>337</v>
      </c>
      <c r="H685" s="139" t="s">
        <v>3</v>
      </c>
      <c r="L685" s="138"/>
      <c r="M685" s="141"/>
      <c r="N685" s="142"/>
      <c r="O685" s="142"/>
      <c r="P685" s="142"/>
      <c r="Q685" s="142"/>
      <c r="R685" s="142"/>
      <c r="S685" s="142"/>
      <c r="T685" s="143"/>
      <c r="AR685" s="139" t="s">
        <v>154</v>
      </c>
      <c r="AS685" s="139" t="s">
        <v>77</v>
      </c>
      <c r="AT685" s="11" t="s">
        <v>73</v>
      </c>
      <c r="AU685" s="11" t="s">
        <v>30</v>
      </c>
      <c r="AV685" s="11" t="s">
        <v>68</v>
      </c>
      <c r="AW685" s="139" t="s">
        <v>142</v>
      </c>
    </row>
    <row r="686" spans="2:49" s="12" customFormat="1" ht="12">
      <c r="B686" s="144"/>
      <c r="D686" s="135" t="s">
        <v>154</v>
      </c>
      <c r="E686" s="145" t="s">
        <v>3</v>
      </c>
      <c r="F686" s="146" t="s">
        <v>704</v>
      </c>
      <c r="H686" s="147">
        <v>16</v>
      </c>
      <c r="L686" s="144"/>
      <c r="M686" s="148"/>
      <c r="N686" s="149"/>
      <c r="O686" s="149"/>
      <c r="P686" s="149"/>
      <c r="Q686" s="149"/>
      <c r="R686" s="149"/>
      <c r="S686" s="149"/>
      <c r="T686" s="150"/>
      <c r="AR686" s="145" t="s">
        <v>154</v>
      </c>
      <c r="AS686" s="145" t="s">
        <v>77</v>
      </c>
      <c r="AT686" s="12" t="s">
        <v>77</v>
      </c>
      <c r="AU686" s="12" t="s">
        <v>30</v>
      </c>
      <c r="AV686" s="12" t="s">
        <v>68</v>
      </c>
      <c r="AW686" s="145" t="s">
        <v>142</v>
      </c>
    </row>
    <row r="687" spans="2:49" s="13" customFormat="1" ht="12">
      <c r="B687" s="160"/>
      <c r="D687" s="135" t="s">
        <v>154</v>
      </c>
      <c r="E687" s="161" t="s">
        <v>3</v>
      </c>
      <c r="F687" s="162" t="s">
        <v>182</v>
      </c>
      <c r="H687" s="163">
        <v>120</v>
      </c>
      <c r="L687" s="160"/>
      <c r="M687" s="164"/>
      <c r="N687" s="165"/>
      <c r="O687" s="165"/>
      <c r="P687" s="165"/>
      <c r="Q687" s="165"/>
      <c r="R687" s="165"/>
      <c r="S687" s="165"/>
      <c r="T687" s="166"/>
      <c r="AR687" s="161" t="s">
        <v>154</v>
      </c>
      <c r="AS687" s="161" t="s">
        <v>77</v>
      </c>
      <c r="AT687" s="13" t="s">
        <v>150</v>
      </c>
      <c r="AU687" s="13" t="s">
        <v>30</v>
      </c>
      <c r="AV687" s="13" t="s">
        <v>73</v>
      </c>
      <c r="AW687" s="161" t="s">
        <v>142</v>
      </c>
    </row>
    <row r="688" spans="2:63" s="1" customFormat="1" ht="14.45" customHeight="1">
      <c r="B688" s="124"/>
      <c r="C688" s="125" t="s">
        <v>705</v>
      </c>
      <c r="D688" s="125" t="s">
        <v>145</v>
      </c>
      <c r="E688" s="126" t="s">
        <v>706</v>
      </c>
      <c r="F688" s="127" t="s">
        <v>707</v>
      </c>
      <c r="G688" s="128" t="s">
        <v>148</v>
      </c>
      <c r="H688" s="129">
        <v>1</v>
      </c>
      <c r="I688" s="130"/>
      <c r="J688" s="130">
        <f>ROUND(I688*H688,2)</f>
        <v>0</v>
      </c>
      <c r="K688" s="127" t="s">
        <v>3</v>
      </c>
      <c r="L688" s="28"/>
      <c r="M688" s="48" t="s">
        <v>3</v>
      </c>
      <c r="N688" s="131" t="s">
        <v>39</v>
      </c>
      <c r="O688" s="132">
        <v>0</v>
      </c>
      <c r="P688" s="132">
        <f>O688*H688</f>
        <v>0</v>
      </c>
      <c r="Q688" s="132">
        <v>0</v>
      </c>
      <c r="R688" s="132">
        <f>Q688*H688</f>
        <v>0</v>
      </c>
      <c r="S688" s="132">
        <v>0</v>
      </c>
      <c r="T688" s="133">
        <f>S688*H688</f>
        <v>0</v>
      </c>
      <c r="AP688" s="17" t="s">
        <v>305</v>
      </c>
      <c r="AR688" s="17" t="s">
        <v>145</v>
      </c>
      <c r="AS688" s="17" t="s">
        <v>77</v>
      </c>
      <c r="AW688" s="17" t="s">
        <v>142</v>
      </c>
      <c r="BC688" s="134">
        <f>IF(N688="základní",J688,0)</f>
        <v>0</v>
      </c>
      <c r="BD688" s="134">
        <f>IF(N688="snížená",J688,0)</f>
        <v>0</v>
      </c>
      <c r="BE688" s="134">
        <f>IF(N688="zákl. přenesená",J688,0)</f>
        <v>0</v>
      </c>
      <c r="BF688" s="134">
        <f>IF(N688="sníž. přenesená",J688,0)</f>
        <v>0</v>
      </c>
      <c r="BG688" s="134">
        <f>IF(N688="nulová",J688,0)</f>
        <v>0</v>
      </c>
      <c r="BH688" s="17" t="s">
        <v>73</v>
      </c>
      <c r="BI688" s="134">
        <f>ROUND(I688*H688,2)</f>
        <v>0</v>
      </c>
      <c r="BJ688" s="17" t="s">
        <v>305</v>
      </c>
      <c r="BK688" s="17" t="s">
        <v>708</v>
      </c>
    </row>
    <row r="689" spans="2:63" s="1" customFormat="1" ht="14.45" customHeight="1">
      <c r="B689" s="124"/>
      <c r="C689" s="125" t="s">
        <v>709</v>
      </c>
      <c r="D689" s="125" t="s">
        <v>145</v>
      </c>
      <c r="E689" s="126" t="s">
        <v>710</v>
      </c>
      <c r="F689" s="127" t="s">
        <v>711</v>
      </c>
      <c r="G689" s="128" t="s">
        <v>148</v>
      </c>
      <c r="H689" s="129">
        <v>1</v>
      </c>
      <c r="I689" s="130"/>
      <c r="J689" s="130">
        <f>ROUND(I689*H689,2)</f>
        <v>0</v>
      </c>
      <c r="K689" s="127" t="s">
        <v>3</v>
      </c>
      <c r="L689" s="28"/>
      <c r="M689" s="48" t="s">
        <v>3</v>
      </c>
      <c r="N689" s="131" t="s">
        <v>39</v>
      </c>
      <c r="O689" s="132">
        <v>0</v>
      </c>
      <c r="P689" s="132">
        <f>O689*H689</f>
        <v>0</v>
      </c>
      <c r="Q689" s="132">
        <v>0</v>
      </c>
      <c r="R689" s="132">
        <f>Q689*H689</f>
        <v>0</v>
      </c>
      <c r="S689" s="132">
        <v>0</v>
      </c>
      <c r="T689" s="133">
        <f>S689*H689</f>
        <v>0</v>
      </c>
      <c r="AP689" s="17" t="s">
        <v>305</v>
      </c>
      <c r="AR689" s="17" t="s">
        <v>145</v>
      </c>
      <c r="AS689" s="17" t="s">
        <v>77</v>
      </c>
      <c r="AW689" s="17" t="s">
        <v>142</v>
      </c>
      <c r="BC689" s="134">
        <f>IF(N689="základní",J689,0)</f>
        <v>0</v>
      </c>
      <c r="BD689" s="134">
        <f>IF(N689="snížená",J689,0)</f>
        <v>0</v>
      </c>
      <c r="BE689" s="134">
        <f>IF(N689="zákl. přenesená",J689,0)</f>
        <v>0</v>
      </c>
      <c r="BF689" s="134">
        <f>IF(N689="sníž. přenesená",J689,0)</f>
        <v>0</v>
      </c>
      <c r="BG689" s="134">
        <f>IF(N689="nulová",J689,0)</f>
        <v>0</v>
      </c>
      <c r="BH689" s="17" t="s">
        <v>73</v>
      </c>
      <c r="BI689" s="134">
        <f>ROUND(I689*H689,2)</f>
        <v>0</v>
      </c>
      <c r="BJ689" s="17" t="s">
        <v>305</v>
      </c>
      <c r="BK689" s="17" t="s">
        <v>712</v>
      </c>
    </row>
    <row r="690" spans="2:63" s="1" customFormat="1" ht="20.45" customHeight="1">
      <c r="B690" s="124"/>
      <c r="C690" s="125" t="s">
        <v>713</v>
      </c>
      <c r="D690" s="125" t="s">
        <v>145</v>
      </c>
      <c r="E690" s="126" t="s">
        <v>714</v>
      </c>
      <c r="F690" s="127" t="s">
        <v>715</v>
      </c>
      <c r="G690" s="128" t="s">
        <v>148</v>
      </c>
      <c r="H690" s="129">
        <v>2</v>
      </c>
      <c r="I690" s="130"/>
      <c r="J690" s="130">
        <f>ROUND(I690*H690,2)</f>
        <v>0</v>
      </c>
      <c r="K690" s="127" t="s">
        <v>149</v>
      </c>
      <c r="L690" s="28"/>
      <c r="M690" s="48" t="s">
        <v>3</v>
      </c>
      <c r="N690" s="131" t="s">
        <v>39</v>
      </c>
      <c r="O690" s="132">
        <v>0.95</v>
      </c>
      <c r="P690" s="132">
        <f>O690*H690</f>
        <v>1.9</v>
      </c>
      <c r="Q690" s="132">
        <v>0</v>
      </c>
      <c r="R690" s="132">
        <f>Q690*H690</f>
        <v>0</v>
      </c>
      <c r="S690" s="132">
        <v>0.174</v>
      </c>
      <c r="T690" s="133">
        <f>S690*H690</f>
        <v>0.348</v>
      </c>
      <c r="AP690" s="17" t="s">
        <v>305</v>
      </c>
      <c r="AR690" s="17" t="s">
        <v>145</v>
      </c>
      <c r="AS690" s="17" t="s">
        <v>77</v>
      </c>
      <c r="AW690" s="17" t="s">
        <v>142</v>
      </c>
      <c r="BC690" s="134">
        <f>IF(N690="základní",J690,0)</f>
        <v>0</v>
      </c>
      <c r="BD690" s="134">
        <f>IF(N690="snížená",J690,0)</f>
        <v>0</v>
      </c>
      <c r="BE690" s="134">
        <f>IF(N690="zákl. přenesená",J690,0)</f>
        <v>0</v>
      </c>
      <c r="BF690" s="134">
        <f>IF(N690="sníž. přenesená",J690,0)</f>
        <v>0</v>
      </c>
      <c r="BG690" s="134">
        <f>IF(N690="nulová",J690,0)</f>
        <v>0</v>
      </c>
      <c r="BH690" s="17" t="s">
        <v>73</v>
      </c>
      <c r="BI690" s="134">
        <f>ROUND(I690*H690,2)</f>
        <v>0</v>
      </c>
      <c r="BJ690" s="17" t="s">
        <v>305</v>
      </c>
      <c r="BK690" s="17" t="s">
        <v>716</v>
      </c>
    </row>
    <row r="691" spans="2:45" s="1" customFormat="1" ht="29.25">
      <c r="B691" s="28"/>
      <c r="D691" s="135" t="s">
        <v>152</v>
      </c>
      <c r="F691" s="136" t="s">
        <v>717</v>
      </c>
      <c r="L691" s="28"/>
      <c r="M691" s="137"/>
      <c r="N691" s="49"/>
      <c r="O691" s="49"/>
      <c r="P691" s="49"/>
      <c r="Q691" s="49"/>
      <c r="R691" s="49"/>
      <c r="S691" s="49"/>
      <c r="T691" s="50"/>
      <c r="AR691" s="17" t="s">
        <v>152</v>
      </c>
      <c r="AS691" s="17" t="s">
        <v>77</v>
      </c>
    </row>
    <row r="692" spans="2:49" s="11" customFormat="1" ht="12">
      <c r="B692" s="138"/>
      <c r="D692" s="135" t="s">
        <v>154</v>
      </c>
      <c r="E692" s="139" t="s">
        <v>3</v>
      </c>
      <c r="F692" s="140" t="s">
        <v>332</v>
      </c>
      <c r="H692" s="139" t="s">
        <v>3</v>
      </c>
      <c r="L692" s="138"/>
      <c r="M692" s="141"/>
      <c r="N692" s="142"/>
      <c r="O692" s="142"/>
      <c r="P692" s="142"/>
      <c r="Q692" s="142"/>
      <c r="R692" s="142"/>
      <c r="S692" s="142"/>
      <c r="T692" s="143"/>
      <c r="AR692" s="139" t="s">
        <v>154</v>
      </c>
      <c r="AS692" s="139" t="s">
        <v>77</v>
      </c>
      <c r="AT692" s="11" t="s">
        <v>73</v>
      </c>
      <c r="AU692" s="11" t="s">
        <v>30</v>
      </c>
      <c r="AV692" s="11" t="s">
        <v>68</v>
      </c>
      <c r="AW692" s="139" t="s">
        <v>142</v>
      </c>
    </row>
    <row r="693" spans="2:49" s="11" customFormat="1" ht="12">
      <c r="B693" s="138"/>
      <c r="D693" s="135" t="s">
        <v>154</v>
      </c>
      <c r="E693" s="139" t="s">
        <v>3</v>
      </c>
      <c r="F693" s="140" t="s">
        <v>718</v>
      </c>
      <c r="H693" s="139" t="s">
        <v>3</v>
      </c>
      <c r="L693" s="138"/>
      <c r="M693" s="141"/>
      <c r="N693" s="142"/>
      <c r="O693" s="142"/>
      <c r="P693" s="142"/>
      <c r="Q693" s="142"/>
      <c r="R693" s="142"/>
      <c r="S693" s="142"/>
      <c r="T693" s="143"/>
      <c r="AR693" s="139" t="s">
        <v>154</v>
      </c>
      <c r="AS693" s="139" t="s">
        <v>77</v>
      </c>
      <c r="AT693" s="11" t="s">
        <v>73</v>
      </c>
      <c r="AU693" s="11" t="s">
        <v>30</v>
      </c>
      <c r="AV693" s="11" t="s">
        <v>68</v>
      </c>
      <c r="AW693" s="139" t="s">
        <v>142</v>
      </c>
    </row>
    <row r="694" spans="2:49" s="12" customFormat="1" ht="12">
      <c r="B694" s="144"/>
      <c r="D694" s="135" t="s">
        <v>154</v>
      </c>
      <c r="E694" s="145" t="s">
        <v>3</v>
      </c>
      <c r="F694" s="146" t="s">
        <v>77</v>
      </c>
      <c r="H694" s="147">
        <v>2</v>
      </c>
      <c r="L694" s="144"/>
      <c r="M694" s="148"/>
      <c r="N694" s="149"/>
      <c r="O694" s="149"/>
      <c r="P694" s="149"/>
      <c r="Q694" s="149"/>
      <c r="R694" s="149"/>
      <c r="S694" s="149"/>
      <c r="T694" s="150"/>
      <c r="AR694" s="145" t="s">
        <v>154</v>
      </c>
      <c r="AS694" s="145" t="s">
        <v>77</v>
      </c>
      <c r="AT694" s="12" t="s">
        <v>77</v>
      </c>
      <c r="AU694" s="12" t="s">
        <v>30</v>
      </c>
      <c r="AV694" s="12" t="s">
        <v>73</v>
      </c>
      <c r="AW694" s="145" t="s">
        <v>142</v>
      </c>
    </row>
    <row r="695" spans="2:63" s="1" customFormat="1" ht="14.45" customHeight="1">
      <c r="B695" s="124"/>
      <c r="C695" s="125" t="s">
        <v>719</v>
      </c>
      <c r="D695" s="125" t="s">
        <v>145</v>
      </c>
      <c r="E695" s="126" t="s">
        <v>720</v>
      </c>
      <c r="F695" s="127" t="s">
        <v>721</v>
      </c>
      <c r="G695" s="128" t="s">
        <v>148</v>
      </c>
      <c r="H695" s="129">
        <v>1</v>
      </c>
      <c r="I695" s="130"/>
      <c r="J695" s="130">
        <f>ROUND(I695*H695,2)</f>
        <v>0</v>
      </c>
      <c r="K695" s="127" t="s">
        <v>3</v>
      </c>
      <c r="L695" s="28"/>
      <c r="M695" s="48" t="s">
        <v>3</v>
      </c>
      <c r="N695" s="131" t="s">
        <v>39</v>
      </c>
      <c r="O695" s="132">
        <v>0</v>
      </c>
      <c r="P695" s="132">
        <f>O695*H695</f>
        <v>0</v>
      </c>
      <c r="Q695" s="132">
        <v>0</v>
      </c>
      <c r="R695" s="132">
        <f>Q695*H695</f>
        <v>0</v>
      </c>
      <c r="S695" s="132">
        <v>0</v>
      </c>
      <c r="T695" s="133">
        <f>S695*H695</f>
        <v>0</v>
      </c>
      <c r="AP695" s="17" t="s">
        <v>305</v>
      </c>
      <c r="AR695" s="17" t="s">
        <v>145</v>
      </c>
      <c r="AS695" s="17" t="s">
        <v>77</v>
      </c>
      <c r="AW695" s="17" t="s">
        <v>142</v>
      </c>
      <c r="BC695" s="134">
        <f>IF(N695="základní",J695,0)</f>
        <v>0</v>
      </c>
      <c r="BD695" s="134">
        <f>IF(N695="snížená",J695,0)</f>
        <v>0</v>
      </c>
      <c r="BE695" s="134">
        <f>IF(N695="zákl. přenesená",J695,0)</f>
        <v>0</v>
      </c>
      <c r="BF695" s="134">
        <f>IF(N695="sníž. přenesená",J695,0)</f>
        <v>0</v>
      </c>
      <c r="BG695" s="134">
        <f>IF(N695="nulová",J695,0)</f>
        <v>0</v>
      </c>
      <c r="BH695" s="17" t="s">
        <v>73</v>
      </c>
      <c r="BI695" s="134">
        <f>ROUND(I695*H695,2)</f>
        <v>0</v>
      </c>
      <c r="BJ695" s="17" t="s">
        <v>305</v>
      </c>
      <c r="BK695" s="17" t="s">
        <v>722</v>
      </c>
    </row>
    <row r="696" spans="2:61" s="10" customFormat="1" ht="22.9" customHeight="1">
      <c r="B696" s="112"/>
      <c r="D696" s="113" t="s">
        <v>67</v>
      </c>
      <c r="E696" s="122" t="s">
        <v>723</v>
      </c>
      <c r="F696" s="122" t="s">
        <v>724</v>
      </c>
      <c r="J696" s="123">
        <f>BI696</f>
        <v>0</v>
      </c>
      <c r="L696" s="112"/>
      <c r="M696" s="116"/>
      <c r="N696" s="117"/>
      <c r="O696" s="117"/>
      <c r="P696" s="118">
        <f>SUM(P697:P734)</f>
        <v>191.112582</v>
      </c>
      <c r="Q696" s="117"/>
      <c r="R696" s="118">
        <f>SUM(R697:R734)</f>
        <v>0.9012800000000001</v>
      </c>
      <c r="S696" s="117"/>
      <c r="T696" s="119">
        <f>SUM(T697:T734)</f>
        <v>2.1764160000000006</v>
      </c>
      <c r="AP696" s="113" t="s">
        <v>77</v>
      </c>
      <c r="AR696" s="120" t="s">
        <v>67</v>
      </c>
      <c r="AS696" s="120" t="s">
        <v>73</v>
      </c>
      <c r="AW696" s="113" t="s">
        <v>142</v>
      </c>
      <c r="BI696" s="121">
        <f>SUM(BI697:BI734)</f>
        <v>0</v>
      </c>
    </row>
    <row r="697" spans="2:63" s="1" customFormat="1" ht="20.45" customHeight="1">
      <c r="B697" s="124"/>
      <c r="C697" s="125" t="s">
        <v>725</v>
      </c>
      <c r="D697" s="125" t="s">
        <v>145</v>
      </c>
      <c r="E697" s="126" t="s">
        <v>726</v>
      </c>
      <c r="F697" s="127" t="s">
        <v>727</v>
      </c>
      <c r="G697" s="128" t="s">
        <v>148</v>
      </c>
      <c r="H697" s="129">
        <v>29</v>
      </c>
      <c r="I697" s="130"/>
      <c r="J697" s="130">
        <f aca="true" t="shared" si="0" ref="J697:J705">ROUND(I697*H697,2)</f>
        <v>0</v>
      </c>
      <c r="K697" s="127" t="s">
        <v>3</v>
      </c>
      <c r="L697" s="28"/>
      <c r="M697" s="48" t="s">
        <v>3</v>
      </c>
      <c r="N697" s="131" t="s">
        <v>39</v>
      </c>
      <c r="O697" s="132">
        <v>0</v>
      </c>
      <c r="P697" s="132">
        <f aca="true" t="shared" si="1" ref="P697:P705">O697*H697</f>
        <v>0</v>
      </c>
      <c r="Q697" s="132">
        <v>0.005</v>
      </c>
      <c r="R697" s="132">
        <f aca="true" t="shared" si="2" ref="R697:R705">Q697*H697</f>
        <v>0.145</v>
      </c>
      <c r="S697" s="132">
        <v>0</v>
      </c>
      <c r="T697" s="133">
        <f aca="true" t="shared" si="3" ref="T697:T705">S697*H697</f>
        <v>0</v>
      </c>
      <c r="AP697" s="17" t="s">
        <v>305</v>
      </c>
      <c r="AR697" s="17" t="s">
        <v>145</v>
      </c>
      <c r="AS697" s="17" t="s">
        <v>77</v>
      </c>
      <c r="AW697" s="17" t="s">
        <v>142</v>
      </c>
      <c r="BC697" s="134">
        <f aca="true" t="shared" si="4" ref="BC697:BC705">IF(N697="základní",J697,0)</f>
        <v>0</v>
      </c>
      <c r="BD697" s="134">
        <f aca="true" t="shared" si="5" ref="BD697:BD705">IF(N697="snížená",J697,0)</f>
        <v>0</v>
      </c>
      <c r="BE697" s="134">
        <f aca="true" t="shared" si="6" ref="BE697:BE705">IF(N697="zákl. přenesená",J697,0)</f>
        <v>0</v>
      </c>
      <c r="BF697" s="134">
        <f aca="true" t="shared" si="7" ref="BF697:BF705">IF(N697="sníž. přenesená",J697,0)</f>
        <v>0</v>
      </c>
      <c r="BG697" s="134">
        <f aca="true" t="shared" si="8" ref="BG697:BG705">IF(N697="nulová",J697,0)</f>
        <v>0</v>
      </c>
      <c r="BH697" s="17" t="s">
        <v>73</v>
      </c>
      <c r="BI697" s="134">
        <f aca="true" t="shared" si="9" ref="BI697:BI705">ROUND(I697*H697,2)</f>
        <v>0</v>
      </c>
      <c r="BJ697" s="17" t="s">
        <v>305</v>
      </c>
      <c r="BK697" s="17" t="s">
        <v>728</v>
      </c>
    </row>
    <row r="698" spans="2:63" s="1" customFormat="1" ht="20.45" customHeight="1">
      <c r="B698" s="124"/>
      <c r="C698" s="125" t="s">
        <v>729</v>
      </c>
      <c r="D698" s="125" t="s">
        <v>145</v>
      </c>
      <c r="E698" s="126" t="s">
        <v>730</v>
      </c>
      <c r="F698" s="127" t="s">
        <v>731</v>
      </c>
      <c r="G698" s="128" t="s">
        <v>148</v>
      </c>
      <c r="H698" s="129">
        <v>58</v>
      </c>
      <c r="I698" s="130"/>
      <c r="J698" s="130">
        <f t="shared" si="0"/>
        <v>0</v>
      </c>
      <c r="K698" s="127" t="s">
        <v>3</v>
      </c>
      <c r="L698" s="28"/>
      <c r="M698" s="48" t="s">
        <v>3</v>
      </c>
      <c r="N698" s="131" t="s">
        <v>39</v>
      </c>
      <c r="O698" s="132">
        <v>0</v>
      </c>
      <c r="P698" s="132">
        <f t="shared" si="1"/>
        <v>0</v>
      </c>
      <c r="Q698" s="132">
        <v>0.005</v>
      </c>
      <c r="R698" s="132">
        <f t="shared" si="2"/>
        <v>0.29</v>
      </c>
      <c r="S698" s="132">
        <v>0</v>
      </c>
      <c r="T698" s="133">
        <f t="shared" si="3"/>
        <v>0</v>
      </c>
      <c r="AP698" s="17" t="s">
        <v>305</v>
      </c>
      <c r="AR698" s="17" t="s">
        <v>145</v>
      </c>
      <c r="AS698" s="17" t="s">
        <v>77</v>
      </c>
      <c r="AW698" s="17" t="s">
        <v>142</v>
      </c>
      <c r="BC698" s="134">
        <f t="shared" si="4"/>
        <v>0</v>
      </c>
      <c r="BD698" s="134">
        <f t="shared" si="5"/>
        <v>0</v>
      </c>
      <c r="BE698" s="134">
        <f t="shared" si="6"/>
        <v>0</v>
      </c>
      <c r="BF698" s="134">
        <f t="shared" si="7"/>
        <v>0</v>
      </c>
      <c r="BG698" s="134">
        <f t="shared" si="8"/>
        <v>0</v>
      </c>
      <c r="BH698" s="17" t="s">
        <v>73</v>
      </c>
      <c r="BI698" s="134">
        <f t="shared" si="9"/>
        <v>0</v>
      </c>
      <c r="BJ698" s="17" t="s">
        <v>305</v>
      </c>
      <c r="BK698" s="17" t="s">
        <v>732</v>
      </c>
    </row>
    <row r="699" spans="2:63" s="1" customFormat="1" ht="20.45" customHeight="1">
      <c r="B699" s="124"/>
      <c r="C699" s="125" t="s">
        <v>733</v>
      </c>
      <c r="D699" s="125" t="s">
        <v>145</v>
      </c>
      <c r="E699" s="126" t="s">
        <v>734</v>
      </c>
      <c r="F699" s="127" t="s">
        <v>735</v>
      </c>
      <c r="G699" s="128" t="s">
        <v>148</v>
      </c>
      <c r="H699" s="129">
        <v>29</v>
      </c>
      <c r="I699" s="130"/>
      <c r="J699" s="130">
        <f t="shared" si="0"/>
        <v>0</v>
      </c>
      <c r="K699" s="127" t="s">
        <v>3</v>
      </c>
      <c r="L699" s="28"/>
      <c r="M699" s="48" t="s">
        <v>3</v>
      </c>
      <c r="N699" s="131" t="s">
        <v>39</v>
      </c>
      <c r="O699" s="132">
        <v>0</v>
      </c>
      <c r="P699" s="132">
        <f t="shared" si="1"/>
        <v>0</v>
      </c>
      <c r="Q699" s="132">
        <v>0.005</v>
      </c>
      <c r="R699" s="132">
        <f t="shared" si="2"/>
        <v>0.145</v>
      </c>
      <c r="S699" s="132">
        <v>0</v>
      </c>
      <c r="T699" s="133">
        <f t="shared" si="3"/>
        <v>0</v>
      </c>
      <c r="AP699" s="17" t="s">
        <v>305</v>
      </c>
      <c r="AR699" s="17" t="s">
        <v>145</v>
      </c>
      <c r="AS699" s="17" t="s">
        <v>77</v>
      </c>
      <c r="AW699" s="17" t="s">
        <v>142</v>
      </c>
      <c r="BC699" s="134">
        <f t="shared" si="4"/>
        <v>0</v>
      </c>
      <c r="BD699" s="134">
        <f t="shared" si="5"/>
        <v>0</v>
      </c>
      <c r="BE699" s="134">
        <f t="shared" si="6"/>
        <v>0</v>
      </c>
      <c r="BF699" s="134">
        <f t="shared" si="7"/>
        <v>0</v>
      </c>
      <c r="BG699" s="134">
        <f t="shared" si="8"/>
        <v>0</v>
      </c>
      <c r="BH699" s="17" t="s">
        <v>73</v>
      </c>
      <c r="BI699" s="134">
        <f t="shared" si="9"/>
        <v>0</v>
      </c>
      <c r="BJ699" s="17" t="s">
        <v>305</v>
      </c>
      <c r="BK699" s="17" t="s">
        <v>736</v>
      </c>
    </row>
    <row r="700" spans="2:63" s="1" customFormat="1" ht="14.45" customHeight="1">
      <c r="B700" s="124"/>
      <c r="C700" s="125" t="s">
        <v>737</v>
      </c>
      <c r="D700" s="125" t="s">
        <v>145</v>
      </c>
      <c r="E700" s="126" t="s">
        <v>738</v>
      </c>
      <c r="F700" s="127" t="s">
        <v>739</v>
      </c>
      <c r="G700" s="128" t="s">
        <v>148</v>
      </c>
      <c r="H700" s="129">
        <v>1</v>
      </c>
      <c r="I700" s="130"/>
      <c r="J700" s="130">
        <f t="shared" si="0"/>
        <v>0</v>
      </c>
      <c r="K700" s="127" t="s">
        <v>3</v>
      </c>
      <c r="L700" s="28"/>
      <c r="M700" s="48" t="s">
        <v>3</v>
      </c>
      <c r="N700" s="131" t="s">
        <v>39</v>
      </c>
      <c r="O700" s="132">
        <v>0</v>
      </c>
      <c r="P700" s="132">
        <f t="shared" si="1"/>
        <v>0</v>
      </c>
      <c r="Q700" s="132">
        <v>0.005</v>
      </c>
      <c r="R700" s="132">
        <f t="shared" si="2"/>
        <v>0.005</v>
      </c>
      <c r="S700" s="132">
        <v>0</v>
      </c>
      <c r="T700" s="133">
        <f t="shared" si="3"/>
        <v>0</v>
      </c>
      <c r="AP700" s="17" t="s">
        <v>305</v>
      </c>
      <c r="AR700" s="17" t="s">
        <v>145</v>
      </c>
      <c r="AS700" s="17" t="s">
        <v>77</v>
      </c>
      <c r="AW700" s="17" t="s">
        <v>142</v>
      </c>
      <c r="BC700" s="134">
        <f t="shared" si="4"/>
        <v>0</v>
      </c>
      <c r="BD700" s="134">
        <f t="shared" si="5"/>
        <v>0</v>
      </c>
      <c r="BE700" s="134">
        <f t="shared" si="6"/>
        <v>0</v>
      </c>
      <c r="BF700" s="134">
        <f t="shared" si="7"/>
        <v>0</v>
      </c>
      <c r="BG700" s="134">
        <f t="shared" si="8"/>
        <v>0</v>
      </c>
      <c r="BH700" s="17" t="s">
        <v>73</v>
      </c>
      <c r="BI700" s="134">
        <f t="shared" si="9"/>
        <v>0</v>
      </c>
      <c r="BJ700" s="17" t="s">
        <v>305</v>
      </c>
      <c r="BK700" s="17" t="s">
        <v>740</v>
      </c>
    </row>
    <row r="701" spans="2:63" s="1" customFormat="1" ht="14.45" customHeight="1">
      <c r="B701" s="124"/>
      <c r="C701" s="125" t="s">
        <v>741</v>
      </c>
      <c r="D701" s="125" t="s">
        <v>145</v>
      </c>
      <c r="E701" s="126" t="s">
        <v>742</v>
      </c>
      <c r="F701" s="127" t="s">
        <v>743</v>
      </c>
      <c r="G701" s="128" t="s">
        <v>148</v>
      </c>
      <c r="H701" s="129">
        <v>1</v>
      </c>
      <c r="I701" s="130"/>
      <c r="J701" s="130">
        <f t="shared" si="0"/>
        <v>0</v>
      </c>
      <c r="K701" s="127" t="s">
        <v>3</v>
      </c>
      <c r="L701" s="28"/>
      <c r="M701" s="48" t="s">
        <v>3</v>
      </c>
      <c r="N701" s="131" t="s">
        <v>39</v>
      </c>
      <c r="O701" s="132">
        <v>0</v>
      </c>
      <c r="P701" s="132">
        <f t="shared" si="1"/>
        <v>0</v>
      </c>
      <c r="Q701" s="132">
        <v>0.005</v>
      </c>
      <c r="R701" s="132">
        <f t="shared" si="2"/>
        <v>0.005</v>
      </c>
      <c r="S701" s="132">
        <v>0</v>
      </c>
      <c r="T701" s="133">
        <f t="shared" si="3"/>
        <v>0</v>
      </c>
      <c r="AP701" s="17" t="s">
        <v>305</v>
      </c>
      <c r="AR701" s="17" t="s">
        <v>145</v>
      </c>
      <c r="AS701" s="17" t="s">
        <v>77</v>
      </c>
      <c r="AW701" s="17" t="s">
        <v>142</v>
      </c>
      <c r="BC701" s="134">
        <f t="shared" si="4"/>
        <v>0</v>
      </c>
      <c r="BD701" s="134">
        <f t="shared" si="5"/>
        <v>0</v>
      </c>
      <c r="BE701" s="134">
        <f t="shared" si="6"/>
        <v>0</v>
      </c>
      <c r="BF701" s="134">
        <f t="shared" si="7"/>
        <v>0</v>
      </c>
      <c r="BG701" s="134">
        <f t="shared" si="8"/>
        <v>0</v>
      </c>
      <c r="BH701" s="17" t="s">
        <v>73</v>
      </c>
      <c r="BI701" s="134">
        <f t="shared" si="9"/>
        <v>0</v>
      </c>
      <c r="BJ701" s="17" t="s">
        <v>305</v>
      </c>
      <c r="BK701" s="17" t="s">
        <v>744</v>
      </c>
    </row>
    <row r="702" spans="2:63" s="1" customFormat="1" ht="20.45" customHeight="1">
      <c r="B702" s="124"/>
      <c r="C702" s="125" t="s">
        <v>745</v>
      </c>
      <c r="D702" s="125" t="s">
        <v>145</v>
      </c>
      <c r="E702" s="126" t="s">
        <v>746</v>
      </c>
      <c r="F702" s="127" t="s">
        <v>747</v>
      </c>
      <c r="G702" s="128" t="s">
        <v>148</v>
      </c>
      <c r="H702" s="129">
        <v>1</v>
      </c>
      <c r="I702" s="130"/>
      <c r="J702" s="130">
        <f t="shared" si="0"/>
        <v>0</v>
      </c>
      <c r="K702" s="127" t="s">
        <v>3</v>
      </c>
      <c r="L702" s="28"/>
      <c r="M702" s="48" t="s">
        <v>3</v>
      </c>
      <c r="N702" s="131" t="s">
        <v>39</v>
      </c>
      <c r="O702" s="132">
        <v>0</v>
      </c>
      <c r="P702" s="132">
        <f t="shared" si="1"/>
        <v>0</v>
      </c>
      <c r="Q702" s="132">
        <v>0.005</v>
      </c>
      <c r="R702" s="132">
        <f t="shared" si="2"/>
        <v>0.005</v>
      </c>
      <c r="S702" s="132">
        <v>0</v>
      </c>
      <c r="T702" s="133">
        <f t="shared" si="3"/>
        <v>0</v>
      </c>
      <c r="AP702" s="17" t="s">
        <v>305</v>
      </c>
      <c r="AR702" s="17" t="s">
        <v>145</v>
      </c>
      <c r="AS702" s="17" t="s">
        <v>77</v>
      </c>
      <c r="AW702" s="17" t="s">
        <v>142</v>
      </c>
      <c r="BC702" s="134">
        <f t="shared" si="4"/>
        <v>0</v>
      </c>
      <c r="BD702" s="134">
        <f t="shared" si="5"/>
        <v>0</v>
      </c>
      <c r="BE702" s="134">
        <f t="shared" si="6"/>
        <v>0</v>
      </c>
      <c r="BF702" s="134">
        <f t="shared" si="7"/>
        <v>0</v>
      </c>
      <c r="BG702" s="134">
        <f t="shared" si="8"/>
        <v>0</v>
      </c>
      <c r="BH702" s="17" t="s">
        <v>73</v>
      </c>
      <c r="BI702" s="134">
        <f t="shared" si="9"/>
        <v>0</v>
      </c>
      <c r="BJ702" s="17" t="s">
        <v>305</v>
      </c>
      <c r="BK702" s="17" t="s">
        <v>748</v>
      </c>
    </row>
    <row r="703" spans="2:63" s="1" customFormat="1" ht="20.45" customHeight="1">
      <c r="B703" s="124"/>
      <c r="C703" s="125" t="s">
        <v>749</v>
      </c>
      <c r="D703" s="125" t="s">
        <v>145</v>
      </c>
      <c r="E703" s="126" t="s">
        <v>750</v>
      </c>
      <c r="F703" s="127" t="s">
        <v>751</v>
      </c>
      <c r="G703" s="128" t="s">
        <v>148</v>
      </c>
      <c r="H703" s="129">
        <v>1</v>
      </c>
      <c r="I703" s="130"/>
      <c r="J703" s="130">
        <f t="shared" si="0"/>
        <v>0</v>
      </c>
      <c r="K703" s="127" t="s">
        <v>3</v>
      </c>
      <c r="L703" s="28"/>
      <c r="M703" s="48" t="s">
        <v>3</v>
      </c>
      <c r="N703" s="131" t="s">
        <v>39</v>
      </c>
      <c r="O703" s="132">
        <v>0</v>
      </c>
      <c r="P703" s="132">
        <f t="shared" si="1"/>
        <v>0</v>
      </c>
      <c r="Q703" s="132">
        <v>0.005</v>
      </c>
      <c r="R703" s="132">
        <f t="shared" si="2"/>
        <v>0.005</v>
      </c>
      <c r="S703" s="132">
        <v>0</v>
      </c>
      <c r="T703" s="133">
        <f t="shared" si="3"/>
        <v>0</v>
      </c>
      <c r="AP703" s="17" t="s">
        <v>305</v>
      </c>
      <c r="AR703" s="17" t="s">
        <v>145</v>
      </c>
      <c r="AS703" s="17" t="s">
        <v>77</v>
      </c>
      <c r="AW703" s="17" t="s">
        <v>142</v>
      </c>
      <c r="BC703" s="134">
        <f t="shared" si="4"/>
        <v>0</v>
      </c>
      <c r="BD703" s="134">
        <f t="shared" si="5"/>
        <v>0</v>
      </c>
      <c r="BE703" s="134">
        <f t="shared" si="6"/>
        <v>0</v>
      </c>
      <c r="BF703" s="134">
        <f t="shared" si="7"/>
        <v>0</v>
      </c>
      <c r="BG703" s="134">
        <f t="shared" si="8"/>
        <v>0</v>
      </c>
      <c r="BH703" s="17" t="s">
        <v>73</v>
      </c>
      <c r="BI703" s="134">
        <f t="shared" si="9"/>
        <v>0</v>
      </c>
      <c r="BJ703" s="17" t="s">
        <v>305</v>
      </c>
      <c r="BK703" s="17" t="s">
        <v>752</v>
      </c>
    </row>
    <row r="704" spans="2:63" s="1" customFormat="1" ht="14.45" customHeight="1">
      <c r="B704" s="124"/>
      <c r="C704" s="125" t="s">
        <v>753</v>
      </c>
      <c r="D704" s="125" t="s">
        <v>145</v>
      </c>
      <c r="E704" s="126" t="s">
        <v>754</v>
      </c>
      <c r="F704" s="127" t="s">
        <v>755</v>
      </c>
      <c r="G704" s="128" t="s">
        <v>148</v>
      </c>
      <c r="H704" s="129">
        <v>4</v>
      </c>
      <c r="I704" s="130"/>
      <c r="J704" s="130">
        <f t="shared" si="0"/>
        <v>0</v>
      </c>
      <c r="K704" s="127" t="s">
        <v>3</v>
      </c>
      <c r="L704" s="28"/>
      <c r="M704" s="48" t="s">
        <v>3</v>
      </c>
      <c r="N704" s="131" t="s">
        <v>39</v>
      </c>
      <c r="O704" s="132">
        <v>0</v>
      </c>
      <c r="P704" s="132">
        <f t="shared" si="1"/>
        <v>0</v>
      </c>
      <c r="Q704" s="132">
        <v>0.005</v>
      </c>
      <c r="R704" s="132">
        <f t="shared" si="2"/>
        <v>0.02</v>
      </c>
      <c r="S704" s="132">
        <v>0</v>
      </c>
      <c r="T704" s="133">
        <f t="shared" si="3"/>
        <v>0</v>
      </c>
      <c r="AP704" s="17" t="s">
        <v>305</v>
      </c>
      <c r="AR704" s="17" t="s">
        <v>145</v>
      </c>
      <c r="AS704" s="17" t="s">
        <v>77</v>
      </c>
      <c r="AW704" s="17" t="s">
        <v>142</v>
      </c>
      <c r="BC704" s="134">
        <f t="shared" si="4"/>
        <v>0</v>
      </c>
      <c r="BD704" s="134">
        <f t="shared" si="5"/>
        <v>0</v>
      </c>
      <c r="BE704" s="134">
        <f t="shared" si="6"/>
        <v>0</v>
      </c>
      <c r="BF704" s="134">
        <f t="shared" si="7"/>
        <v>0</v>
      </c>
      <c r="BG704" s="134">
        <f t="shared" si="8"/>
        <v>0</v>
      </c>
      <c r="BH704" s="17" t="s">
        <v>73</v>
      </c>
      <c r="BI704" s="134">
        <f t="shared" si="9"/>
        <v>0</v>
      </c>
      <c r="BJ704" s="17" t="s">
        <v>305</v>
      </c>
      <c r="BK704" s="17" t="s">
        <v>756</v>
      </c>
    </row>
    <row r="705" spans="2:63" s="1" customFormat="1" ht="20.45" customHeight="1">
      <c r="B705" s="124"/>
      <c r="C705" s="125" t="s">
        <v>757</v>
      </c>
      <c r="D705" s="125" t="s">
        <v>145</v>
      </c>
      <c r="E705" s="126" t="s">
        <v>758</v>
      </c>
      <c r="F705" s="127" t="s">
        <v>759</v>
      </c>
      <c r="G705" s="128" t="s">
        <v>174</v>
      </c>
      <c r="H705" s="129">
        <v>7.752</v>
      </c>
      <c r="I705" s="130"/>
      <c r="J705" s="130">
        <f t="shared" si="0"/>
        <v>0</v>
      </c>
      <c r="K705" s="127" t="s">
        <v>149</v>
      </c>
      <c r="L705" s="28"/>
      <c r="M705" s="48" t="s">
        <v>3</v>
      </c>
      <c r="N705" s="131" t="s">
        <v>39</v>
      </c>
      <c r="O705" s="132">
        <v>0.781</v>
      </c>
      <c r="P705" s="132">
        <f t="shared" si="1"/>
        <v>6.054312</v>
      </c>
      <c r="Q705" s="132">
        <v>0</v>
      </c>
      <c r="R705" s="132">
        <f t="shared" si="2"/>
        <v>0</v>
      </c>
      <c r="S705" s="132">
        <v>0.033</v>
      </c>
      <c r="T705" s="133">
        <f t="shared" si="3"/>
        <v>0.255816</v>
      </c>
      <c r="AP705" s="17" t="s">
        <v>305</v>
      </c>
      <c r="AR705" s="17" t="s">
        <v>145</v>
      </c>
      <c r="AS705" s="17" t="s">
        <v>77</v>
      </c>
      <c r="AW705" s="17" t="s">
        <v>142</v>
      </c>
      <c r="BC705" s="134">
        <f t="shared" si="4"/>
        <v>0</v>
      </c>
      <c r="BD705" s="134">
        <f t="shared" si="5"/>
        <v>0</v>
      </c>
      <c r="BE705" s="134">
        <f t="shared" si="6"/>
        <v>0</v>
      </c>
      <c r="BF705" s="134">
        <f t="shared" si="7"/>
        <v>0</v>
      </c>
      <c r="BG705" s="134">
        <f t="shared" si="8"/>
        <v>0</v>
      </c>
      <c r="BH705" s="17" t="s">
        <v>73</v>
      </c>
      <c r="BI705" s="134">
        <f t="shared" si="9"/>
        <v>0</v>
      </c>
      <c r="BJ705" s="17" t="s">
        <v>305</v>
      </c>
      <c r="BK705" s="17" t="s">
        <v>760</v>
      </c>
    </row>
    <row r="706" spans="2:49" s="11" customFormat="1" ht="12">
      <c r="B706" s="138"/>
      <c r="D706" s="135" t="s">
        <v>154</v>
      </c>
      <c r="E706" s="139" t="s">
        <v>3</v>
      </c>
      <c r="F706" s="140" t="s">
        <v>332</v>
      </c>
      <c r="H706" s="139" t="s">
        <v>3</v>
      </c>
      <c r="L706" s="138"/>
      <c r="M706" s="141"/>
      <c r="N706" s="142"/>
      <c r="O706" s="142"/>
      <c r="P706" s="142"/>
      <c r="Q706" s="142"/>
      <c r="R706" s="142"/>
      <c r="S706" s="142"/>
      <c r="T706" s="143"/>
      <c r="AR706" s="139" t="s">
        <v>154</v>
      </c>
      <c r="AS706" s="139" t="s">
        <v>77</v>
      </c>
      <c r="AT706" s="11" t="s">
        <v>73</v>
      </c>
      <c r="AU706" s="11" t="s">
        <v>30</v>
      </c>
      <c r="AV706" s="11" t="s">
        <v>68</v>
      </c>
      <c r="AW706" s="139" t="s">
        <v>142</v>
      </c>
    </row>
    <row r="707" spans="2:49" s="11" customFormat="1" ht="12">
      <c r="B707" s="138"/>
      <c r="D707" s="135" t="s">
        <v>154</v>
      </c>
      <c r="E707" s="139" t="s">
        <v>3</v>
      </c>
      <c r="F707" s="140" t="s">
        <v>261</v>
      </c>
      <c r="H707" s="139" t="s">
        <v>3</v>
      </c>
      <c r="L707" s="138"/>
      <c r="M707" s="141"/>
      <c r="N707" s="142"/>
      <c r="O707" s="142"/>
      <c r="P707" s="142"/>
      <c r="Q707" s="142"/>
      <c r="R707" s="142"/>
      <c r="S707" s="142"/>
      <c r="T707" s="143"/>
      <c r="AR707" s="139" t="s">
        <v>154</v>
      </c>
      <c r="AS707" s="139" t="s">
        <v>77</v>
      </c>
      <c r="AT707" s="11" t="s">
        <v>73</v>
      </c>
      <c r="AU707" s="11" t="s">
        <v>30</v>
      </c>
      <c r="AV707" s="11" t="s">
        <v>68</v>
      </c>
      <c r="AW707" s="139" t="s">
        <v>142</v>
      </c>
    </row>
    <row r="708" spans="2:49" s="12" customFormat="1" ht="12">
      <c r="B708" s="144"/>
      <c r="D708" s="135" t="s">
        <v>154</v>
      </c>
      <c r="E708" s="145" t="s">
        <v>3</v>
      </c>
      <c r="F708" s="146" t="s">
        <v>761</v>
      </c>
      <c r="H708" s="147">
        <v>7.752</v>
      </c>
      <c r="L708" s="144"/>
      <c r="M708" s="148"/>
      <c r="N708" s="149"/>
      <c r="O708" s="149"/>
      <c r="P708" s="149"/>
      <c r="Q708" s="149"/>
      <c r="R708" s="149"/>
      <c r="S708" s="149"/>
      <c r="T708" s="150"/>
      <c r="AR708" s="145" t="s">
        <v>154</v>
      </c>
      <c r="AS708" s="145" t="s">
        <v>77</v>
      </c>
      <c r="AT708" s="12" t="s">
        <v>77</v>
      </c>
      <c r="AU708" s="12" t="s">
        <v>30</v>
      </c>
      <c r="AV708" s="12" t="s">
        <v>73</v>
      </c>
      <c r="AW708" s="145" t="s">
        <v>142</v>
      </c>
    </row>
    <row r="709" spans="2:63" s="1" customFormat="1" ht="20.45" customHeight="1">
      <c r="B709" s="124"/>
      <c r="C709" s="125" t="s">
        <v>762</v>
      </c>
      <c r="D709" s="125" t="s">
        <v>145</v>
      </c>
      <c r="E709" s="126" t="s">
        <v>763</v>
      </c>
      <c r="F709" s="127" t="s">
        <v>764</v>
      </c>
      <c r="G709" s="128" t="s">
        <v>174</v>
      </c>
      <c r="H709" s="129">
        <v>7.752</v>
      </c>
      <c r="I709" s="130"/>
      <c r="J709" s="130">
        <f>ROUND(I709*H709,2)</f>
        <v>0</v>
      </c>
      <c r="K709" s="127" t="s">
        <v>149</v>
      </c>
      <c r="L709" s="28"/>
      <c r="M709" s="48" t="s">
        <v>3</v>
      </c>
      <c r="N709" s="131" t="s">
        <v>39</v>
      </c>
      <c r="O709" s="132">
        <v>0.432</v>
      </c>
      <c r="P709" s="132">
        <f>O709*H709</f>
        <v>3.348864</v>
      </c>
      <c r="Q709" s="132">
        <v>0.015</v>
      </c>
      <c r="R709" s="132">
        <f>Q709*H709</f>
        <v>0.11628</v>
      </c>
      <c r="S709" s="132">
        <v>0</v>
      </c>
      <c r="T709" s="133">
        <f>S709*H709</f>
        <v>0</v>
      </c>
      <c r="AP709" s="17" t="s">
        <v>305</v>
      </c>
      <c r="AR709" s="17" t="s">
        <v>145</v>
      </c>
      <c r="AS709" s="17" t="s">
        <v>77</v>
      </c>
      <c r="AW709" s="17" t="s">
        <v>142</v>
      </c>
      <c r="BC709" s="134">
        <f>IF(N709="základní",J709,0)</f>
        <v>0</v>
      </c>
      <c r="BD709" s="134">
        <f>IF(N709="snížená",J709,0)</f>
        <v>0</v>
      </c>
      <c r="BE709" s="134">
        <f>IF(N709="zákl. přenesená",J709,0)</f>
        <v>0</v>
      </c>
      <c r="BF709" s="134">
        <f>IF(N709="sníž. přenesená",J709,0)</f>
        <v>0</v>
      </c>
      <c r="BG709" s="134">
        <f>IF(N709="nulová",J709,0)</f>
        <v>0</v>
      </c>
      <c r="BH709" s="17" t="s">
        <v>73</v>
      </c>
      <c r="BI709" s="134">
        <f>ROUND(I709*H709,2)</f>
        <v>0</v>
      </c>
      <c r="BJ709" s="17" t="s">
        <v>305</v>
      </c>
      <c r="BK709" s="17" t="s">
        <v>765</v>
      </c>
    </row>
    <row r="710" spans="2:45" s="1" customFormat="1" ht="136.5">
      <c r="B710" s="28"/>
      <c r="D710" s="135" t="s">
        <v>152</v>
      </c>
      <c r="F710" s="136" t="s">
        <v>766</v>
      </c>
      <c r="L710" s="28"/>
      <c r="M710" s="137"/>
      <c r="N710" s="49"/>
      <c r="O710" s="49"/>
      <c r="P710" s="49"/>
      <c r="Q710" s="49"/>
      <c r="R710" s="49"/>
      <c r="S710" s="49"/>
      <c r="T710" s="50"/>
      <c r="AR710" s="17" t="s">
        <v>152</v>
      </c>
      <c r="AS710" s="17" t="s">
        <v>77</v>
      </c>
    </row>
    <row r="711" spans="2:49" s="11" customFormat="1" ht="12">
      <c r="B711" s="138"/>
      <c r="D711" s="135" t="s">
        <v>154</v>
      </c>
      <c r="E711" s="139" t="s">
        <v>3</v>
      </c>
      <c r="F711" s="140" t="s">
        <v>155</v>
      </c>
      <c r="H711" s="139" t="s">
        <v>3</v>
      </c>
      <c r="L711" s="138"/>
      <c r="M711" s="141"/>
      <c r="N711" s="142"/>
      <c r="O711" s="142"/>
      <c r="P711" s="142"/>
      <c r="Q711" s="142"/>
      <c r="R711" s="142"/>
      <c r="S711" s="142"/>
      <c r="T711" s="143"/>
      <c r="AR711" s="139" t="s">
        <v>154</v>
      </c>
      <c r="AS711" s="139" t="s">
        <v>77</v>
      </c>
      <c r="AT711" s="11" t="s">
        <v>73</v>
      </c>
      <c r="AU711" s="11" t="s">
        <v>30</v>
      </c>
      <c r="AV711" s="11" t="s">
        <v>68</v>
      </c>
      <c r="AW711" s="139" t="s">
        <v>142</v>
      </c>
    </row>
    <row r="712" spans="2:49" s="11" customFormat="1" ht="12">
      <c r="B712" s="138"/>
      <c r="D712" s="135" t="s">
        <v>154</v>
      </c>
      <c r="E712" s="139" t="s">
        <v>3</v>
      </c>
      <c r="F712" s="140" t="s">
        <v>767</v>
      </c>
      <c r="H712" s="139" t="s">
        <v>3</v>
      </c>
      <c r="L712" s="138"/>
      <c r="M712" s="141"/>
      <c r="N712" s="142"/>
      <c r="O712" s="142"/>
      <c r="P712" s="142"/>
      <c r="Q712" s="142"/>
      <c r="R712" s="142"/>
      <c r="S712" s="142"/>
      <c r="T712" s="143"/>
      <c r="AR712" s="139" t="s">
        <v>154</v>
      </c>
      <c r="AS712" s="139" t="s">
        <v>77</v>
      </c>
      <c r="AT712" s="11" t="s">
        <v>73</v>
      </c>
      <c r="AU712" s="11" t="s">
        <v>30</v>
      </c>
      <c r="AV712" s="11" t="s">
        <v>68</v>
      </c>
      <c r="AW712" s="139" t="s">
        <v>142</v>
      </c>
    </row>
    <row r="713" spans="2:49" s="12" customFormat="1" ht="12">
      <c r="B713" s="144"/>
      <c r="D713" s="135" t="s">
        <v>154</v>
      </c>
      <c r="E713" s="145" t="s">
        <v>3</v>
      </c>
      <c r="F713" s="146" t="s">
        <v>761</v>
      </c>
      <c r="H713" s="147">
        <v>7.752</v>
      </c>
      <c r="L713" s="144"/>
      <c r="M713" s="148"/>
      <c r="N713" s="149"/>
      <c r="O713" s="149"/>
      <c r="P713" s="149"/>
      <c r="Q713" s="149"/>
      <c r="R713" s="149"/>
      <c r="S713" s="149"/>
      <c r="T713" s="150"/>
      <c r="AR713" s="145" t="s">
        <v>154</v>
      </c>
      <c r="AS713" s="145" t="s">
        <v>77</v>
      </c>
      <c r="AT713" s="12" t="s">
        <v>77</v>
      </c>
      <c r="AU713" s="12" t="s">
        <v>30</v>
      </c>
      <c r="AV713" s="12" t="s">
        <v>73</v>
      </c>
      <c r="AW713" s="145" t="s">
        <v>142</v>
      </c>
    </row>
    <row r="714" spans="2:63" s="1" customFormat="1" ht="20.45" customHeight="1">
      <c r="B714" s="124"/>
      <c r="C714" s="151" t="s">
        <v>768</v>
      </c>
      <c r="D714" s="151" t="s">
        <v>166</v>
      </c>
      <c r="E714" s="152" t="s">
        <v>769</v>
      </c>
      <c r="F714" s="153" t="s">
        <v>770</v>
      </c>
      <c r="G714" s="154" t="s">
        <v>148</v>
      </c>
      <c r="H714" s="155">
        <v>1</v>
      </c>
      <c r="I714" s="156"/>
      <c r="J714" s="156">
        <f>ROUND(I714*H714,2)</f>
        <v>0</v>
      </c>
      <c r="K714" s="153" t="s">
        <v>3</v>
      </c>
      <c r="L714" s="157"/>
      <c r="M714" s="158" t="s">
        <v>3</v>
      </c>
      <c r="N714" s="159" t="s">
        <v>39</v>
      </c>
      <c r="O714" s="132">
        <v>0</v>
      </c>
      <c r="P714" s="132">
        <f>O714*H714</f>
        <v>0</v>
      </c>
      <c r="Q714" s="132">
        <v>0.015</v>
      </c>
      <c r="R714" s="132">
        <f>Q714*H714</f>
        <v>0.015</v>
      </c>
      <c r="S714" s="132">
        <v>0</v>
      </c>
      <c r="T714" s="133">
        <f>S714*H714</f>
        <v>0</v>
      </c>
      <c r="AP714" s="17" t="s">
        <v>422</v>
      </c>
      <c r="AR714" s="17" t="s">
        <v>166</v>
      </c>
      <c r="AS714" s="17" t="s">
        <v>77</v>
      </c>
      <c r="AW714" s="17" t="s">
        <v>142</v>
      </c>
      <c r="BC714" s="134">
        <f>IF(N714="základní",J714,0)</f>
        <v>0</v>
      </c>
      <c r="BD714" s="134">
        <f>IF(N714="snížená",J714,0)</f>
        <v>0</v>
      </c>
      <c r="BE714" s="134">
        <f>IF(N714="zákl. přenesená",J714,0)</f>
        <v>0</v>
      </c>
      <c r="BF714" s="134">
        <f>IF(N714="sníž. přenesená",J714,0)</f>
        <v>0</v>
      </c>
      <c r="BG714" s="134">
        <f>IF(N714="nulová",J714,0)</f>
        <v>0</v>
      </c>
      <c r="BH714" s="17" t="s">
        <v>73</v>
      </c>
      <c r="BI714" s="134">
        <f>ROUND(I714*H714,2)</f>
        <v>0</v>
      </c>
      <c r="BJ714" s="17" t="s">
        <v>305</v>
      </c>
      <c r="BK714" s="17" t="s">
        <v>771</v>
      </c>
    </row>
    <row r="715" spans="2:63" s="1" customFormat="1" ht="20.45" customHeight="1">
      <c r="B715" s="124"/>
      <c r="C715" s="125" t="s">
        <v>772</v>
      </c>
      <c r="D715" s="125" t="s">
        <v>145</v>
      </c>
      <c r="E715" s="126" t="s">
        <v>773</v>
      </c>
      <c r="F715" s="127" t="s">
        <v>774</v>
      </c>
      <c r="G715" s="128" t="s">
        <v>174</v>
      </c>
      <c r="H715" s="129">
        <v>320.1</v>
      </c>
      <c r="I715" s="130"/>
      <c r="J715" s="130">
        <f>ROUND(I715*H715,2)</f>
        <v>0</v>
      </c>
      <c r="K715" s="127" t="s">
        <v>149</v>
      </c>
      <c r="L715" s="28"/>
      <c r="M715" s="48" t="s">
        <v>3</v>
      </c>
      <c r="N715" s="131" t="s">
        <v>39</v>
      </c>
      <c r="O715" s="132">
        <v>0.41</v>
      </c>
      <c r="P715" s="132">
        <f>O715*H715</f>
        <v>131.241</v>
      </c>
      <c r="Q715" s="132">
        <v>0</v>
      </c>
      <c r="R715" s="132">
        <f>Q715*H715</f>
        <v>0</v>
      </c>
      <c r="S715" s="132">
        <v>0.004</v>
      </c>
      <c r="T715" s="133">
        <f>S715*H715</f>
        <v>1.2804000000000002</v>
      </c>
      <c r="AP715" s="17" t="s">
        <v>305</v>
      </c>
      <c r="AR715" s="17" t="s">
        <v>145</v>
      </c>
      <c r="AS715" s="17" t="s">
        <v>77</v>
      </c>
      <c r="AW715" s="17" t="s">
        <v>142</v>
      </c>
      <c r="BC715" s="134">
        <f>IF(N715="základní",J715,0)</f>
        <v>0</v>
      </c>
      <c r="BD715" s="134">
        <f>IF(N715="snížená",J715,0)</f>
        <v>0</v>
      </c>
      <c r="BE715" s="134">
        <f>IF(N715="zákl. přenesená",J715,0)</f>
        <v>0</v>
      </c>
      <c r="BF715" s="134">
        <f>IF(N715="sníž. přenesená",J715,0)</f>
        <v>0</v>
      </c>
      <c r="BG715" s="134">
        <f>IF(N715="nulová",J715,0)</f>
        <v>0</v>
      </c>
      <c r="BH715" s="17" t="s">
        <v>73</v>
      </c>
      <c r="BI715" s="134">
        <f>ROUND(I715*H715,2)</f>
        <v>0</v>
      </c>
      <c r="BJ715" s="17" t="s">
        <v>305</v>
      </c>
      <c r="BK715" s="17" t="s">
        <v>775</v>
      </c>
    </row>
    <row r="716" spans="2:49" s="11" customFormat="1" ht="12">
      <c r="B716" s="138"/>
      <c r="D716" s="135" t="s">
        <v>154</v>
      </c>
      <c r="E716" s="139" t="s">
        <v>3</v>
      </c>
      <c r="F716" s="140" t="s">
        <v>332</v>
      </c>
      <c r="H716" s="139" t="s">
        <v>3</v>
      </c>
      <c r="L716" s="138"/>
      <c r="M716" s="141"/>
      <c r="N716" s="142"/>
      <c r="O716" s="142"/>
      <c r="P716" s="142"/>
      <c r="Q716" s="142"/>
      <c r="R716" s="142"/>
      <c r="S716" s="142"/>
      <c r="T716" s="143"/>
      <c r="AR716" s="139" t="s">
        <v>154</v>
      </c>
      <c r="AS716" s="139" t="s">
        <v>77</v>
      </c>
      <c r="AT716" s="11" t="s">
        <v>73</v>
      </c>
      <c r="AU716" s="11" t="s">
        <v>30</v>
      </c>
      <c r="AV716" s="11" t="s">
        <v>68</v>
      </c>
      <c r="AW716" s="139" t="s">
        <v>142</v>
      </c>
    </row>
    <row r="717" spans="2:49" s="11" customFormat="1" ht="12">
      <c r="B717" s="138"/>
      <c r="D717" s="135" t="s">
        <v>154</v>
      </c>
      <c r="E717" s="139" t="s">
        <v>3</v>
      </c>
      <c r="F717" s="140" t="s">
        <v>247</v>
      </c>
      <c r="H717" s="139" t="s">
        <v>3</v>
      </c>
      <c r="L717" s="138"/>
      <c r="M717" s="141"/>
      <c r="N717" s="142"/>
      <c r="O717" s="142"/>
      <c r="P717" s="142"/>
      <c r="Q717" s="142"/>
      <c r="R717" s="142"/>
      <c r="S717" s="142"/>
      <c r="T717" s="143"/>
      <c r="AR717" s="139" t="s">
        <v>154</v>
      </c>
      <c r="AS717" s="139" t="s">
        <v>77</v>
      </c>
      <c r="AT717" s="11" t="s">
        <v>73</v>
      </c>
      <c r="AU717" s="11" t="s">
        <v>30</v>
      </c>
      <c r="AV717" s="11" t="s">
        <v>68</v>
      </c>
      <c r="AW717" s="139" t="s">
        <v>142</v>
      </c>
    </row>
    <row r="718" spans="2:49" s="12" customFormat="1" ht="12">
      <c r="B718" s="144"/>
      <c r="D718" s="135" t="s">
        <v>154</v>
      </c>
      <c r="E718" s="145" t="s">
        <v>3</v>
      </c>
      <c r="F718" s="146" t="s">
        <v>776</v>
      </c>
      <c r="H718" s="147">
        <v>242.1</v>
      </c>
      <c r="L718" s="144"/>
      <c r="M718" s="148"/>
      <c r="N718" s="149"/>
      <c r="O718" s="149"/>
      <c r="P718" s="149"/>
      <c r="Q718" s="149"/>
      <c r="R718" s="149"/>
      <c r="S718" s="149"/>
      <c r="T718" s="150"/>
      <c r="AR718" s="145" t="s">
        <v>154</v>
      </c>
      <c r="AS718" s="145" t="s">
        <v>77</v>
      </c>
      <c r="AT718" s="12" t="s">
        <v>77</v>
      </c>
      <c r="AU718" s="12" t="s">
        <v>30</v>
      </c>
      <c r="AV718" s="12" t="s">
        <v>68</v>
      </c>
      <c r="AW718" s="145" t="s">
        <v>142</v>
      </c>
    </row>
    <row r="719" spans="2:49" s="11" customFormat="1" ht="12">
      <c r="B719" s="138"/>
      <c r="D719" s="135" t="s">
        <v>154</v>
      </c>
      <c r="E719" s="139" t="s">
        <v>3</v>
      </c>
      <c r="F719" s="140" t="s">
        <v>256</v>
      </c>
      <c r="H719" s="139" t="s">
        <v>3</v>
      </c>
      <c r="L719" s="138"/>
      <c r="M719" s="141"/>
      <c r="N719" s="142"/>
      <c r="O719" s="142"/>
      <c r="P719" s="142"/>
      <c r="Q719" s="142"/>
      <c r="R719" s="142"/>
      <c r="S719" s="142"/>
      <c r="T719" s="143"/>
      <c r="AR719" s="139" t="s">
        <v>154</v>
      </c>
      <c r="AS719" s="139" t="s">
        <v>77</v>
      </c>
      <c r="AT719" s="11" t="s">
        <v>73</v>
      </c>
      <c r="AU719" s="11" t="s">
        <v>30</v>
      </c>
      <c r="AV719" s="11" t="s">
        <v>68</v>
      </c>
      <c r="AW719" s="139" t="s">
        <v>142</v>
      </c>
    </row>
    <row r="720" spans="2:49" s="12" customFormat="1" ht="12">
      <c r="B720" s="144"/>
      <c r="D720" s="135" t="s">
        <v>154</v>
      </c>
      <c r="E720" s="145" t="s">
        <v>3</v>
      </c>
      <c r="F720" s="146" t="s">
        <v>777</v>
      </c>
      <c r="H720" s="147">
        <v>23.3</v>
      </c>
      <c r="L720" s="144"/>
      <c r="M720" s="148"/>
      <c r="N720" s="149"/>
      <c r="O720" s="149"/>
      <c r="P720" s="149"/>
      <c r="Q720" s="149"/>
      <c r="R720" s="149"/>
      <c r="S720" s="149"/>
      <c r="T720" s="150"/>
      <c r="AR720" s="145" t="s">
        <v>154</v>
      </c>
      <c r="AS720" s="145" t="s">
        <v>77</v>
      </c>
      <c r="AT720" s="12" t="s">
        <v>77</v>
      </c>
      <c r="AU720" s="12" t="s">
        <v>30</v>
      </c>
      <c r="AV720" s="12" t="s">
        <v>68</v>
      </c>
      <c r="AW720" s="145" t="s">
        <v>142</v>
      </c>
    </row>
    <row r="721" spans="2:49" s="11" customFormat="1" ht="12">
      <c r="B721" s="138"/>
      <c r="D721" s="135" t="s">
        <v>154</v>
      </c>
      <c r="E721" s="139" t="s">
        <v>3</v>
      </c>
      <c r="F721" s="140" t="s">
        <v>261</v>
      </c>
      <c r="H721" s="139" t="s">
        <v>3</v>
      </c>
      <c r="L721" s="138"/>
      <c r="M721" s="141"/>
      <c r="N721" s="142"/>
      <c r="O721" s="142"/>
      <c r="P721" s="142"/>
      <c r="Q721" s="142"/>
      <c r="R721" s="142"/>
      <c r="S721" s="142"/>
      <c r="T721" s="143"/>
      <c r="AR721" s="139" t="s">
        <v>154</v>
      </c>
      <c r="AS721" s="139" t="s">
        <v>77</v>
      </c>
      <c r="AT721" s="11" t="s">
        <v>73</v>
      </c>
      <c r="AU721" s="11" t="s">
        <v>30</v>
      </c>
      <c r="AV721" s="11" t="s">
        <v>68</v>
      </c>
      <c r="AW721" s="139" t="s">
        <v>142</v>
      </c>
    </row>
    <row r="722" spans="2:49" s="12" customFormat="1" ht="12">
      <c r="B722" s="144"/>
      <c r="D722" s="135" t="s">
        <v>154</v>
      </c>
      <c r="E722" s="145" t="s">
        <v>3</v>
      </c>
      <c r="F722" s="146" t="s">
        <v>778</v>
      </c>
      <c r="H722" s="147">
        <v>21.5</v>
      </c>
      <c r="L722" s="144"/>
      <c r="M722" s="148"/>
      <c r="N722" s="149"/>
      <c r="O722" s="149"/>
      <c r="P722" s="149"/>
      <c r="Q722" s="149"/>
      <c r="R722" s="149"/>
      <c r="S722" s="149"/>
      <c r="T722" s="150"/>
      <c r="AR722" s="145" t="s">
        <v>154</v>
      </c>
      <c r="AS722" s="145" t="s">
        <v>77</v>
      </c>
      <c r="AT722" s="12" t="s">
        <v>77</v>
      </c>
      <c r="AU722" s="12" t="s">
        <v>30</v>
      </c>
      <c r="AV722" s="12" t="s">
        <v>68</v>
      </c>
      <c r="AW722" s="145" t="s">
        <v>142</v>
      </c>
    </row>
    <row r="723" spans="2:49" s="11" customFormat="1" ht="12">
      <c r="B723" s="138"/>
      <c r="D723" s="135" t="s">
        <v>154</v>
      </c>
      <c r="E723" s="139" t="s">
        <v>3</v>
      </c>
      <c r="F723" s="140" t="s">
        <v>265</v>
      </c>
      <c r="H723" s="139" t="s">
        <v>3</v>
      </c>
      <c r="L723" s="138"/>
      <c r="M723" s="141"/>
      <c r="N723" s="142"/>
      <c r="O723" s="142"/>
      <c r="P723" s="142"/>
      <c r="Q723" s="142"/>
      <c r="R723" s="142"/>
      <c r="S723" s="142"/>
      <c r="T723" s="143"/>
      <c r="AR723" s="139" t="s">
        <v>154</v>
      </c>
      <c r="AS723" s="139" t="s">
        <v>77</v>
      </c>
      <c r="AT723" s="11" t="s">
        <v>73</v>
      </c>
      <c r="AU723" s="11" t="s">
        <v>30</v>
      </c>
      <c r="AV723" s="11" t="s">
        <v>68</v>
      </c>
      <c r="AW723" s="139" t="s">
        <v>142</v>
      </c>
    </row>
    <row r="724" spans="2:49" s="12" customFormat="1" ht="12">
      <c r="B724" s="144"/>
      <c r="D724" s="135" t="s">
        <v>154</v>
      </c>
      <c r="E724" s="145" t="s">
        <v>3</v>
      </c>
      <c r="F724" s="146" t="s">
        <v>779</v>
      </c>
      <c r="H724" s="147">
        <v>33.2</v>
      </c>
      <c r="L724" s="144"/>
      <c r="M724" s="148"/>
      <c r="N724" s="149"/>
      <c r="O724" s="149"/>
      <c r="P724" s="149"/>
      <c r="Q724" s="149"/>
      <c r="R724" s="149"/>
      <c r="S724" s="149"/>
      <c r="T724" s="150"/>
      <c r="AR724" s="145" t="s">
        <v>154</v>
      </c>
      <c r="AS724" s="145" t="s">
        <v>77</v>
      </c>
      <c r="AT724" s="12" t="s">
        <v>77</v>
      </c>
      <c r="AU724" s="12" t="s">
        <v>30</v>
      </c>
      <c r="AV724" s="12" t="s">
        <v>68</v>
      </c>
      <c r="AW724" s="145" t="s">
        <v>142</v>
      </c>
    </row>
    <row r="725" spans="2:49" s="13" customFormat="1" ht="12">
      <c r="B725" s="160"/>
      <c r="D725" s="135" t="s">
        <v>154</v>
      </c>
      <c r="E725" s="161" t="s">
        <v>3</v>
      </c>
      <c r="F725" s="162" t="s">
        <v>182</v>
      </c>
      <c r="H725" s="163">
        <v>320.1</v>
      </c>
      <c r="L725" s="160"/>
      <c r="M725" s="164"/>
      <c r="N725" s="165"/>
      <c r="O725" s="165"/>
      <c r="P725" s="165"/>
      <c r="Q725" s="165"/>
      <c r="R725" s="165"/>
      <c r="S725" s="165"/>
      <c r="T725" s="166"/>
      <c r="AR725" s="161" t="s">
        <v>154</v>
      </c>
      <c r="AS725" s="161" t="s">
        <v>77</v>
      </c>
      <c r="AT725" s="13" t="s">
        <v>150</v>
      </c>
      <c r="AU725" s="13" t="s">
        <v>30</v>
      </c>
      <c r="AV725" s="13" t="s">
        <v>73</v>
      </c>
      <c r="AW725" s="161" t="s">
        <v>142</v>
      </c>
    </row>
    <row r="726" spans="2:63" s="1" customFormat="1" ht="20.45" customHeight="1">
      <c r="B726" s="124"/>
      <c r="C726" s="125" t="s">
        <v>780</v>
      </c>
      <c r="D726" s="125" t="s">
        <v>145</v>
      </c>
      <c r="E726" s="126" t="s">
        <v>781</v>
      </c>
      <c r="F726" s="127" t="s">
        <v>782</v>
      </c>
      <c r="G726" s="128" t="s">
        <v>174</v>
      </c>
      <c r="H726" s="129">
        <v>320.1</v>
      </c>
      <c r="I726" s="130"/>
      <c r="J726" s="130">
        <f>ROUND(I726*H726,2)</f>
        <v>0</v>
      </c>
      <c r="K726" s="127" t="s">
        <v>149</v>
      </c>
      <c r="L726" s="28"/>
      <c r="M726" s="48" t="s">
        <v>3</v>
      </c>
      <c r="N726" s="131" t="s">
        <v>39</v>
      </c>
      <c r="O726" s="132">
        <v>0.1</v>
      </c>
      <c r="P726" s="132">
        <f>O726*H726</f>
        <v>32.010000000000005</v>
      </c>
      <c r="Q726" s="132">
        <v>0</v>
      </c>
      <c r="R726" s="132">
        <f>Q726*H726</f>
        <v>0</v>
      </c>
      <c r="S726" s="132">
        <v>0.002</v>
      </c>
      <c r="T726" s="133">
        <f>S726*H726</f>
        <v>0.6402000000000001</v>
      </c>
      <c r="AP726" s="17" t="s">
        <v>305</v>
      </c>
      <c r="AR726" s="17" t="s">
        <v>145</v>
      </c>
      <c r="AS726" s="17" t="s">
        <v>77</v>
      </c>
      <c r="AW726" s="17" t="s">
        <v>142</v>
      </c>
      <c r="BC726" s="134">
        <f>IF(N726="základní",J726,0)</f>
        <v>0</v>
      </c>
      <c r="BD726" s="134">
        <f>IF(N726="snížená",J726,0)</f>
        <v>0</v>
      </c>
      <c r="BE726" s="134">
        <f>IF(N726="zákl. přenesená",J726,0)</f>
        <v>0</v>
      </c>
      <c r="BF726" s="134">
        <f>IF(N726="sníž. přenesená",J726,0)</f>
        <v>0</v>
      </c>
      <c r="BG726" s="134">
        <f>IF(N726="nulová",J726,0)</f>
        <v>0</v>
      </c>
      <c r="BH726" s="17" t="s">
        <v>73</v>
      </c>
      <c r="BI726" s="134">
        <f>ROUND(I726*H726,2)</f>
        <v>0</v>
      </c>
      <c r="BJ726" s="17" t="s">
        <v>305</v>
      </c>
      <c r="BK726" s="17" t="s">
        <v>783</v>
      </c>
    </row>
    <row r="727" spans="2:63" s="1" customFormat="1" ht="20.45" customHeight="1">
      <c r="B727" s="124"/>
      <c r="C727" s="125" t="s">
        <v>784</v>
      </c>
      <c r="D727" s="125" t="s">
        <v>145</v>
      </c>
      <c r="E727" s="126" t="s">
        <v>785</v>
      </c>
      <c r="F727" s="127" t="s">
        <v>786</v>
      </c>
      <c r="G727" s="128" t="s">
        <v>148</v>
      </c>
      <c r="H727" s="129">
        <v>3</v>
      </c>
      <c r="I727" s="130"/>
      <c r="J727" s="130">
        <f>ROUND(I727*H727,2)</f>
        <v>0</v>
      </c>
      <c r="K727" s="127" t="s">
        <v>149</v>
      </c>
      <c r="L727" s="28"/>
      <c r="M727" s="48" t="s">
        <v>3</v>
      </c>
      <c r="N727" s="131" t="s">
        <v>39</v>
      </c>
      <c r="O727" s="132">
        <v>5.25</v>
      </c>
      <c r="P727" s="132">
        <f>O727*H727</f>
        <v>15.75</v>
      </c>
      <c r="Q727" s="132">
        <v>0.05</v>
      </c>
      <c r="R727" s="132">
        <f>Q727*H727</f>
        <v>0.15000000000000002</v>
      </c>
      <c r="S727" s="132">
        <v>0</v>
      </c>
      <c r="T727" s="133">
        <f>S727*H727</f>
        <v>0</v>
      </c>
      <c r="AP727" s="17" t="s">
        <v>305</v>
      </c>
      <c r="AR727" s="17" t="s">
        <v>145</v>
      </c>
      <c r="AS727" s="17" t="s">
        <v>77</v>
      </c>
      <c r="AW727" s="17" t="s">
        <v>142</v>
      </c>
      <c r="BC727" s="134">
        <f>IF(N727="základní",J727,0)</f>
        <v>0</v>
      </c>
      <c r="BD727" s="134">
        <f>IF(N727="snížená",J727,0)</f>
        <v>0</v>
      </c>
      <c r="BE727" s="134">
        <f>IF(N727="zákl. přenesená",J727,0)</f>
        <v>0</v>
      </c>
      <c r="BF727" s="134">
        <f>IF(N727="sníž. přenesená",J727,0)</f>
        <v>0</v>
      </c>
      <c r="BG727" s="134">
        <f>IF(N727="nulová",J727,0)</f>
        <v>0</v>
      </c>
      <c r="BH727" s="17" t="s">
        <v>73</v>
      </c>
      <c r="BI727" s="134">
        <f>ROUND(I727*H727,2)</f>
        <v>0</v>
      </c>
      <c r="BJ727" s="17" t="s">
        <v>305</v>
      </c>
      <c r="BK727" s="17" t="s">
        <v>787</v>
      </c>
    </row>
    <row r="728" spans="2:45" s="1" customFormat="1" ht="126.75">
      <c r="B728" s="28"/>
      <c r="D728" s="135" t="s">
        <v>152</v>
      </c>
      <c r="F728" s="136" t="s">
        <v>788</v>
      </c>
      <c r="L728" s="28"/>
      <c r="M728" s="137"/>
      <c r="N728" s="49"/>
      <c r="O728" s="49"/>
      <c r="P728" s="49"/>
      <c r="Q728" s="49"/>
      <c r="R728" s="49"/>
      <c r="S728" s="49"/>
      <c r="T728" s="50"/>
      <c r="AR728" s="17" t="s">
        <v>152</v>
      </c>
      <c r="AS728" s="17" t="s">
        <v>77</v>
      </c>
    </row>
    <row r="729" spans="2:49" s="11" customFormat="1" ht="12">
      <c r="B729" s="138"/>
      <c r="D729" s="135" t="s">
        <v>154</v>
      </c>
      <c r="E729" s="139" t="s">
        <v>3</v>
      </c>
      <c r="F729" s="140" t="s">
        <v>155</v>
      </c>
      <c r="H729" s="139" t="s">
        <v>3</v>
      </c>
      <c r="L729" s="138"/>
      <c r="M729" s="141"/>
      <c r="N729" s="142"/>
      <c r="O729" s="142"/>
      <c r="P729" s="142"/>
      <c r="Q729" s="142"/>
      <c r="R729" s="142"/>
      <c r="S729" s="142"/>
      <c r="T729" s="143"/>
      <c r="AR729" s="139" t="s">
        <v>154</v>
      </c>
      <c r="AS729" s="139" t="s">
        <v>77</v>
      </c>
      <c r="AT729" s="11" t="s">
        <v>73</v>
      </c>
      <c r="AU729" s="11" t="s">
        <v>30</v>
      </c>
      <c r="AV729" s="11" t="s">
        <v>68</v>
      </c>
      <c r="AW729" s="139" t="s">
        <v>142</v>
      </c>
    </row>
    <row r="730" spans="2:49" s="11" customFormat="1" ht="12">
      <c r="B730" s="138"/>
      <c r="D730" s="135" t="s">
        <v>154</v>
      </c>
      <c r="E730" s="139" t="s">
        <v>3</v>
      </c>
      <c r="F730" s="140" t="s">
        <v>789</v>
      </c>
      <c r="H730" s="139" t="s">
        <v>3</v>
      </c>
      <c r="L730" s="138"/>
      <c r="M730" s="141"/>
      <c r="N730" s="142"/>
      <c r="O730" s="142"/>
      <c r="P730" s="142"/>
      <c r="Q730" s="142"/>
      <c r="R730" s="142"/>
      <c r="S730" s="142"/>
      <c r="T730" s="143"/>
      <c r="AR730" s="139" t="s">
        <v>154</v>
      </c>
      <c r="AS730" s="139" t="s">
        <v>77</v>
      </c>
      <c r="AT730" s="11" t="s">
        <v>73</v>
      </c>
      <c r="AU730" s="11" t="s">
        <v>30</v>
      </c>
      <c r="AV730" s="11" t="s">
        <v>68</v>
      </c>
      <c r="AW730" s="139" t="s">
        <v>142</v>
      </c>
    </row>
    <row r="731" spans="2:49" s="12" customFormat="1" ht="12">
      <c r="B731" s="144"/>
      <c r="D731" s="135" t="s">
        <v>154</v>
      </c>
      <c r="E731" s="145" t="s">
        <v>3</v>
      </c>
      <c r="F731" s="146" t="s">
        <v>790</v>
      </c>
      <c r="H731" s="147">
        <v>3</v>
      </c>
      <c r="L731" s="144"/>
      <c r="M731" s="148"/>
      <c r="N731" s="149"/>
      <c r="O731" s="149"/>
      <c r="P731" s="149"/>
      <c r="Q731" s="149"/>
      <c r="R731" s="149"/>
      <c r="S731" s="149"/>
      <c r="T731" s="150"/>
      <c r="AR731" s="145" t="s">
        <v>154</v>
      </c>
      <c r="AS731" s="145" t="s">
        <v>77</v>
      </c>
      <c r="AT731" s="12" t="s">
        <v>77</v>
      </c>
      <c r="AU731" s="12" t="s">
        <v>30</v>
      </c>
      <c r="AV731" s="12" t="s">
        <v>73</v>
      </c>
      <c r="AW731" s="145" t="s">
        <v>142</v>
      </c>
    </row>
    <row r="732" spans="2:63" s="1" customFormat="1" ht="20.45" customHeight="1">
      <c r="B732" s="124"/>
      <c r="C732" s="151" t="s">
        <v>791</v>
      </c>
      <c r="D732" s="151" t="s">
        <v>166</v>
      </c>
      <c r="E732" s="152" t="s">
        <v>792</v>
      </c>
      <c r="F732" s="153" t="s">
        <v>793</v>
      </c>
      <c r="G732" s="154" t="s">
        <v>148</v>
      </c>
      <c r="H732" s="155">
        <v>3</v>
      </c>
      <c r="I732" s="156"/>
      <c r="J732" s="156">
        <f>ROUND(I732*H732,2)</f>
        <v>0</v>
      </c>
      <c r="K732" s="153" t="s">
        <v>3</v>
      </c>
      <c r="L732" s="157"/>
      <c r="M732" s="158" t="s">
        <v>3</v>
      </c>
      <c r="N732" s="159" t="s">
        <v>39</v>
      </c>
      <c r="O732" s="132">
        <v>0</v>
      </c>
      <c r="P732" s="132">
        <f>O732*H732</f>
        <v>0</v>
      </c>
      <c r="Q732" s="132">
        <v>0</v>
      </c>
      <c r="R732" s="132">
        <f>Q732*H732</f>
        <v>0</v>
      </c>
      <c r="S732" s="132">
        <v>0</v>
      </c>
      <c r="T732" s="133">
        <f>S732*H732</f>
        <v>0</v>
      </c>
      <c r="AP732" s="17" t="s">
        <v>422</v>
      </c>
      <c r="AR732" s="17" t="s">
        <v>166</v>
      </c>
      <c r="AS732" s="17" t="s">
        <v>77</v>
      </c>
      <c r="AW732" s="17" t="s">
        <v>142</v>
      </c>
      <c r="BC732" s="134">
        <f>IF(N732="základní",J732,0)</f>
        <v>0</v>
      </c>
      <c r="BD732" s="134">
        <f>IF(N732="snížená",J732,0)</f>
        <v>0</v>
      </c>
      <c r="BE732" s="134">
        <f>IF(N732="zákl. přenesená",J732,0)</f>
        <v>0</v>
      </c>
      <c r="BF732" s="134">
        <f>IF(N732="sníž. přenesená",J732,0)</f>
        <v>0</v>
      </c>
      <c r="BG732" s="134">
        <f>IF(N732="nulová",J732,0)</f>
        <v>0</v>
      </c>
      <c r="BH732" s="17" t="s">
        <v>73</v>
      </c>
      <c r="BI732" s="134">
        <f>ROUND(I732*H732,2)</f>
        <v>0</v>
      </c>
      <c r="BJ732" s="17" t="s">
        <v>305</v>
      </c>
      <c r="BK732" s="17" t="s">
        <v>794</v>
      </c>
    </row>
    <row r="733" spans="2:63" s="1" customFormat="1" ht="20.45" customHeight="1">
      <c r="B733" s="124"/>
      <c r="C733" s="125" t="s">
        <v>795</v>
      </c>
      <c r="D733" s="125" t="s">
        <v>145</v>
      </c>
      <c r="E733" s="126" t="s">
        <v>796</v>
      </c>
      <c r="F733" s="127" t="s">
        <v>797</v>
      </c>
      <c r="G733" s="128" t="s">
        <v>161</v>
      </c>
      <c r="H733" s="129">
        <v>0.901</v>
      </c>
      <c r="I733" s="130"/>
      <c r="J733" s="130">
        <f>ROUND(I733*H733,2)</f>
        <v>0</v>
      </c>
      <c r="K733" s="127" t="s">
        <v>149</v>
      </c>
      <c r="L733" s="28"/>
      <c r="M733" s="48" t="s">
        <v>3</v>
      </c>
      <c r="N733" s="131" t="s">
        <v>39</v>
      </c>
      <c r="O733" s="132">
        <v>3.006</v>
      </c>
      <c r="P733" s="132">
        <f>O733*H733</f>
        <v>2.708406</v>
      </c>
      <c r="Q733" s="132">
        <v>0</v>
      </c>
      <c r="R733" s="132">
        <f>Q733*H733</f>
        <v>0</v>
      </c>
      <c r="S733" s="132">
        <v>0</v>
      </c>
      <c r="T733" s="133">
        <f>S733*H733</f>
        <v>0</v>
      </c>
      <c r="AP733" s="17" t="s">
        <v>305</v>
      </c>
      <c r="AR733" s="17" t="s">
        <v>145</v>
      </c>
      <c r="AS733" s="17" t="s">
        <v>77</v>
      </c>
      <c r="AW733" s="17" t="s">
        <v>142</v>
      </c>
      <c r="BC733" s="134">
        <f>IF(N733="základní",J733,0)</f>
        <v>0</v>
      </c>
      <c r="BD733" s="134">
        <f>IF(N733="snížená",J733,0)</f>
        <v>0</v>
      </c>
      <c r="BE733" s="134">
        <f>IF(N733="zákl. přenesená",J733,0)</f>
        <v>0</v>
      </c>
      <c r="BF733" s="134">
        <f>IF(N733="sníž. přenesená",J733,0)</f>
        <v>0</v>
      </c>
      <c r="BG733" s="134">
        <f>IF(N733="nulová",J733,0)</f>
        <v>0</v>
      </c>
      <c r="BH733" s="17" t="s">
        <v>73</v>
      </c>
      <c r="BI733" s="134">
        <f>ROUND(I733*H733,2)</f>
        <v>0</v>
      </c>
      <c r="BJ733" s="17" t="s">
        <v>305</v>
      </c>
      <c r="BK733" s="17" t="s">
        <v>798</v>
      </c>
    </row>
    <row r="734" spans="2:45" s="1" customFormat="1" ht="87.75">
      <c r="B734" s="28"/>
      <c r="D734" s="135" t="s">
        <v>152</v>
      </c>
      <c r="F734" s="136" t="s">
        <v>799</v>
      </c>
      <c r="L734" s="28"/>
      <c r="M734" s="137"/>
      <c r="N734" s="49"/>
      <c r="O734" s="49"/>
      <c r="P734" s="49"/>
      <c r="Q734" s="49"/>
      <c r="R734" s="49"/>
      <c r="S734" s="49"/>
      <c r="T734" s="50"/>
      <c r="AR734" s="17" t="s">
        <v>152</v>
      </c>
      <c r="AS734" s="17" t="s">
        <v>77</v>
      </c>
    </row>
    <row r="735" spans="2:61" s="10" customFormat="1" ht="22.9" customHeight="1">
      <c r="B735" s="112"/>
      <c r="D735" s="113" t="s">
        <v>67</v>
      </c>
      <c r="E735" s="122" t="s">
        <v>800</v>
      </c>
      <c r="F735" s="122" t="s">
        <v>801</v>
      </c>
      <c r="J735" s="123">
        <f>BI735</f>
        <v>0</v>
      </c>
      <c r="L735" s="112"/>
      <c r="M735" s="116"/>
      <c r="N735" s="117"/>
      <c r="O735" s="117"/>
      <c r="P735" s="118">
        <f>SUM(P736:P789)</f>
        <v>112.413285</v>
      </c>
      <c r="Q735" s="117"/>
      <c r="R735" s="118">
        <f>SUM(R736:R789)</f>
        <v>3.2826426</v>
      </c>
      <c r="S735" s="117"/>
      <c r="T735" s="119">
        <f>SUM(T736:T789)</f>
        <v>2.3121259999999997</v>
      </c>
      <c r="AP735" s="113" t="s">
        <v>77</v>
      </c>
      <c r="AR735" s="120" t="s">
        <v>67</v>
      </c>
      <c r="AS735" s="120" t="s">
        <v>73</v>
      </c>
      <c r="AW735" s="113" t="s">
        <v>142</v>
      </c>
      <c r="BI735" s="121">
        <f>SUM(BI736:BI789)</f>
        <v>0</v>
      </c>
    </row>
    <row r="736" spans="2:63" s="1" customFormat="1" ht="20.45" customHeight="1">
      <c r="B736" s="124"/>
      <c r="C736" s="125" t="s">
        <v>802</v>
      </c>
      <c r="D736" s="125" t="s">
        <v>145</v>
      </c>
      <c r="E736" s="126" t="s">
        <v>803</v>
      </c>
      <c r="F736" s="127" t="s">
        <v>804</v>
      </c>
      <c r="G736" s="128" t="s">
        <v>174</v>
      </c>
      <c r="H736" s="129">
        <v>96.27</v>
      </c>
      <c r="I736" s="130"/>
      <c r="J736" s="130">
        <f>ROUND(I736*H736,2)</f>
        <v>0</v>
      </c>
      <c r="K736" s="127" t="s">
        <v>149</v>
      </c>
      <c r="L736" s="28"/>
      <c r="M736" s="48" t="s">
        <v>3</v>
      </c>
      <c r="N736" s="131" t="s">
        <v>39</v>
      </c>
      <c r="O736" s="132">
        <v>0.024</v>
      </c>
      <c r="P736" s="132">
        <f>O736*H736</f>
        <v>2.31048</v>
      </c>
      <c r="Q736" s="132">
        <v>0</v>
      </c>
      <c r="R736" s="132">
        <f>Q736*H736</f>
        <v>0</v>
      </c>
      <c r="S736" s="132">
        <v>0</v>
      </c>
      <c r="T736" s="133">
        <f>S736*H736</f>
        <v>0</v>
      </c>
      <c r="AP736" s="17" t="s">
        <v>305</v>
      </c>
      <c r="AR736" s="17" t="s">
        <v>145</v>
      </c>
      <c r="AS736" s="17" t="s">
        <v>77</v>
      </c>
      <c r="AW736" s="17" t="s">
        <v>142</v>
      </c>
      <c r="BC736" s="134">
        <f>IF(N736="základní",J736,0)</f>
        <v>0</v>
      </c>
      <c r="BD736" s="134">
        <f>IF(N736="snížená",J736,0)</f>
        <v>0</v>
      </c>
      <c r="BE736" s="134">
        <f>IF(N736="zákl. přenesená",J736,0)</f>
        <v>0</v>
      </c>
      <c r="BF736" s="134">
        <f>IF(N736="sníž. přenesená",J736,0)</f>
        <v>0</v>
      </c>
      <c r="BG736" s="134">
        <f>IF(N736="nulová",J736,0)</f>
        <v>0</v>
      </c>
      <c r="BH736" s="17" t="s">
        <v>73</v>
      </c>
      <c r="BI736" s="134">
        <f>ROUND(I736*H736,2)</f>
        <v>0</v>
      </c>
      <c r="BJ736" s="17" t="s">
        <v>305</v>
      </c>
      <c r="BK736" s="17" t="s">
        <v>805</v>
      </c>
    </row>
    <row r="737" spans="2:45" s="1" customFormat="1" ht="48.75">
      <c r="B737" s="28"/>
      <c r="D737" s="135" t="s">
        <v>152</v>
      </c>
      <c r="F737" s="136" t="s">
        <v>806</v>
      </c>
      <c r="L737" s="28"/>
      <c r="M737" s="137"/>
      <c r="N737" s="49"/>
      <c r="O737" s="49"/>
      <c r="P737" s="49"/>
      <c r="Q737" s="49"/>
      <c r="R737" s="49"/>
      <c r="S737" s="49"/>
      <c r="T737" s="50"/>
      <c r="AR737" s="17" t="s">
        <v>152</v>
      </c>
      <c r="AS737" s="17" t="s">
        <v>77</v>
      </c>
    </row>
    <row r="738" spans="2:49" s="11" customFormat="1" ht="12">
      <c r="B738" s="138"/>
      <c r="D738" s="135" t="s">
        <v>154</v>
      </c>
      <c r="E738" s="139" t="s">
        <v>3</v>
      </c>
      <c r="F738" s="140" t="s">
        <v>155</v>
      </c>
      <c r="H738" s="139" t="s">
        <v>3</v>
      </c>
      <c r="L738" s="138"/>
      <c r="M738" s="141"/>
      <c r="N738" s="142"/>
      <c r="O738" s="142"/>
      <c r="P738" s="142"/>
      <c r="Q738" s="142"/>
      <c r="R738" s="142"/>
      <c r="S738" s="142"/>
      <c r="T738" s="143"/>
      <c r="AR738" s="139" t="s">
        <v>154</v>
      </c>
      <c r="AS738" s="139" t="s">
        <v>77</v>
      </c>
      <c r="AT738" s="11" t="s">
        <v>73</v>
      </c>
      <c r="AU738" s="11" t="s">
        <v>30</v>
      </c>
      <c r="AV738" s="11" t="s">
        <v>68</v>
      </c>
      <c r="AW738" s="139" t="s">
        <v>142</v>
      </c>
    </row>
    <row r="739" spans="2:49" s="11" customFormat="1" ht="12">
      <c r="B739" s="138"/>
      <c r="D739" s="135" t="s">
        <v>154</v>
      </c>
      <c r="E739" s="139" t="s">
        <v>3</v>
      </c>
      <c r="F739" s="140" t="s">
        <v>156</v>
      </c>
      <c r="H739" s="139" t="s">
        <v>3</v>
      </c>
      <c r="L739" s="138"/>
      <c r="M739" s="141"/>
      <c r="N739" s="142"/>
      <c r="O739" s="142"/>
      <c r="P739" s="142"/>
      <c r="Q739" s="142"/>
      <c r="R739" s="142"/>
      <c r="S739" s="142"/>
      <c r="T739" s="143"/>
      <c r="AR739" s="139" t="s">
        <v>154</v>
      </c>
      <c r="AS739" s="139" t="s">
        <v>77</v>
      </c>
      <c r="AT739" s="11" t="s">
        <v>73</v>
      </c>
      <c r="AU739" s="11" t="s">
        <v>30</v>
      </c>
      <c r="AV739" s="11" t="s">
        <v>68</v>
      </c>
      <c r="AW739" s="139" t="s">
        <v>142</v>
      </c>
    </row>
    <row r="740" spans="2:49" s="11" customFormat="1" ht="12">
      <c r="B740" s="138"/>
      <c r="D740" s="135" t="s">
        <v>154</v>
      </c>
      <c r="E740" s="139" t="s">
        <v>3</v>
      </c>
      <c r="F740" s="140" t="s">
        <v>463</v>
      </c>
      <c r="H740" s="139" t="s">
        <v>3</v>
      </c>
      <c r="L740" s="138"/>
      <c r="M740" s="141"/>
      <c r="N740" s="142"/>
      <c r="O740" s="142"/>
      <c r="P740" s="142"/>
      <c r="Q740" s="142"/>
      <c r="R740" s="142"/>
      <c r="S740" s="142"/>
      <c r="T740" s="143"/>
      <c r="AR740" s="139" t="s">
        <v>154</v>
      </c>
      <c r="AS740" s="139" t="s">
        <v>77</v>
      </c>
      <c r="AT740" s="11" t="s">
        <v>73</v>
      </c>
      <c r="AU740" s="11" t="s">
        <v>30</v>
      </c>
      <c r="AV740" s="11" t="s">
        <v>68</v>
      </c>
      <c r="AW740" s="139" t="s">
        <v>142</v>
      </c>
    </row>
    <row r="741" spans="2:49" s="12" customFormat="1" ht="12">
      <c r="B741" s="144"/>
      <c r="D741" s="135" t="s">
        <v>154</v>
      </c>
      <c r="E741" s="145" t="s">
        <v>3</v>
      </c>
      <c r="F741" s="146" t="s">
        <v>807</v>
      </c>
      <c r="H741" s="147">
        <v>61.8</v>
      </c>
      <c r="L741" s="144"/>
      <c r="M741" s="148"/>
      <c r="N741" s="149"/>
      <c r="O741" s="149"/>
      <c r="P741" s="149"/>
      <c r="Q741" s="149"/>
      <c r="R741" s="149"/>
      <c r="S741" s="149"/>
      <c r="T741" s="150"/>
      <c r="AR741" s="145" t="s">
        <v>154</v>
      </c>
      <c r="AS741" s="145" t="s">
        <v>77</v>
      </c>
      <c r="AT741" s="12" t="s">
        <v>77</v>
      </c>
      <c r="AU741" s="12" t="s">
        <v>30</v>
      </c>
      <c r="AV741" s="12" t="s">
        <v>68</v>
      </c>
      <c r="AW741" s="145" t="s">
        <v>142</v>
      </c>
    </row>
    <row r="742" spans="2:49" s="11" customFormat="1" ht="12">
      <c r="B742" s="138"/>
      <c r="D742" s="135" t="s">
        <v>154</v>
      </c>
      <c r="E742" s="139" t="s">
        <v>3</v>
      </c>
      <c r="F742" s="140" t="s">
        <v>465</v>
      </c>
      <c r="H742" s="139" t="s">
        <v>3</v>
      </c>
      <c r="L742" s="138"/>
      <c r="M742" s="141"/>
      <c r="N742" s="142"/>
      <c r="O742" s="142"/>
      <c r="P742" s="142"/>
      <c r="Q742" s="142"/>
      <c r="R742" s="142"/>
      <c r="S742" s="142"/>
      <c r="T742" s="143"/>
      <c r="AR742" s="139" t="s">
        <v>154</v>
      </c>
      <c r="AS742" s="139" t="s">
        <v>77</v>
      </c>
      <c r="AT742" s="11" t="s">
        <v>73</v>
      </c>
      <c r="AU742" s="11" t="s">
        <v>30</v>
      </c>
      <c r="AV742" s="11" t="s">
        <v>68</v>
      </c>
      <c r="AW742" s="139" t="s">
        <v>142</v>
      </c>
    </row>
    <row r="743" spans="2:49" s="12" customFormat="1" ht="12">
      <c r="B743" s="144"/>
      <c r="D743" s="135" t="s">
        <v>154</v>
      </c>
      <c r="E743" s="145" t="s">
        <v>3</v>
      </c>
      <c r="F743" s="146" t="s">
        <v>808</v>
      </c>
      <c r="H743" s="147">
        <v>34.47</v>
      </c>
      <c r="L743" s="144"/>
      <c r="M743" s="148"/>
      <c r="N743" s="149"/>
      <c r="O743" s="149"/>
      <c r="P743" s="149"/>
      <c r="Q743" s="149"/>
      <c r="R743" s="149"/>
      <c r="S743" s="149"/>
      <c r="T743" s="150"/>
      <c r="AR743" s="145" t="s">
        <v>154</v>
      </c>
      <c r="AS743" s="145" t="s">
        <v>77</v>
      </c>
      <c r="AT743" s="12" t="s">
        <v>77</v>
      </c>
      <c r="AU743" s="12" t="s">
        <v>30</v>
      </c>
      <c r="AV743" s="12" t="s">
        <v>68</v>
      </c>
      <c r="AW743" s="145" t="s">
        <v>142</v>
      </c>
    </row>
    <row r="744" spans="2:49" s="14" customFormat="1" ht="12">
      <c r="B744" s="167"/>
      <c r="D744" s="135" t="s">
        <v>154</v>
      </c>
      <c r="E744" s="168" t="s">
        <v>92</v>
      </c>
      <c r="F744" s="169" t="s">
        <v>226</v>
      </c>
      <c r="H744" s="170">
        <v>96.27</v>
      </c>
      <c r="L744" s="167"/>
      <c r="M744" s="171"/>
      <c r="N744" s="172"/>
      <c r="O744" s="172"/>
      <c r="P744" s="172"/>
      <c r="Q744" s="172"/>
      <c r="R744" s="172"/>
      <c r="S744" s="172"/>
      <c r="T744" s="173"/>
      <c r="AR744" s="168" t="s">
        <v>154</v>
      </c>
      <c r="AS744" s="168" t="s">
        <v>77</v>
      </c>
      <c r="AT744" s="14" t="s">
        <v>143</v>
      </c>
      <c r="AU744" s="14" t="s">
        <v>30</v>
      </c>
      <c r="AV744" s="14" t="s">
        <v>68</v>
      </c>
      <c r="AW744" s="168" t="s">
        <v>142</v>
      </c>
    </row>
    <row r="745" spans="2:49" s="13" customFormat="1" ht="12">
      <c r="B745" s="160"/>
      <c r="D745" s="135" t="s">
        <v>154</v>
      </c>
      <c r="E745" s="161" t="s">
        <v>3</v>
      </c>
      <c r="F745" s="162" t="s">
        <v>182</v>
      </c>
      <c r="H745" s="163">
        <v>96.27</v>
      </c>
      <c r="L745" s="160"/>
      <c r="M745" s="164"/>
      <c r="N745" s="165"/>
      <c r="O745" s="165"/>
      <c r="P745" s="165"/>
      <c r="Q745" s="165"/>
      <c r="R745" s="165"/>
      <c r="S745" s="165"/>
      <c r="T745" s="166"/>
      <c r="AR745" s="161" t="s">
        <v>154</v>
      </c>
      <c r="AS745" s="161" t="s">
        <v>77</v>
      </c>
      <c r="AT745" s="13" t="s">
        <v>150</v>
      </c>
      <c r="AU745" s="13" t="s">
        <v>30</v>
      </c>
      <c r="AV745" s="13" t="s">
        <v>73</v>
      </c>
      <c r="AW745" s="161" t="s">
        <v>142</v>
      </c>
    </row>
    <row r="746" spans="2:63" s="1" customFormat="1" ht="20.45" customHeight="1">
      <c r="B746" s="124"/>
      <c r="C746" s="125" t="s">
        <v>809</v>
      </c>
      <c r="D746" s="125" t="s">
        <v>145</v>
      </c>
      <c r="E746" s="126" t="s">
        <v>810</v>
      </c>
      <c r="F746" s="127" t="s">
        <v>811</v>
      </c>
      <c r="G746" s="128" t="s">
        <v>174</v>
      </c>
      <c r="H746" s="129">
        <v>96.27</v>
      </c>
      <c r="I746" s="130"/>
      <c r="J746" s="130">
        <f>ROUND(I746*H746,2)</f>
        <v>0</v>
      </c>
      <c r="K746" s="127" t="s">
        <v>149</v>
      </c>
      <c r="L746" s="28"/>
      <c r="M746" s="48" t="s">
        <v>3</v>
      </c>
      <c r="N746" s="131" t="s">
        <v>39</v>
      </c>
      <c r="O746" s="132">
        <v>0.044</v>
      </c>
      <c r="P746" s="132">
        <f>O746*H746</f>
        <v>4.23588</v>
      </c>
      <c r="Q746" s="132">
        <v>0.0003</v>
      </c>
      <c r="R746" s="132">
        <f>Q746*H746</f>
        <v>0.028880999999999997</v>
      </c>
      <c r="S746" s="132">
        <v>0</v>
      </c>
      <c r="T746" s="133">
        <f>S746*H746</f>
        <v>0</v>
      </c>
      <c r="AP746" s="17" t="s">
        <v>305</v>
      </c>
      <c r="AR746" s="17" t="s">
        <v>145</v>
      </c>
      <c r="AS746" s="17" t="s">
        <v>77</v>
      </c>
      <c r="AW746" s="17" t="s">
        <v>142</v>
      </c>
      <c r="BC746" s="134">
        <f>IF(N746="základní",J746,0)</f>
        <v>0</v>
      </c>
      <c r="BD746" s="134">
        <f>IF(N746="snížená",J746,0)</f>
        <v>0</v>
      </c>
      <c r="BE746" s="134">
        <f>IF(N746="zákl. přenesená",J746,0)</f>
        <v>0</v>
      </c>
      <c r="BF746" s="134">
        <f>IF(N746="sníž. přenesená",J746,0)</f>
        <v>0</v>
      </c>
      <c r="BG746" s="134">
        <f>IF(N746="nulová",J746,0)</f>
        <v>0</v>
      </c>
      <c r="BH746" s="17" t="s">
        <v>73</v>
      </c>
      <c r="BI746" s="134">
        <f>ROUND(I746*H746,2)</f>
        <v>0</v>
      </c>
      <c r="BJ746" s="17" t="s">
        <v>305</v>
      </c>
      <c r="BK746" s="17" t="s">
        <v>812</v>
      </c>
    </row>
    <row r="747" spans="2:45" s="1" customFormat="1" ht="48.75">
      <c r="B747" s="28"/>
      <c r="D747" s="135" t="s">
        <v>152</v>
      </c>
      <c r="F747" s="136" t="s">
        <v>806</v>
      </c>
      <c r="L747" s="28"/>
      <c r="M747" s="137"/>
      <c r="N747" s="49"/>
      <c r="O747" s="49"/>
      <c r="P747" s="49"/>
      <c r="Q747" s="49"/>
      <c r="R747" s="49"/>
      <c r="S747" s="49"/>
      <c r="T747" s="50"/>
      <c r="AR747" s="17" t="s">
        <v>152</v>
      </c>
      <c r="AS747" s="17" t="s">
        <v>77</v>
      </c>
    </row>
    <row r="748" spans="2:49" s="11" customFormat="1" ht="12">
      <c r="B748" s="138"/>
      <c r="D748" s="135" t="s">
        <v>154</v>
      </c>
      <c r="E748" s="139" t="s">
        <v>3</v>
      </c>
      <c r="F748" s="140" t="s">
        <v>155</v>
      </c>
      <c r="H748" s="139" t="s">
        <v>3</v>
      </c>
      <c r="L748" s="138"/>
      <c r="M748" s="141"/>
      <c r="N748" s="142"/>
      <c r="O748" s="142"/>
      <c r="P748" s="142"/>
      <c r="Q748" s="142"/>
      <c r="R748" s="142"/>
      <c r="S748" s="142"/>
      <c r="T748" s="143"/>
      <c r="AR748" s="139" t="s">
        <v>154</v>
      </c>
      <c r="AS748" s="139" t="s">
        <v>77</v>
      </c>
      <c r="AT748" s="11" t="s">
        <v>73</v>
      </c>
      <c r="AU748" s="11" t="s">
        <v>30</v>
      </c>
      <c r="AV748" s="11" t="s">
        <v>68</v>
      </c>
      <c r="AW748" s="139" t="s">
        <v>142</v>
      </c>
    </row>
    <row r="749" spans="2:49" s="11" customFormat="1" ht="12">
      <c r="B749" s="138"/>
      <c r="D749" s="135" t="s">
        <v>154</v>
      </c>
      <c r="E749" s="139" t="s">
        <v>3</v>
      </c>
      <c r="F749" s="140" t="s">
        <v>156</v>
      </c>
      <c r="H749" s="139" t="s">
        <v>3</v>
      </c>
      <c r="L749" s="138"/>
      <c r="M749" s="141"/>
      <c r="N749" s="142"/>
      <c r="O749" s="142"/>
      <c r="P749" s="142"/>
      <c r="Q749" s="142"/>
      <c r="R749" s="142"/>
      <c r="S749" s="142"/>
      <c r="T749" s="143"/>
      <c r="AR749" s="139" t="s">
        <v>154</v>
      </c>
      <c r="AS749" s="139" t="s">
        <v>77</v>
      </c>
      <c r="AT749" s="11" t="s">
        <v>73</v>
      </c>
      <c r="AU749" s="11" t="s">
        <v>30</v>
      </c>
      <c r="AV749" s="11" t="s">
        <v>68</v>
      </c>
      <c r="AW749" s="139" t="s">
        <v>142</v>
      </c>
    </row>
    <row r="750" spans="2:49" s="12" customFormat="1" ht="12">
      <c r="B750" s="144"/>
      <c r="D750" s="135" t="s">
        <v>154</v>
      </c>
      <c r="E750" s="145" t="s">
        <v>3</v>
      </c>
      <c r="F750" s="146" t="s">
        <v>92</v>
      </c>
      <c r="H750" s="147">
        <v>96.27</v>
      </c>
      <c r="L750" s="144"/>
      <c r="M750" s="148"/>
      <c r="N750" s="149"/>
      <c r="O750" s="149"/>
      <c r="P750" s="149"/>
      <c r="Q750" s="149"/>
      <c r="R750" s="149"/>
      <c r="S750" s="149"/>
      <c r="T750" s="150"/>
      <c r="AR750" s="145" t="s">
        <v>154</v>
      </c>
      <c r="AS750" s="145" t="s">
        <v>77</v>
      </c>
      <c r="AT750" s="12" t="s">
        <v>77</v>
      </c>
      <c r="AU750" s="12" t="s">
        <v>30</v>
      </c>
      <c r="AV750" s="12" t="s">
        <v>73</v>
      </c>
      <c r="AW750" s="145" t="s">
        <v>142</v>
      </c>
    </row>
    <row r="751" spans="2:63" s="1" customFormat="1" ht="20.45" customHeight="1">
      <c r="B751" s="124"/>
      <c r="C751" s="125" t="s">
        <v>813</v>
      </c>
      <c r="D751" s="125" t="s">
        <v>145</v>
      </c>
      <c r="E751" s="126" t="s">
        <v>814</v>
      </c>
      <c r="F751" s="127" t="s">
        <v>815</v>
      </c>
      <c r="G751" s="128" t="s">
        <v>174</v>
      </c>
      <c r="H751" s="129">
        <v>96.27</v>
      </c>
      <c r="I751" s="130"/>
      <c r="J751" s="130">
        <f>ROUND(I751*H751,2)</f>
        <v>0</v>
      </c>
      <c r="K751" s="127" t="s">
        <v>149</v>
      </c>
      <c r="L751" s="28"/>
      <c r="M751" s="48" t="s">
        <v>3</v>
      </c>
      <c r="N751" s="131" t="s">
        <v>39</v>
      </c>
      <c r="O751" s="132">
        <v>0.192</v>
      </c>
      <c r="P751" s="132">
        <f>O751*H751</f>
        <v>18.48384</v>
      </c>
      <c r="Q751" s="132">
        <v>0.0045</v>
      </c>
      <c r="R751" s="132">
        <f>Q751*H751</f>
        <v>0.43321499999999996</v>
      </c>
      <c r="S751" s="132">
        <v>0</v>
      </c>
      <c r="T751" s="133">
        <f>S751*H751</f>
        <v>0</v>
      </c>
      <c r="AP751" s="17" t="s">
        <v>305</v>
      </c>
      <c r="AR751" s="17" t="s">
        <v>145</v>
      </c>
      <c r="AS751" s="17" t="s">
        <v>77</v>
      </c>
      <c r="AW751" s="17" t="s">
        <v>142</v>
      </c>
      <c r="BC751" s="134">
        <f>IF(N751="základní",J751,0)</f>
        <v>0</v>
      </c>
      <c r="BD751" s="134">
        <f>IF(N751="snížená",J751,0)</f>
        <v>0</v>
      </c>
      <c r="BE751" s="134">
        <f>IF(N751="zákl. přenesená",J751,0)</f>
        <v>0</v>
      </c>
      <c r="BF751" s="134">
        <f>IF(N751="sníž. přenesená",J751,0)</f>
        <v>0</v>
      </c>
      <c r="BG751" s="134">
        <f>IF(N751="nulová",J751,0)</f>
        <v>0</v>
      </c>
      <c r="BH751" s="17" t="s">
        <v>73</v>
      </c>
      <c r="BI751" s="134">
        <f>ROUND(I751*H751,2)</f>
        <v>0</v>
      </c>
      <c r="BJ751" s="17" t="s">
        <v>305</v>
      </c>
      <c r="BK751" s="17" t="s">
        <v>816</v>
      </c>
    </row>
    <row r="752" spans="2:45" s="1" customFormat="1" ht="48.75">
      <c r="B752" s="28"/>
      <c r="D752" s="135" t="s">
        <v>152</v>
      </c>
      <c r="F752" s="136" t="s">
        <v>806</v>
      </c>
      <c r="L752" s="28"/>
      <c r="M752" s="137"/>
      <c r="N752" s="49"/>
      <c r="O752" s="49"/>
      <c r="P752" s="49"/>
      <c r="Q752" s="49"/>
      <c r="R752" s="49"/>
      <c r="S752" s="49"/>
      <c r="T752" s="50"/>
      <c r="AR752" s="17" t="s">
        <v>152</v>
      </c>
      <c r="AS752" s="17" t="s">
        <v>77</v>
      </c>
    </row>
    <row r="753" spans="2:49" s="11" customFormat="1" ht="12">
      <c r="B753" s="138"/>
      <c r="D753" s="135" t="s">
        <v>154</v>
      </c>
      <c r="E753" s="139" t="s">
        <v>3</v>
      </c>
      <c r="F753" s="140" t="s">
        <v>155</v>
      </c>
      <c r="H753" s="139" t="s">
        <v>3</v>
      </c>
      <c r="L753" s="138"/>
      <c r="M753" s="141"/>
      <c r="N753" s="142"/>
      <c r="O753" s="142"/>
      <c r="P753" s="142"/>
      <c r="Q753" s="142"/>
      <c r="R753" s="142"/>
      <c r="S753" s="142"/>
      <c r="T753" s="143"/>
      <c r="AR753" s="139" t="s">
        <v>154</v>
      </c>
      <c r="AS753" s="139" t="s">
        <v>77</v>
      </c>
      <c r="AT753" s="11" t="s">
        <v>73</v>
      </c>
      <c r="AU753" s="11" t="s">
        <v>30</v>
      </c>
      <c r="AV753" s="11" t="s">
        <v>68</v>
      </c>
      <c r="AW753" s="139" t="s">
        <v>142</v>
      </c>
    </row>
    <row r="754" spans="2:49" s="11" customFormat="1" ht="12">
      <c r="B754" s="138"/>
      <c r="D754" s="135" t="s">
        <v>154</v>
      </c>
      <c r="E754" s="139" t="s">
        <v>3</v>
      </c>
      <c r="F754" s="140" t="s">
        <v>156</v>
      </c>
      <c r="H754" s="139" t="s">
        <v>3</v>
      </c>
      <c r="L754" s="138"/>
      <c r="M754" s="141"/>
      <c r="N754" s="142"/>
      <c r="O754" s="142"/>
      <c r="P754" s="142"/>
      <c r="Q754" s="142"/>
      <c r="R754" s="142"/>
      <c r="S754" s="142"/>
      <c r="T754" s="143"/>
      <c r="AR754" s="139" t="s">
        <v>154</v>
      </c>
      <c r="AS754" s="139" t="s">
        <v>77</v>
      </c>
      <c r="AT754" s="11" t="s">
        <v>73</v>
      </c>
      <c r="AU754" s="11" t="s">
        <v>30</v>
      </c>
      <c r="AV754" s="11" t="s">
        <v>68</v>
      </c>
      <c r="AW754" s="139" t="s">
        <v>142</v>
      </c>
    </row>
    <row r="755" spans="2:49" s="12" customFormat="1" ht="12">
      <c r="B755" s="144"/>
      <c r="D755" s="135" t="s">
        <v>154</v>
      </c>
      <c r="E755" s="145" t="s">
        <v>3</v>
      </c>
      <c r="F755" s="146" t="s">
        <v>92</v>
      </c>
      <c r="H755" s="147">
        <v>96.27</v>
      </c>
      <c r="L755" s="144"/>
      <c r="M755" s="148"/>
      <c r="N755" s="149"/>
      <c r="O755" s="149"/>
      <c r="P755" s="149"/>
      <c r="Q755" s="149"/>
      <c r="R755" s="149"/>
      <c r="S755" s="149"/>
      <c r="T755" s="150"/>
      <c r="AR755" s="145" t="s">
        <v>154</v>
      </c>
      <c r="AS755" s="145" t="s">
        <v>77</v>
      </c>
      <c r="AT755" s="12" t="s">
        <v>77</v>
      </c>
      <c r="AU755" s="12" t="s">
        <v>30</v>
      </c>
      <c r="AV755" s="12" t="s">
        <v>73</v>
      </c>
      <c r="AW755" s="145" t="s">
        <v>142</v>
      </c>
    </row>
    <row r="756" spans="2:63" s="1" customFormat="1" ht="20.45" customHeight="1">
      <c r="B756" s="124"/>
      <c r="C756" s="125" t="s">
        <v>817</v>
      </c>
      <c r="D756" s="125" t="s">
        <v>145</v>
      </c>
      <c r="E756" s="126" t="s">
        <v>818</v>
      </c>
      <c r="F756" s="127" t="s">
        <v>819</v>
      </c>
      <c r="G756" s="128" t="s">
        <v>313</v>
      </c>
      <c r="H756" s="129">
        <v>36.6</v>
      </c>
      <c r="I756" s="130"/>
      <c r="J756" s="130">
        <f>ROUND(I756*H756,2)</f>
        <v>0</v>
      </c>
      <c r="K756" s="127" t="s">
        <v>149</v>
      </c>
      <c r="L756" s="28"/>
      <c r="M756" s="48" t="s">
        <v>3</v>
      </c>
      <c r="N756" s="131" t="s">
        <v>39</v>
      </c>
      <c r="O756" s="132">
        <v>0.07</v>
      </c>
      <c r="P756" s="132">
        <f>O756*H756</f>
        <v>2.5620000000000003</v>
      </c>
      <c r="Q756" s="132">
        <v>0.0002</v>
      </c>
      <c r="R756" s="132">
        <f>Q756*H756</f>
        <v>0.007320000000000001</v>
      </c>
      <c r="S756" s="132">
        <v>0</v>
      </c>
      <c r="T756" s="133">
        <f>S756*H756</f>
        <v>0</v>
      </c>
      <c r="AP756" s="17" t="s">
        <v>305</v>
      </c>
      <c r="AR756" s="17" t="s">
        <v>145</v>
      </c>
      <c r="AS756" s="17" t="s">
        <v>77</v>
      </c>
      <c r="AW756" s="17" t="s">
        <v>142</v>
      </c>
      <c r="BC756" s="134">
        <f>IF(N756="základní",J756,0)</f>
        <v>0</v>
      </c>
      <c r="BD756" s="134">
        <f>IF(N756="snížená",J756,0)</f>
        <v>0</v>
      </c>
      <c r="BE756" s="134">
        <f>IF(N756="zákl. přenesená",J756,0)</f>
        <v>0</v>
      </c>
      <c r="BF756" s="134">
        <f>IF(N756="sníž. přenesená",J756,0)</f>
        <v>0</v>
      </c>
      <c r="BG756" s="134">
        <f>IF(N756="nulová",J756,0)</f>
        <v>0</v>
      </c>
      <c r="BH756" s="17" t="s">
        <v>73</v>
      </c>
      <c r="BI756" s="134">
        <f>ROUND(I756*H756,2)</f>
        <v>0</v>
      </c>
      <c r="BJ756" s="17" t="s">
        <v>305</v>
      </c>
      <c r="BK756" s="17" t="s">
        <v>820</v>
      </c>
    </row>
    <row r="757" spans="2:45" s="1" customFormat="1" ht="48.75">
      <c r="B757" s="28"/>
      <c r="D757" s="135" t="s">
        <v>152</v>
      </c>
      <c r="F757" s="136" t="s">
        <v>806</v>
      </c>
      <c r="L757" s="28"/>
      <c r="M757" s="137"/>
      <c r="N757" s="49"/>
      <c r="O757" s="49"/>
      <c r="P757" s="49"/>
      <c r="Q757" s="49"/>
      <c r="R757" s="49"/>
      <c r="S757" s="49"/>
      <c r="T757" s="50"/>
      <c r="AR757" s="17" t="s">
        <v>152</v>
      </c>
      <c r="AS757" s="17" t="s">
        <v>77</v>
      </c>
    </row>
    <row r="758" spans="2:49" s="11" customFormat="1" ht="12">
      <c r="B758" s="138"/>
      <c r="D758" s="135" t="s">
        <v>154</v>
      </c>
      <c r="E758" s="139" t="s">
        <v>3</v>
      </c>
      <c r="F758" s="140" t="s">
        <v>155</v>
      </c>
      <c r="H758" s="139" t="s">
        <v>3</v>
      </c>
      <c r="L758" s="138"/>
      <c r="M758" s="141"/>
      <c r="N758" s="142"/>
      <c r="O758" s="142"/>
      <c r="P758" s="142"/>
      <c r="Q758" s="142"/>
      <c r="R758" s="142"/>
      <c r="S758" s="142"/>
      <c r="T758" s="143"/>
      <c r="AR758" s="139" t="s">
        <v>154</v>
      </c>
      <c r="AS758" s="139" t="s">
        <v>77</v>
      </c>
      <c r="AT758" s="11" t="s">
        <v>73</v>
      </c>
      <c r="AU758" s="11" t="s">
        <v>30</v>
      </c>
      <c r="AV758" s="11" t="s">
        <v>68</v>
      </c>
      <c r="AW758" s="139" t="s">
        <v>142</v>
      </c>
    </row>
    <row r="759" spans="2:49" s="11" customFormat="1" ht="12">
      <c r="B759" s="138"/>
      <c r="D759" s="135" t="s">
        <v>154</v>
      </c>
      <c r="E759" s="139" t="s">
        <v>3</v>
      </c>
      <c r="F759" s="140" t="s">
        <v>821</v>
      </c>
      <c r="H759" s="139" t="s">
        <v>3</v>
      </c>
      <c r="L759" s="138"/>
      <c r="M759" s="141"/>
      <c r="N759" s="142"/>
      <c r="O759" s="142"/>
      <c r="P759" s="142"/>
      <c r="Q759" s="142"/>
      <c r="R759" s="142"/>
      <c r="S759" s="142"/>
      <c r="T759" s="143"/>
      <c r="AR759" s="139" t="s">
        <v>154</v>
      </c>
      <c r="AS759" s="139" t="s">
        <v>77</v>
      </c>
      <c r="AT759" s="11" t="s">
        <v>73</v>
      </c>
      <c r="AU759" s="11" t="s">
        <v>30</v>
      </c>
      <c r="AV759" s="11" t="s">
        <v>68</v>
      </c>
      <c r="AW759" s="139" t="s">
        <v>142</v>
      </c>
    </row>
    <row r="760" spans="2:49" s="12" customFormat="1" ht="12">
      <c r="B760" s="144"/>
      <c r="D760" s="135" t="s">
        <v>154</v>
      </c>
      <c r="E760" s="145" t="s">
        <v>3</v>
      </c>
      <c r="F760" s="146" t="s">
        <v>822</v>
      </c>
      <c r="H760" s="147">
        <v>24</v>
      </c>
      <c r="L760" s="144"/>
      <c r="M760" s="148"/>
      <c r="N760" s="149"/>
      <c r="O760" s="149"/>
      <c r="P760" s="149"/>
      <c r="Q760" s="149"/>
      <c r="R760" s="149"/>
      <c r="S760" s="149"/>
      <c r="T760" s="150"/>
      <c r="AR760" s="145" t="s">
        <v>154</v>
      </c>
      <c r="AS760" s="145" t="s">
        <v>77</v>
      </c>
      <c r="AT760" s="12" t="s">
        <v>77</v>
      </c>
      <c r="AU760" s="12" t="s">
        <v>30</v>
      </c>
      <c r="AV760" s="12" t="s">
        <v>68</v>
      </c>
      <c r="AW760" s="145" t="s">
        <v>142</v>
      </c>
    </row>
    <row r="761" spans="2:49" s="12" customFormat="1" ht="12">
      <c r="B761" s="144"/>
      <c r="D761" s="135" t="s">
        <v>154</v>
      </c>
      <c r="E761" s="145" t="s">
        <v>3</v>
      </c>
      <c r="F761" s="146" t="s">
        <v>823</v>
      </c>
      <c r="H761" s="147">
        <v>12.6</v>
      </c>
      <c r="L761" s="144"/>
      <c r="M761" s="148"/>
      <c r="N761" s="149"/>
      <c r="O761" s="149"/>
      <c r="P761" s="149"/>
      <c r="Q761" s="149"/>
      <c r="R761" s="149"/>
      <c r="S761" s="149"/>
      <c r="T761" s="150"/>
      <c r="AR761" s="145" t="s">
        <v>154</v>
      </c>
      <c r="AS761" s="145" t="s">
        <v>77</v>
      </c>
      <c r="AT761" s="12" t="s">
        <v>77</v>
      </c>
      <c r="AU761" s="12" t="s">
        <v>30</v>
      </c>
      <c r="AV761" s="12" t="s">
        <v>68</v>
      </c>
      <c r="AW761" s="145" t="s">
        <v>142</v>
      </c>
    </row>
    <row r="762" spans="2:49" s="13" customFormat="1" ht="12">
      <c r="B762" s="160"/>
      <c r="D762" s="135" t="s">
        <v>154</v>
      </c>
      <c r="E762" s="161" t="s">
        <v>3</v>
      </c>
      <c r="F762" s="162" t="s">
        <v>182</v>
      </c>
      <c r="H762" s="163">
        <v>36.6</v>
      </c>
      <c r="L762" s="160"/>
      <c r="M762" s="164"/>
      <c r="N762" s="165"/>
      <c r="O762" s="165"/>
      <c r="P762" s="165"/>
      <c r="Q762" s="165"/>
      <c r="R762" s="165"/>
      <c r="S762" s="165"/>
      <c r="T762" s="166"/>
      <c r="AR762" s="161" t="s">
        <v>154</v>
      </c>
      <c r="AS762" s="161" t="s">
        <v>77</v>
      </c>
      <c r="AT762" s="13" t="s">
        <v>150</v>
      </c>
      <c r="AU762" s="13" t="s">
        <v>30</v>
      </c>
      <c r="AV762" s="13" t="s">
        <v>73</v>
      </c>
      <c r="AW762" s="161" t="s">
        <v>142</v>
      </c>
    </row>
    <row r="763" spans="2:63" s="1" customFormat="1" ht="14.45" customHeight="1">
      <c r="B763" s="124"/>
      <c r="C763" s="151" t="s">
        <v>824</v>
      </c>
      <c r="D763" s="151" t="s">
        <v>166</v>
      </c>
      <c r="E763" s="152" t="s">
        <v>825</v>
      </c>
      <c r="F763" s="153" t="s">
        <v>826</v>
      </c>
      <c r="G763" s="154" t="s">
        <v>313</v>
      </c>
      <c r="H763" s="155">
        <v>40.26</v>
      </c>
      <c r="I763" s="156"/>
      <c r="J763" s="156">
        <f>ROUND(I763*H763,2)</f>
        <v>0</v>
      </c>
      <c r="K763" s="153" t="s">
        <v>3</v>
      </c>
      <c r="L763" s="157"/>
      <c r="M763" s="158" t="s">
        <v>3</v>
      </c>
      <c r="N763" s="159" t="s">
        <v>39</v>
      </c>
      <c r="O763" s="132">
        <v>0</v>
      </c>
      <c r="P763" s="132">
        <f>O763*H763</f>
        <v>0</v>
      </c>
      <c r="Q763" s="132">
        <v>0.00017</v>
      </c>
      <c r="R763" s="132">
        <f>Q763*H763</f>
        <v>0.0068442</v>
      </c>
      <c r="S763" s="132">
        <v>0</v>
      </c>
      <c r="T763" s="133">
        <f>S763*H763</f>
        <v>0</v>
      </c>
      <c r="AP763" s="17" t="s">
        <v>422</v>
      </c>
      <c r="AR763" s="17" t="s">
        <v>166</v>
      </c>
      <c r="AS763" s="17" t="s">
        <v>77</v>
      </c>
      <c r="AW763" s="17" t="s">
        <v>142</v>
      </c>
      <c r="BC763" s="134">
        <f>IF(N763="základní",J763,0)</f>
        <v>0</v>
      </c>
      <c r="BD763" s="134">
        <f>IF(N763="snížená",J763,0)</f>
        <v>0</v>
      </c>
      <c r="BE763" s="134">
        <f>IF(N763="zákl. přenesená",J763,0)</f>
        <v>0</v>
      </c>
      <c r="BF763" s="134">
        <f>IF(N763="sníž. přenesená",J763,0)</f>
        <v>0</v>
      </c>
      <c r="BG763" s="134">
        <f>IF(N763="nulová",J763,0)</f>
        <v>0</v>
      </c>
      <c r="BH763" s="17" t="s">
        <v>73</v>
      </c>
      <c r="BI763" s="134">
        <f>ROUND(I763*H763,2)</f>
        <v>0</v>
      </c>
      <c r="BJ763" s="17" t="s">
        <v>305</v>
      </c>
      <c r="BK763" s="17" t="s">
        <v>827</v>
      </c>
    </row>
    <row r="764" spans="2:49" s="12" customFormat="1" ht="12">
      <c r="B764" s="144"/>
      <c r="D764" s="135" t="s">
        <v>154</v>
      </c>
      <c r="F764" s="146" t="s">
        <v>828</v>
      </c>
      <c r="H764" s="147">
        <v>40.26</v>
      </c>
      <c r="L764" s="144"/>
      <c r="M764" s="148"/>
      <c r="N764" s="149"/>
      <c r="O764" s="149"/>
      <c r="P764" s="149"/>
      <c r="Q764" s="149"/>
      <c r="R764" s="149"/>
      <c r="S764" s="149"/>
      <c r="T764" s="150"/>
      <c r="AR764" s="145" t="s">
        <v>154</v>
      </c>
      <c r="AS764" s="145" t="s">
        <v>77</v>
      </c>
      <c r="AT764" s="12" t="s">
        <v>77</v>
      </c>
      <c r="AU764" s="12" t="s">
        <v>4</v>
      </c>
      <c r="AV764" s="12" t="s">
        <v>73</v>
      </c>
      <c r="AW764" s="145" t="s">
        <v>142</v>
      </c>
    </row>
    <row r="765" spans="2:63" s="1" customFormat="1" ht="20.45" customHeight="1">
      <c r="B765" s="124"/>
      <c r="C765" s="125" t="s">
        <v>829</v>
      </c>
      <c r="D765" s="125" t="s">
        <v>145</v>
      </c>
      <c r="E765" s="126" t="s">
        <v>830</v>
      </c>
      <c r="F765" s="127" t="s">
        <v>831</v>
      </c>
      <c r="G765" s="128" t="s">
        <v>174</v>
      </c>
      <c r="H765" s="129">
        <v>27.8</v>
      </c>
      <c r="I765" s="130"/>
      <c r="J765" s="130">
        <f>ROUND(I765*H765,2)</f>
        <v>0</v>
      </c>
      <c r="K765" s="127" t="s">
        <v>149</v>
      </c>
      <c r="L765" s="28"/>
      <c r="M765" s="48" t="s">
        <v>3</v>
      </c>
      <c r="N765" s="131" t="s">
        <v>39</v>
      </c>
      <c r="O765" s="132">
        <v>0.368</v>
      </c>
      <c r="P765" s="132">
        <f>O765*H765</f>
        <v>10.2304</v>
      </c>
      <c r="Q765" s="132">
        <v>0</v>
      </c>
      <c r="R765" s="132">
        <f>Q765*H765</f>
        <v>0</v>
      </c>
      <c r="S765" s="132">
        <v>0.08317</v>
      </c>
      <c r="T765" s="133">
        <f>S765*H765</f>
        <v>2.3121259999999997</v>
      </c>
      <c r="AP765" s="17" t="s">
        <v>305</v>
      </c>
      <c r="AR765" s="17" t="s">
        <v>145</v>
      </c>
      <c r="AS765" s="17" t="s">
        <v>77</v>
      </c>
      <c r="AW765" s="17" t="s">
        <v>142</v>
      </c>
      <c r="BC765" s="134">
        <f>IF(N765="základní",J765,0)</f>
        <v>0</v>
      </c>
      <c r="BD765" s="134">
        <f>IF(N765="snížená",J765,0)</f>
        <v>0</v>
      </c>
      <c r="BE765" s="134">
        <f>IF(N765="zákl. přenesená",J765,0)</f>
        <v>0</v>
      </c>
      <c r="BF765" s="134">
        <f>IF(N765="sníž. přenesená",J765,0)</f>
        <v>0</v>
      </c>
      <c r="BG765" s="134">
        <f>IF(N765="nulová",J765,0)</f>
        <v>0</v>
      </c>
      <c r="BH765" s="17" t="s">
        <v>73</v>
      </c>
      <c r="BI765" s="134">
        <f>ROUND(I765*H765,2)</f>
        <v>0</v>
      </c>
      <c r="BJ765" s="17" t="s">
        <v>305</v>
      </c>
      <c r="BK765" s="17" t="s">
        <v>832</v>
      </c>
    </row>
    <row r="766" spans="2:49" s="11" customFormat="1" ht="12">
      <c r="B766" s="138"/>
      <c r="D766" s="135" t="s">
        <v>154</v>
      </c>
      <c r="E766" s="139" t="s">
        <v>3</v>
      </c>
      <c r="F766" s="140" t="s">
        <v>332</v>
      </c>
      <c r="H766" s="139" t="s">
        <v>3</v>
      </c>
      <c r="L766" s="138"/>
      <c r="M766" s="141"/>
      <c r="N766" s="142"/>
      <c r="O766" s="142"/>
      <c r="P766" s="142"/>
      <c r="Q766" s="142"/>
      <c r="R766" s="142"/>
      <c r="S766" s="142"/>
      <c r="T766" s="143"/>
      <c r="AR766" s="139" t="s">
        <v>154</v>
      </c>
      <c r="AS766" s="139" t="s">
        <v>77</v>
      </c>
      <c r="AT766" s="11" t="s">
        <v>73</v>
      </c>
      <c r="AU766" s="11" t="s">
        <v>30</v>
      </c>
      <c r="AV766" s="11" t="s">
        <v>68</v>
      </c>
      <c r="AW766" s="139" t="s">
        <v>142</v>
      </c>
    </row>
    <row r="767" spans="2:49" s="11" customFormat="1" ht="12">
      <c r="B767" s="138"/>
      <c r="D767" s="135" t="s">
        <v>154</v>
      </c>
      <c r="E767" s="139" t="s">
        <v>3</v>
      </c>
      <c r="F767" s="140" t="s">
        <v>333</v>
      </c>
      <c r="H767" s="139" t="s">
        <v>3</v>
      </c>
      <c r="L767" s="138"/>
      <c r="M767" s="141"/>
      <c r="N767" s="142"/>
      <c r="O767" s="142"/>
      <c r="P767" s="142"/>
      <c r="Q767" s="142"/>
      <c r="R767" s="142"/>
      <c r="S767" s="142"/>
      <c r="T767" s="143"/>
      <c r="AR767" s="139" t="s">
        <v>154</v>
      </c>
      <c r="AS767" s="139" t="s">
        <v>77</v>
      </c>
      <c r="AT767" s="11" t="s">
        <v>73</v>
      </c>
      <c r="AU767" s="11" t="s">
        <v>30</v>
      </c>
      <c r="AV767" s="11" t="s">
        <v>68</v>
      </c>
      <c r="AW767" s="139" t="s">
        <v>142</v>
      </c>
    </row>
    <row r="768" spans="2:49" s="11" customFormat="1" ht="12">
      <c r="B768" s="138"/>
      <c r="D768" s="135" t="s">
        <v>154</v>
      </c>
      <c r="E768" s="139" t="s">
        <v>3</v>
      </c>
      <c r="F768" s="140" t="s">
        <v>334</v>
      </c>
      <c r="H768" s="139" t="s">
        <v>3</v>
      </c>
      <c r="L768" s="138"/>
      <c r="M768" s="141"/>
      <c r="N768" s="142"/>
      <c r="O768" s="142"/>
      <c r="P768" s="142"/>
      <c r="Q768" s="142"/>
      <c r="R768" s="142"/>
      <c r="S768" s="142"/>
      <c r="T768" s="143"/>
      <c r="AR768" s="139" t="s">
        <v>154</v>
      </c>
      <c r="AS768" s="139" t="s">
        <v>77</v>
      </c>
      <c r="AT768" s="11" t="s">
        <v>73</v>
      </c>
      <c r="AU768" s="11" t="s">
        <v>30</v>
      </c>
      <c r="AV768" s="11" t="s">
        <v>68</v>
      </c>
      <c r="AW768" s="139" t="s">
        <v>142</v>
      </c>
    </row>
    <row r="769" spans="2:49" s="12" customFormat="1" ht="12">
      <c r="B769" s="144"/>
      <c r="D769" s="135" t="s">
        <v>154</v>
      </c>
      <c r="E769" s="145" t="s">
        <v>3</v>
      </c>
      <c r="F769" s="146" t="s">
        <v>833</v>
      </c>
      <c r="H769" s="147">
        <v>12.36</v>
      </c>
      <c r="L769" s="144"/>
      <c r="M769" s="148"/>
      <c r="N769" s="149"/>
      <c r="O769" s="149"/>
      <c r="P769" s="149"/>
      <c r="Q769" s="149"/>
      <c r="R769" s="149"/>
      <c r="S769" s="149"/>
      <c r="T769" s="150"/>
      <c r="AR769" s="145" t="s">
        <v>154</v>
      </c>
      <c r="AS769" s="145" t="s">
        <v>77</v>
      </c>
      <c r="AT769" s="12" t="s">
        <v>77</v>
      </c>
      <c r="AU769" s="12" t="s">
        <v>30</v>
      </c>
      <c r="AV769" s="12" t="s">
        <v>68</v>
      </c>
      <c r="AW769" s="145" t="s">
        <v>142</v>
      </c>
    </row>
    <row r="770" spans="2:49" s="11" customFormat="1" ht="12">
      <c r="B770" s="138"/>
      <c r="D770" s="135" t="s">
        <v>154</v>
      </c>
      <c r="E770" s="139" t="s">
        <v>3</v>
      </c>
      <c r="F770" s="140" t="s">
        <v>337</v>
      </c>
      <c r="H770" s="139" t="s">
        <v>3</v>
      </c>
      <c r="L770" s="138"/>
      <c r="M770" s="141"/>
      <c r="N770" s="142"/>
      <c r="O770" s="142"/>
      <c r="P770" s="142"/>
      <c r="Q770" s="142"/>
      <c r="R770" s="142"/>
      <c r="S770" s="142"/>
      <c r="T770" s="143"/>
      <c r="AR770" s="139" t="s">
        <v>154</v>
      </c>
      <c r="AS770" s="139" t="s">
        <v>77</v>
      </c>
      <c r="AT770" s="11" t="s">
        <v>73</v>
      </c>
      <c r="AU770" s="11" t="s">
        <v>30</v>
      </c>
      <c r="AV770" s="11" t="s">
        <v>68</v>
      </c>
      <c r="AW770" s="139" t="s">
        <v>142</v>
      </c>
    </row>
    <row r="771" spans="2:49" s="12" customFormat="1" ht="12">
      <c r="B771" s="144"/>
      <c r="D771" s="135" t="s">
        <v>154</v>
      </c>
      <c r="E771" s="145" t="s">
        <v>3</v>
      </c>
      <c r="F771" s="146" t="s">
        <v>834</v>
      </c>
      <c r="H771" s="147">
        <v>15.44</v>
      </c>
      <c r="L771" s="144"/>
      <c r="M771" s="148"/>
      <c r="N771" s="149"/>
      <c r="O771" s="149"/>
      <c r="P771" s="149"/>
      <c r="Q771" s="149"/>
      <c r="R771" s="149"/>
      <c r="S771" s="149"/>
      <c r="T771" s="150"/>
      <c r="AR771" s="145" t="s">
        <v>154</v>
      </c>
      <c r="AS771" s="145" t="s">
        <v>77</v>
      </c>
      <c r="AT771" s="12" t="s">
        <v>77</v>
      </c>
      <c r="AU771" s="12" t="s">
        <v>30</v>
      </c>
      <c r="AV771" s="12" t="s">
        <v>68</v>
      </c>
      <c r="AW771" s="145" t="s">
        <v>142</v>
      </c>
    </row>
    <row r="772" spans="2:49" s="14" customFormat="1" ht="12">
      <c r="B772" s="167"/>
      <c r="D772" s="135" t="s">
        <v>154</v>
      </c>
      <c r="E772" s="168" t="s">
        <v>88</v>
      </c>
      <c r="F772" s="169" t="s">
        <v>226</v>
      </c>
      <c r="H772" s="170">
        <v>27.8</v>
      </c>
      <c r="L772" s="167"/>
      <c r="M772" s="171"/>
      <c r="N772" s="172"/>
      <c r="O772" s="172"/>
      <c r="P772" s="172"/>
      <c r="Q772" s="172"/>
      <c r="R772" s="172"/>
      <c r="S772" s="172"/>
      <c r="T772" s="173"/>
      <c r="AR772" s="168" t="s">
        <v>154</v>
      </c>
      <c r="AS772" s="168" t="s">
        <v>77</v>
      </c>
      <c r="AT772" s="14" t="s">
        <v>143</v>
      </c>
      <c r="AU772" s="14" t="s">
        <v>30</v>
      </c>
      <c r="AV772" s="14" t="s">
        <v>68</v>
      </c>
      <c r="AW772" s="168" t="s">
        <v>142</v>
      </c>
    </row>
    <row r="773" spans="2:49" s="13" customFormat="1" ht="12">
      <c r="B773" s="160"/>
      <c r="D773" s="135" t="s">
        <v>154</v>
      </c>
      <c r="E773" s="161" t="s">
        <v>3</v>
      </c>
      <c r="F773" s="162" t="s">
        <v>182</v>
      </c>
      <c r="H773" s="163">
        <v>27.8</v>
      </c>
      <c r="L773" s="160"/>
      <c r="M773" s="164"/>
      <c r="N773" s="165"/>
      <c r="O773" s="165"/>
      <c r="P773" s="165"/>
      <c r="Q773" s="165"/>
      <c r="R773" s="165"/>
      <c r="S773" s="165"/>
      <c r="T773" s="166"/>
      <c r="AR773" s="161" t="s">
        <v>154</v>
      </c>
      <c r="AS773" s="161" t="s">
        <v>77</v>
      </c>
      <c r="AT773" s="13" t="s">
        <v>150</v>
      </c>
      <c r="AU773" s="13" t="s">
        <v>30</v>
      </c>
      <c r="AV773" s="13" t="s">
        <v>73</v>
      </c>
      <c r="AW773" s="161" t="s">
        <v>142</v>
      </c>
    </row>
    <row r="774" spans="2:63" s="1" customFormat="1" ht="20.45" customHeight="1">
      <c r="B774" s="124"/>
      <c r="C774" s="125" t="s">
        <v>835</v>
      </c>
      <c r="D774" s="125" t="s">
        <v>145</v>
      </c>
      <c r="E774" s="126" t="s">
        <v>836</v>
      </c>
      <c r="F774" s="127" t="s">
        <v>837</v>
      </c>
      <c r="G774" s="128" t="s">
        <v>174</v>
      </c>
      <c r="H774" s="129">
        <v>96.27</v>
      </c>
      <c r="I774" s="130"/>
      <c r="J774" s="130">
        <f>ROUND(I774*H774,2)</f>
        <v>0</v>
      </c>
      <c r="K774" s="127" t="s">
        <v>149</v>
      </c>
      <c r="L774" s="28"/>
      <c r="M774" s="48" t="s">
        <v>3</v>
      </c>
      <c r="N774" s="131" t="s">
        <v>39</v>
      </c>
      <c r="O774" s="132">
        <v>0.631</v>
      </c>
      <c r="P774" s="132">
        <f>O774*H774</f>
        <v>60.74637</v>
      </c>
      <c r="Q774" s="132">
        <v>0.00635</v>
      </c>
      <c r="R774" s="132">
        <f>Q774*H774</f>
        <v>0.6113145</v>
      </c>
      <c r="S774" s="132">
        <v>0</v>
      </c>
      <c r="T774" s="133">
        <f>S774*H774</f>
        <v>0</v>
      </c>
      <c r="AP774" s="17" t="s">
        <v>305</v>
      </c>
      <c r="AR774" s="17" t="s">
        <v>145</v>
      </c>
      <c r="AS774" s="17" t="s">
        <v>77</v>
      </c>
      <c r="AW774" s="17" t="s">
        <v>142</v>
      </c>
      <c r="BC774" s="134">
        <f>IF(N774="základní",J774,0)</f>
        <v>0</v>
      </c>
      <c r="BD774" s="134">
        <f>IF(N774="snížená",J774,0)</f>
        <v>0</v>
      </c>
      <c r="BE774" s="134">
        <f>IF(N774="zákl. přenesená",J774,0)</f>
        <v>0</v>
      </c>
      <c r="BF774" s="134">
        <f>IF(N774="sníž. přenesená",J774,0)</f>
        <v>0</v>
      </c>
      <c r="BG774" s="134">
        <f>IF(N774="nulová",J774,0)</f>
        <v>0</v>
      </c>
      <c r="BH774" s="17" t="s">
        <v>73</v>
      </c>
      <c r="BI774" s="134">
        <f>ROUND(I774*H774,2)</f>
        <v>0</v>
      </c>
      <c r="BJ774" s="17" t="s">
        <v>305</v>
      </c>
      <c r="BK774" s="17" t="s">
        <v>838</v>
      </c>
    </row>
    <row r="775" spans="2:45" s="1" customFormat="1" ht="29.25">
      <c r="B775" s="28"/>
      <c r="D775" s="135" t="s">
        <v>152</v>
      </c>
      <c r="F775" s="136" t="s">
        <v>839</v>
      </c>
      <c r="L775" s="28"/>
      <c r="M775" s="137"/>
      <c r="N775" s="49"/>
      <c r="O775" s="49"/>
      <c r="P775" s="49"/>
      <c r="Q775" s="49"/>
      <c r="R775" s="49"/>
      <c r="S775" s="49"/>
      <c r="T775" s="50"/>
      <c r="AR775" s="17" t="s">
        <v>152</v>
      </c>
      <c r="AS775" s="17" t="s">
        <v>77</v>
      </c>
    </row>
    <row r="776" spans="2:49" s="11" customFormat="1" ht="12">
      <c r="B776" s="138"/>
      <c r="D776" s="135" t="s">
        <v>154</v>
      </c>
      <c r="E776" s="139" t="s">
        <v>3</v>
      </c>
      <c r="F776" s="140" t="s">
        <v>155</v>
      </c>
      <c r="H776" s="139" t="s">
        <v>3</v>
      </c>
      <c r="L776" s="138"/>
      <c r="M776" s="141"/>
      <c r="N776" s="142"/>
      <c r="O776" s="142"/>
      <c r="P776" s="142"/>
      <c r="Q776" s="142"/>
      <c r="R776" s="142"/>
      <c r="S776" s="142"/>
      <c r="T776" s="143"/>
      <c r="AR776" s="139" t="s">
        <v>154</v>
      </c>
      <c r="AS776" s="139" t="s">
        <v>77</v>
      </c>
      <c r="AT776" s="11" t="s">
        <v>73</v>
      </c>
      <c r="AU776" s="11" t="s">
        <v>30</v>
      </c>
      <c r="AV776" s="11" t="s">
        <v>68</v>
      </c>
      <c r="AW776" s="139" t="s">
        <v>142</v>
      </c>
    </row>
    <row r="777" spans="2:49" s="11" customFormat="1" ht="12">
      <c r="B777" s="138"/>
      <c r="D777" s="135" t="s">
        <v>154</v>
      </c>
      <c r="E777" s="139" t="s">
        <v>3</v>
      </c>
      <c r="F777" s="140" t="s">
        <v>156</v>
      </c>
      <c r="H777" s="139" t="s">
        <v>3</v>
      </c>
      <c r="L777" s="138"/>
      <c r="M777" s="141"/>
      <c r="N777" s="142"/>
      <c r="O777" s="142"/>
      <c r="P777" s="142"/>
      <c r="Q777" s="142"/>
      <c r="R777" s="142"/>
      <c r="S777" s="142"/>
      <c r="T777" s="143"/>
      <c r="AR777" s="139" t="s">
        <v>154</v>
      </c>
      <c r="AS777" s="139" t="s">
        <v>77</v>
      </c>
      <c r="AT777" s="11" t="s">
        <v>73</v>
      </c>
      <c r="AU777" s="11" t="s">
        <v>30</v>
      </c>
      <c r="AV777" s="11" t="s">
        <v>68</v>
      </c>
      <c r="AW777" s="139" t="s">
        <v>142</v>
      </c>
    </row>
    <row r="778" spans="2:49" s="12" customFormat="1" ht="12">
      <c r="B778" s="144"/>
      <c r="D778" s="135" t="s">
        <v>154</v>
      </c>
      <c r="E778" s="145" t="s">
        <v>3</v>
      </c>
      <c r="F778" s="146" t="s">
        <v>92</v>
      </c>
      <c r="H778" s="147">
        <v>96.27</v>
      </c>
      <c r="L778" s="144"/>
      <c r="M778" s="148"/>
      <c r="N778" s="149"/>
      <c r="O778" s="149"/>
      <c r="P778" s="149"/>
      <c r="Q778" s="149"/>
      <c r="R778" s="149"/>
      <c r="S778" s="149"/>
      <c r="T778" s="150"/>
      <c r="AR778" s="145" t="s">
        <v>154</v>
      </c>
      <c r="AS778" s="145" t="s">
        <v>77</v>
      </c>
      <c r="AT778" s="12" t="s">
        <v>77</v>
      </c>
      <c r="AU778" s="12" t="s">
        <v>30</v>
      </c>
      <c r="AV778" s="12" t="s">
        <v>73</v>
      </c>
      <c r="AW778" s="145" t="s">
        <v>142</v>
      </c>
    </row>
    <row r="779" spans="2:63" s="1" customFormat="1" ht="40.9" customHeight="1">
      <c r="B779" s="124"/>
      <c r="C779" s="151" t="s">
        <v>840</v>
      </c>
      <c r="D779" s="151" t="s">
        <v>166</v>
      </c>
      <c r="E779" s="152" t="s">
        <v>841</v>
      </c>
      <c r="F779" s="153" t="s">
        <v>842</v>
      </c>
      <c r="G779" s="154" t="s">
        <v>174</v>
      </c>
      <c r="H779" s="155">
        <v>105.897</v>
      </c>
      <c r="I779" s="156"/>
      <c r="J779" s="156">
        <f>ROUND(I779*H779,2)</f>
        <v>0</v>
      </c>
      <c r="K779" s="153" t="s">
        <v>3</v>
      </c>
      <c r="L779" s="157"/>
      <c r="M779" s="158" t="s">
        <v>3</v>
      </c>
      <c r="N779" s="159" t="s">
        <v>39</v>
      </c>
      <c r="O779" s="132">
        <v>0</v>
      </c>
      <c r="P779" s="132">
        <f>O779*H779</f>
        <v>0</v>
      </c>
      <c r="Q779" s="132">
        <v>0.0207</v>
      </c>
      <c r="R779" s="132">
        <f>Q779*H779</f>
        <v>2.1920679</v>
      </c>
      <c r="S779" s="132">
        <v>0</v>
      </c>
      <c r="T779" s="133">
        <f>S779*H779</f>
        <v>0</v>
      </c>
      <c r="AP779" s="17" t="s">
        <v>422</v>
      </c>
      <c r="AR779" s="17" t="s">
        <v>166</v>
      </c>
      <c r="AS779" s="17" t="s">
        <v>77</v>
      </c>
      <c r="AW779" s="17" t="s">
        <v>142</v>
      </c>
      <c r="BC779" s="134">
        <f>IF(N779="základní",J779,0)</f>
        <v>0</v>
      </c>
      <c r="BD779" s="134">
        <f>IF(N779="snížená",J779,0)</f>
        <v>0</v>
      </c>
      <c r="BE779" s="134">
        <f>IF(N779="zákl. přenesená",J779,0)</f>
        <v>0</v>
      </c>
      <c r="BF779" s="134">
        <f>IF(N779="sníž. přenesená",J779,0)</f>
        <v>0</v>
      </c>
      <c r="BG779" s="134">
        <f>IF(N779="nulová",J779,0)</f>
        <v>0</v>
      </c>
      <c r="BH779" s="17" t="s">
        <v>73</v>
      </c>
      <c r="BI779" s="134">
        <f>ROUND(I779*H779,2)</f>
        <v>0</v>
      </c>
      <c r="BJ779" s="17" t="s">
        <v>305</v>
      </c>
      <c r="BK779" s="17" t="s">
        <v>843</v>
      </c>
    </row>
    <row r="780" spans="2:49" s="11" customFormat="1" ht="12">
      <c r="B780" s="138"/>
      <c r="D780" s="135" t="s">
        <v>154</v>
      </c>
      <c r="E780" s="139" t="s">
        <v>3</v>
      </c>
      <c r="F780" s="140" t="s">
        <v>155</v>
      </c>
      <c r="H780" s="139" t="s">
        <v>3</v>
      </c>
      <c r="L780" s="138"/>
      <c r="M780" s="141"/>
      <c r="N780" s="142"/>
      <c r="O780" s="142"/>
      <c r="P780" s="142"/>
      <c r="Q780" s="142"/>
      <c r="R780" s="142"/>
      <c r="S780" s="142"/>
      <c r="T780" s="143"/>
      <c r="AR780" s="139" t="s">
        <v>154</v>
      </c>
      <c r="AS780" s="139" t="s">
        <v>77</v>
      </c>
      <c r="AT780" s="11" t="s">
        <v>73</v>
      </c>
      <c r="AU780" s="11" t="s">
        <v>30</v>
      </c>
      <c r="AV780" s="11" t="s">
        <v>68</v>
      </c>
      <c r="AW780" s="139" t="s">
        <v>142</v>
      </c>
    </row>
    <row r="781" spans="2:49" s="11" customFormat="1" ht="12">
      <c r="B781" s="138"/>
      <c r="D781" s="135" t="s">
        <v>154</v>
      </c>
      <c r="E781" s="139" t="s">
        <v>3</v>
      </c>
      <c r="F781" s="140" t="s">
        <v>156</v>
      </c>
      <c r="H781" s="139" t="s">
        <v>3</v>
      </c>
      <c r="L781" s="138"/>
      <c r="M781" s="141"/>
      <c r="N781" s="142"/>
      <c r="O781" s="142"/>
      <c r="P781" s="142"/>
      <c r="Q781" s="142"/>
      <c r="R781" s="142"/>
      <c r="S781" s="142"/>
      <c r="T781" s="143"/>
      <c r="AR781" s="139" t="s">
        <v>154</v>
      </c>
      <c r="AS781" s="139" t="s">
        <v>77</v>
      </c>
      <c r="AT781" s="11" t="s">
        <v>73</v>
      </c>
      <c r="AU781" s="11" t="s">
        <v>30</v>
      </c>
      <c r="AV781" s="11" t="s">
        <v>68</v>
      </c>
      <c r="AW781" s="139" t="s">
        <v>142</v>
      </c>
    </row>
    <row r="782" spans="2:49" s="12" customFormat="1" ht="12">
      <c r="B782" s="144"/>
      <c r="D782" s="135" t="s">
        <v>154</v>
      </c>
      <c r="E782" s="145" t="s">
        <v>3</v>
      </c>
      <c r="F782" s="146" t="s">
        <v>92</v>
      </c>
      <c r="H782" s="147">
        <v>96.27</v>
      </c>
      <c r="L782" s="144"/>
      <c r="M782" s="148"/>
      <c r="N782" s="149"/>
      <c r="O782" s="149"/>
      <c r="P782" s="149"/>
      <c r="Q782" s="149"/>
      <c r="R782" s="149"/>
      <c r="S782" s="149"/>
      <c r="T782" s="150"/>
      <c r="AR782" s="145" t="s">
        <v>154</v>
      </c>
      <c r="AS782" s="145" t="s">
        <v>77</v>
      </c>
      <c r="AT782" s="12" t="s">
        <v>77</v>
      </c>
      <c r="AU782" s="12" t="s">
        <v>30</v>
      </c>
      <c r="AV782" s="12" t="s">
        <v>73</v>
      </c>
      <c r="AW782" s="145" t="s">
        <v>142</v>
      </c>
    </row>
    <row r="783" spans="2:49" s="12" customFormat="1" ht="12">
      <c r="B783" s="144"/>
      <c r="D783" s="135" t="s">
        <v>154</v>
      </c>
      <c r="F783" s="146" t="s">
        <v>844</v>
      </c>
      <c r="H783" s="147">
        <v>105.897</v>
      </c>
      <c r="L783" s="144"/>
      <c r="M783" s="148"/>
      <c r="N783" s="149"/>
      <c r="O783" s="149"/>
      <c r="P783" s="149"/>
      <c r="Q783" s="149"/>
      <c r="R783" s="149"/>
      <c r="S783" s="149"/>
      <c r="T783" s="150"/>
      <c r="AR783" s="145" t="s">
        <v>154</v>
      </c>
      <c r="AS783" s="145" t="s">
        <v>77</v>
      </c>
      <c r="AT783" s="12" t="s">
        <v>77</v>
      </c>
      <c r="AU783" s="12" t="s">
        <v>4</v>
      </c>
      <c r="AV783" s="12" t="s">
        <v>73</v>
      </c>
      <c r="AW783" s="145" t="s">
        <v>142</v>
      </c>
    </row>
    <row r="784" spans="2:63" s="1" customFormat="1" ht="20.45" customHeight="1">
      <c r="B784" s="124"/>
      <c r="C784" s="125" t="s">
        <v>845</v>
      </c>
      <c r="D784" s="125" t="s">
        <v>145</v>
      </c>
      <c r="E784" s="126" t="s">
        <v>846</v>
      </c>
      <c r="F784" s="127" t="s">
        <v>847</v>
      </c>
      <c r="G784" s="128" t="s">
        <v>313</v>
      </c>
      <c r="H784" s="129">
        <v>100</v>
      </c>
      <c r="I784" s="130"/>
      <c r="J784" s="130">
        <f>ROUND(I784*H784,2)</f>
        <v>0</v>
      </c>
      <c r="K784" s="127" t="s">
        <v>149</v>
      </c>
      <c r="L784" s="28"/>
      <c r="M784" s="48" t="s">
        <v>3</v>
      </c>
      <c r="N784" s="131" t="s">
        <v>39</v>
      </c>
      <c r="O784" s="132">
        <v>0.05</v>
      </c>
      <c r="P784" s="132">
        <f>O784*H784</f>
        <v>5</v>
      </c>
      <c r="Q784" s="132">
        <v>3E-05</v>
      </c>
      <c r="R784" s="132">
        <f>Q784*H784</f>
        <v>0.003</v>
      </c>
      <c r="S784" s="132">
        <v>0</v>
      </c>
      <c r="T784" s="133">
        <f>S784*H784</f>
        <v>0</v>
      </c>
      <c r="AP784" s="17" t="s">
        <v>305</v>
      </c>
      <c r="AR784" s="17" t="s">
        <v>145</v>
      </c>
      <c r="AS784" s="17" t="s">
        <v>77</v>
      </c>
      <c r="AW784" s="17" t="s">
        <v>142</v>
      </c>
      <c r="BC784" s="134">
        <f>IF(N784="základní",J784,0)</f>
        <v>0</v>
      </c>
      <c r="BD784" s="134">
        <f>IF(N784="snížená",J784,0)</f>
        <v>0</v>
      </c>
      <c r="BE784" s="134">
        <f>IF(N784="zákl. přenesená",J784,0)</f>
        <v>0</v>
      </c>
      <c r="BF784" s="134">
        <f>IF(N784="sníž. přenesená",J784,0)</f>
        <v>0</v>
      </c>
      <c r="BG784" s="134">
        <f>IF(N784="nulová",J784,0)</f>
        <v>0</v>
      </c>
      <c r="BH784" s="17" t="s">
        <v>73</v>
      </c>
      <c r="BI784" s="134">
        <f>ROUND(I784*H784,2)</f>
        <v>0</v>
      </c>
      <c r="BJ784" s="17" t="s">
        <v>305</v>
      </c>
      <c r="BK784" s="17" t="s">
        <v>848</v>
      </c>
    </row>
    <row r="785" spans="2:45" s="1" customFormat="1" ht="39">
      <c r="B785" s="28"/>
      <c r="D785" s="135" t="s">
        <v>152</v>
      </c>
      <c r="F785" s="136" t="s">
        <v>849</v>
      </c>
      <c r="L785" s="28"/>
      <c r="M785" s="137"/>
      <c r="N785" s="49"/>
      <c r="O785" s="49"/>
      <c r="P785" s="49"/>
      <c r="Q785" s="49"/>
      <c r="R785" s="49"/>
      <c r="S785" s="49"/>
      <c r="T785" s="50"/>
      <c r="AR785" s="17" t="s">
        <v>152</v>
      </c>
      <c r="AS785" s="17" t="s">
        <v>77</v>
      </c>
    </row>
    <row r="786" spans="2:63" s="1" customFormat="1" ht="20.45" customHeight="1">
      <c r="B786" s="124"/>
      <c r="C786" s="125" t="s">
        <v>850</v>
      </c>
      <c r="D786" s="125" t="s">
        <v>145</v>
      </c>
      <c r="E786" s="126" t="s">
        <v>851</v>
      </c>
      <c r="F786" s="127" t="s">
        <v>852</v>
      </c>
      <c r="G786" s="128" t="s">
        <v>148</v>
      </c>
      <c r="H786" s="129">
        <v>120</v>
      </c>
      <c r="I786" s="130"/>
      <c r="J786" s="130">
        <f>ROUND(I786*H786,2)</f>
        <v>0</v>
      </c>
      <c r="K786" s="127" t="s">
        <v>149</v>
      </c>
      <c r="L786" s="28"/>
      <c r="M786" s="48" t="s">
        <v>3</v>
      </c>
      <c r="N786" s="131" t="s">
        <v>39</v>
      </c>
      <c r="O786" s="132">
        <v>0.038</v>
      </c>
      <c r="P786" s="132">
        <f>O786*H786</f>
        <v>4.56</v>
      </c>
      <c r="Q786" s="132">
        <v>0</v>
      </c>
      <c r="R786" s="132">
        <f>Q786*H786</f>
        <v>0</v>
      </c>
      <c r="S786" s="132">
        <v>0</v>
      </c>
      <c r="T786" s="133">
        <f>S786*H786</f>
        <v>0</v>
      </c>
      <c r="AP786" s="17" t="s">
        <v>305</v>
      </c>
      <c r="AR786" s="17" t="s">
        <v>145</v>
      </c>
      <c r="AS786" s="17" t="s">
        <v>77</v>
      </c>
      <c r="AW786" s="17" t="s">
        <v>142</v>
      </c>
      <c r="BC786" s="134">
        <f>IF(N786="základní",J786,0)</f>
        <v>0</v>
      </c>
      <c r="BD786" s="134">
        <f>IF(N786="snížená",J786,0)</f>
        <v>0</v>
      </c>
      <c r="BE786" s="134">
        <f>IF(N786="zákl. přenesená",J786,0)</f>
        <v>0</v>
      </c>
      <c r="BF786" s="134">
        <f>IF(N786="sníž. přenesená",J786,0)</f>
        <v>0</v>
      </c>
      <c r="BG786" s="134">
        <f>IF(N786="nulová",J786,0)</f>
        <v>0</v>
      </c>
      <c r="BH786" s="17" t="s">
        <v>73</v>
      </c>
      <c r="BI786" s="134">
        <f>ROUND(I786*H786,2)</f>
        <v>0</v>
      </c>
      <c r="BJ786" s="17" t="s">
        <v>305</v>
      </c>
      <c r="BK786" s="17" t="s">
        <v>853</v>
      </c>
    </row>
    <row r="787" spans="2:45" s="1" customFormat="1" ht="39">
      <c r="B787" s="28"/>
      <c r="D787" s="135" t="s">
        <v>152</v>
      </c>
      <c r="F787" s="136" t="s">
        <v>849</v>
      </c>
      <c r="L787" s="28"/>
      <c r="M787" s="137"/>
      <c r="N787" s="49"/>
      <c r="O787" s="49"/>
      <c r="P787" s="49"/>
      <c r="Q787" s="49"/>
      <c r="R787" s="49"/>
      <c r="S787" s="49"/>
      <c r="T787" s="50"/>
      <c r="AR787" s="17" t="s">
        <v>152</v>
      </c>
      <c r="AS787" s="17" t="s">
        <v>77</v>
      </c>
    </row>
    <row r="788" spans="2:63" s="1" customFormat="1" ht="20.45" customHeight="1">
      <c r="B788" s="124"/>
      <c r="C788" s="125" t="s">
        <v>854</v>
      </c>
      <c r="D788" s="125" t="s">
        <v>145</v>
      </c>
      <c r="E788" s="126" t="s">
        <v>855</v>
      </c>
      <c r="F788" s="127" t="s">
        <v>856</v>
      </c>
      <c r="G788" s="128" t="s">
        <v>161</v>
      </c>
      <c r="H788" s="129">
        <v>3.283</v>
      </c>
      <c r="I788" s="130"/>
      <c r="J788" s="130">
        <f>ROUND(I788*H788,2)</f>
        <v>0</v>
      </c>
      <c r="K788" s="127" t="s">
        <v>149</v>
      </c>
      <c r="L788" s="28"/>
      <c r="M788" s="48" t="s">
        <v>3</v>
      </c>
      <c r="N788" s="131" t="s">
        <v>39</v>
      </c>
      <c r="O788" s="132">
        <v>1.305</v>
      </c>
      <c r="P788" s="132">
        <f>O788*H788</f>
        <v>4.284314999999999</v>
      </c>
      <c r="Q788" s="132">
        <v>0</v>
      </c>
      <c r="R788" s="132">
        <f>Q788*H788</f>
        <v>0</v>
      </c>
      <c r="S788" s="132">
        <v>0</v>
      </c>
      <c r="T788" s="133">
        <f>S788*H788</f>
        <v>0</v>
      </c>
      <c r="AP788" s="17" t="s">
        <v>305</v>
      </c>
      <c r="AR788" s="17" t="s">
        <v>145</v>
      </c>
      <c r="AS788" s="17" t="s">
        <v>77</v>
      </c>
      <c r="AW788" s="17" t="s">
        <v>142</v>
      </c>
      <c r="BC788" s="134">
        <f>IF(N788="základní",J788,0)</f>
        <v>0</v>
      </c>
      <c r="BD788" s="134">
        <f>IF(N788="snížená",J788,0)</f>
        <v>0</v>
      </c>
      <c r="BE788" s="134">
        <f>IF(N788="zákl. přenesená",J788,0)</f>
        <v>0</v>
      </c>
      <c r="BF788" s="134">
        <f>IF(N788="sníž. přenesená",J788,0)</f>
        <v>0</v>
      </c>
      <c r="BG788" s="134">
        <f>IF(N788="nulová",J788,0)</f>
        <v>0</v>
      </c>
      <c r="BH788" s="17" t="s">
        <v>73</v>
      </c>
      <c r="BI788" s="134">
        <f>ROUND(I788*H788,2)</f>
        <v>0</v>
      </c>
      <c r="BJ788" s="17" t="s">
        <v>305</v>
      </c>
      <c r="BK788" s="17" t="s">
        <v>857</v>
      </c>
    </row>
    <row r="789" spans="2:45" s="1" customFormat="1" ht="87.75">
      <c r="B789" s="28"/>
      <c r="D789" s="135" t="s">
        <v>152</v>
      </c>
      <c r="F789" s="136" t="s">
        <v>471</v>
      </c>
      <c r="L789" s="28"/>
      <c r="M789" s="137"/>
      <c r="N789" s="49"/>
      <c r="O789" s="49"/>
      <c r="P789" s="49"/>
      <c r="Q789" s="49"/>
      <c r="R789" s="49"/>
      <c r="S789" s="49"/>
      <c r="T789" s="50"/>
      <c r="AR789" s="17" t="s">
        <v>152</v>
      </c>
      <c r="AS789" s="17" t="s">
        <v>77</v>
      </c>
    </row>
    <row r="790" spans="2:61" s="10" customFormat="1" ht="22.9" customHeight="1">
      <c r="B790" s="112"/>
      <c r="D790" s="113" t="s">
        <v>67</v>
      </c>
      <c r="E790" s="122" t="s">
        <v>858</v>
      </c>
      <c r="F790" s="122" t="s">
        <v>859</v>
      </c>
      <c r="J790" s="123">
        <f>BI790</f>
        <v>0</v>
      </c>
      <c r="L790" s="112"/>
      <c r="M790" s="116"/>
      <c r="N790" s="117"/>
      <c r="O790" s="117"/>
      <c r="P790" s="118">
        <f>SUM(P791:P970)</f>
        <v>1427.769198</v>
      </c>
      <c r="Q790" s="117"/>
      <c r="R790" s="118">
        <f>SUM(R791:R970)</f>
        <v>9.082264499999997</v>
      </c>
      <c r="S790" s="117"/>
      <c r="T790" s="119">
        <f>SUM(T791:T970)</f>
        <v>2.8526079999999996</v>
      </c>
      <c r="AP790" s="113" t="s">
        <v>77</v>
      </c>
      <c r="AR790" s="120" t="s">
        <v>67</v>
      </c>
      <c r="AS790" s="120" t="s">
        <v>73</v>
      </c>
      <c r="AW790" s="113" t="s">
        <v>142</v>
      </c>
      <c r="BI790" s="121">
        <f>SUM(BI791:BI970)</f>
        <v>0</v>
      </c>
    </row>
    <row r="791" spans="2:63" s="1" customFormat="1" ht="20.45" customHeight="1">
      <c r="B791" s="124"/>
      <c r="C791" s="125" t="s">
        <v>860</v>
      </c>
      <c r="D791" s="125" t="s">
        <v>145</v>
      </c>
      <c r="E791" s="126" t="s">
        <v>861</v>
      </c>
      <c r="F791" s="127" t="s">
        <v>862</v>
      </c>
      <c r="G791" s="128" t="s">
        <v>174</v>
      </c>
      <c r="H791" s="129">
        <v>941.62</v>
      </c>
      <c r="I791" s="130"/>
      <c r="J791" s="130">
        <f>ROUND(I791*H791,2)</f>
        <v>0</v>
      </c>
      <c r="K791" s="127" t="s">
        <v>149</v>
      </c>
      <c r="L791" s="28"/>
      <c r="M791" s="48" t="s">
        <v>3</v>
      </c>
      <c r="N791" s="131" t="s">
        <v>39</v>
      </c>
      <c r="O791" s="132">
        <v>0.035</v>
      </c>
      <c r="P791" s="132">
        <f>O791*H791</f>
        <v>32.956700000000005</v>
      </c>
      <c r="Q791" s="132">
        <v>0</v>
      </c>
      <c r="R791" s="132">
        <f>Q791*H791</f>
        <v>0</v>
      </c>
      <c r="S791" s="132">
        <v>0</v>
      </c>
      <c r="T791" s="133">
        <f>S791*H791</f>
        <v>0</v>
      </c>
      <c r="AP791" s="17" t="s">
        <v>305</v>
      </c>
      <c r="AR791" s="17" t="s">
        <v>145</v>
      </c>
      <c r="AS791" s="17" t="s">
        <v>77</v>
      </c>
      <c r="AW791" s="17" t="s">
        <v>142</v>
      </c>
      <c r="BC791" s="134">
        <f>IF(N791="základní",J791,0)</f>
        <v>0</v>
      </c>
      <c r="BD791" s="134">
        <f>IF(N791="snížená",J791,0)</f>
        <v>0</v>
      </c>
      <c r="BE791" s="134">
        <f>IF(N791="zákl. přenesená",J791,0)</f>
        <v>0</v>
      </c>
      <c r="BF791" s="134">
        <f>IF(N791="sníž. přenesená",J791,0)</f>
        <v>0</v>
      </c>
      <c r="BG791" s="134">
        <f>IF(N791="nulová",J791,0)</f>
        <v>0</v>
      </c>
      <c r="BH791" s="17" t="s">
        <v>73</v>
      </c>
      <c r="BI791" s="134">
        <f>ROUND(I791*H791,2)</f>
        <v>0</v>
      </c>
      <c r="BJ791" s="17" t="s">
        <v>305</v>
      </c>
      <c r="BK791" s="17" t="s">
        <v>863</v>
      </c>
    </row>
    <row r="792" spans="2:45" s="1" customFormat="1" ht="58.5">
      <c r="B792" s="28"/>
      <c r="D792" s="135" t="s">
        <v>152</v>
      </c>
      <c r="F792" s="136" t="s">
        <v>864</v>
      </c>
      <c r="L792" s="28"/>
      <c r="M792" s="137"/>
      <c r="N792" s="49"/>
      <c r="O792" s="49"/>
      <c r="P792" s="49"/>
      <c r="Q792" s="49"/>
      <c r="R792" s="49"/>
      <c r="S792" s="49"/>
      <c r="T792" s="50"/>
      <c r="AR792" s="17" t="s">
        <v>152</v>
      </c>
      <c r="AS792" s="17" t="s">
        <v>77</v>
      </c>
    </row>
    <row r="793" spans="2:49" s="11" customFormat="1" ht="12">
      <c r="B793" s="138"/>
      <c r="D793" s="135" t="s">
        <v>154</v>
      </c>
      <c r="E793" s="139" t="s">
        <v>3</v>
      </c>
      <c r="F793" s="140" t="s">
        <v>155</v>
      </c>
      <c r="H793" s="139" t="s">
        <v>3</v>
      </c>
      <c r="L793" s="138"/>
      <c r="M793" s="141"/>
      <c r="N793" s="142"/>
      <c r="O793" s="142"/>
      <c r="P793" s="142"/>
      <c r="Q793" s="142"/>
      <c r="R793" s="142"/>
      <c r="S793" s="142"/>
      <c r="T793" s="143"/>
      <c r="AR793" s="139" t="s">
        <v>154</v>
      </c>
      <c r="AS793" s="139" t="s">
        <v>77</v>
      </c>
      <c r="AT793" s="11" t="s">
        <v>73</v>
      </c>
      <c r="AU793" s="11" t="s">
        <v>30</v>
      </c>
      <c r="AV793" s="11" t="s">
        <v>68</v>
      </c>
      <c r="AW793" s="139" t="s">
        <v>142</v>
      </c>
    </row>
    <row r="794" spans="2:49" s="11" customFormat="1" ht="12">
      <c r="B794" s="138"/>
      <c r="D794" s="135" t="s">
        <v>154</v>
      </c>
      <c r="E794" s="139" t="s">
        <v>3</v>
      </c>
      <c r="F794" s="140" t="s">
        <v>156</v>
      </c>
      <c r="H794" s="139" t="s">
        <v>3</v>
      </c>
      <c r="L794" s="138"/>
      <c r="M794" s="141"/>
      <c r="N794" s="142"/>
      <c r="O794" s="142"/>
      <c r="P794" s="142"/>
      <c r="Q794" s="142"/>
      <c r="R794" s="142"/>
      <c r="S794" s="142"/>
      <c r="T794" s="143"/>
      <c r="AR794" s="139" t="s">
        <v>154</v>
      </c>
      <c r="AS794" s="139" t="s">
        <v>77</v>
      </c>
      <c r="AT794" s="11" t="s">
        <v>73</v>
      </c>
      <c r="AU794" s="11" t="s">
        <v>30</v>
      </c>
      <c r="AV794" s="11" t="s">
        <v>68</v>
      </c>
      <c r="AW794" s="139" t="s">
        <v>142</v>
      </c>
    </row>
    <row r="795" spans="2:49" s="12" customFormat="1" ht="12">
      <c r="B795" s="144"/>
      <c r="D795" s="135" t="s">
        <v>154</v>
      </c>
      <c r="E795" s="145" t="s">
        <v>3</v>
      </c>
      <c r="F795" s="146" t="s">
        <v>90</v>
      </c>
      <c r="H795" s="147">
        <v>941.62</v>
      </c>
      <c r="L795" s="144"/>
      <c r="M795" s="148"/>
      <c r="N795" s="149"/>
      <c r="O795" s="149"/>
      <c r="P795" s="149"/>
      <c r="Q795" s="149"/>
      <c r="R795" s="149"/>
      <c r="S795" s="149"/>
      <c r="T795" s="150"/>
      <c r="AR795" s="145" t="s">
        <v>154</v>
      </c>
      <c r="AS795" s="145" t="s">
        <v>77</v>
      </c>
      <c r="AT795" s="12" t="s">
        <v>77</v>
      </c>
      <c r="AU795" s="12" t="s">
        <v>30</v>
      </c>
      <c r="AV795" s="12" t="s">
        <v>73</v>
      </c>
      <c r="AW795" s="145" t="s">
        <v>142</v>
      </c>
    </row>
    <row r="796" spans="2:63" s="1" customFormat="1" ht="20.45" customHeight="1">
      <c r="B796" s="124"/>
      <c r="C796" s="125" t="s">
        <v>865</v>
      </c>
      <c r="D796" s="125" t="s">
        <v>145</v>
      </c>
      <c r="E796" s="126" t="s">
        <v>866</v>
      </c>
      <c r="F796" s="127" t="s">
        <v>867</v>
      </c>
      <c r="G796" s="128" t="s">
        <v>174</v>
      </c>
      <c r="H796" s="129">
        <v>941.62</v>
      </c>
      <c r="I796" s="130"/>
      <c r="J796" s="130">
        <f>ROUND(I796*H796,2)</f>
        <v>0</v>
      </c>
      <c r="K796" s="127" t="s">
        <v>149</v>
      </c>
      <c r="L796" s="28"/>
      <c r="M796" s="48" t="s">
        <v>3</v>
      </c>
      <c r="N796" s="131" t="s">
        <v>39</v>
      </c>
      <c r="O796" s="132">
        <v>0.024</v>
      </c>
      <c r="P796" s="132">
        <f>O796*H796</f>
        <v>22.59888</v>
      </c>
      <c r="Q796" s="132">
        <v>0</v>
      </c>
      <c r="R796" s="132">
        <f>Q796*H796</f>
        <v>0</v>
      </c>
      <c r="S796" s="132">
        <v>0</v>
      </c>
      <c r="T796" s="133">
        <f>S796*H796</f>
        <v>0</v>
      </c>
      <c r="AP796" s="17" t="s">
        <v>305</v>
      </c>
      <c r="AR796" s="17" t="s">
        <v>145</v>
      </c>
      <c r="AS796" s="17" t="s">
        <v>77</v>
      </c>
      <c r="AW796" s="17" t="s">
        <v>142</v>
      </c>
      <c r="BC796" s="134">
        <f>IF(N796="základní",J796,0)</f>
        <v>0</v>
      </c>
      <c r="BD796" s="134">
        <f>IF(N796="snížená",J796,0)</f>
        <v>0</v>
      </c>
      <c r="BE796" s="134">
        <f>IF(N796="zákl. přenesená",J796,0)</f>
        <v>0</v>
      </c>
      <c r="BF796" s="134">
        <f>IF(N796="sníž. přenesená",J796,0)</f>
        <v>0</v>
      </c>
      <c r="BG796" s="134">
        <f>IF(N796="nulová",J796,0)</f>
        <v>0</v>
      </c>
      <c r="BH796" s="17" t="s">
        <v>73</v>
      </c>
      <c r="BI796" s="134">
        <f>ROUND(I796*H796,2)</f>
        <v>0</v>
      </c>
      <c r="BJ796" s="17" t="s">
        <v>305</v>
      </c>
      <c r="BK796" s="17" t="s">
        <v>868</v>
      </c>
    </row>
    <row r="797" spans="2:45" s="1" customFormat="1" ht="58.5">
      <c r="B797" s="28"/>
      <c r="D797" s="135" t="s">
        <v>152</v>
      </c>
      <c r="F797" s="136" t="s">
        <v>864</v>
      </c>
      <c r="L797" s="28"/>
      <c r="M797" s="137"/>
      <c r="N797" s="49"/>
      <c r="O797" s="49"/>
      <c r="P797" s="49"/>
      <c r="Q797" s="49"/>
      <c r="R797" s="49"/>
      <c r="S797" s="49"/>
      <c r="T797" s="50"/>
      <c r="AR797" s="17" t="s">
        <v>152</v>
      </c>
      <c r="AS797" s="17" t="s">
        <v>77</v>
      </c>
    </row>
    <row r="798" spans="2:49" s="11" customFormat="1" ht="12">
      <c r="B798" s="138"/>
      <c r="D798" s="135" t="s">
        <v>154</v>
      </c>
      <c r="E798" s="139" t="s">
        <v>3</v>
      </c>
      <c r="F798" s="140" t="s">
        <v>272</v>
      </c>
      <c r="H798" s="139" t="s">
        <v>3</v>
      </c>
      <c r="L798" s="138"/>
      <c r="M798" s="141"/>
      <c r="N798" s="142"/>
      <c r="O798" s="142"/>
      <c r="P798" s="142"/>
      <c r="Q798" s="142"/>
      <c r="R798" s="142"/>
      <c r="S798" s="142"/>
      <c r="T798" s="143"/>
      <c r="AR798" s="139" t="s">
        <v>154</v>
      </c>
      <c r="AS798" s="139" t="s">
        <v>77</v>
      </c>
      <c r="AT798" s="11" t="s">
        <v>73</v>
      </c>
      <c r="AU798" s="11" t="s">
        <v>30</v>
      </c>
      <c r="AV798" s="11" t="s">
        <v>68</v>
      </c>
      <c r="AW798" s="139" t="s">
        <v>142</v>
      </c>
    </row>
    <row r="799" spans="2:49" s="11" customFormat="1" ht="12">
      <c r="B799" s="138"/>
      <c r="D799" s="135" t="s">
        <v>154</v>
      </c>
      <c r="E799" s="139" t="s">
        <v>3</v>
      </c>
      <c r="F799" s="140" t="s">
        <v>156</v>
      </c>
      <c r="H799" s="139" t="s">
        <v>3</v>
      </c>
      <c r="L799" s="138"/>
      <c r="M799" s="141"/>
      <c r="N799" s="142"/>
      <c r="O799" s="142"/>
      <c r="P799" s="142"/>
      <c r="Q799" s="142"/>
      <c r="R799" s="142"/>
      <c r="S799" s="142"/>
      <c r="T799" s="143"/>
      <c r="AR799" s="139" t="s">
        <v>154</v>
      </c>
      <c r="AS799" s="139" t="s">
        <v>77</v>
      </c>
      <c r="AT799" s="11" t="s">
        <v>73</v>
      </c>
      <c r="AU799" s="11" t="s">
        <v>30</v>
      </c>
      <c r="AV799" s="11" t="s">
        <v>68</v>
      </c>
      <c r="AW799" s="139" t="s">
        <v>142</v>
      </c>
    </row>
    <row r="800" spans="2:49" s="11" customFormat="1" ht="12">
      <c r="B800" s="138"/>
      <c r="D800" s="135" t="s">
        <v>154</v>
      </c>
      <c r="E800" s="139" t="s">
        <v>3</v>
      </c>
      <c r="F800" s="140" t="s">
        <v>463</v>
      </c>
      <c r="H800" s="139" t="s">
        <v>3</v>
      </c>
      <c r="L800" s="138"/>
      <c r="M800" s="141"/>
      <c r="N800" s="142"/>
      <c r="O800" s="142"/>
      <c r="P800" s="142"/>
      <c r="Q800" s="142"/>
      <c r="R800" s="142"/>
      <c r="S800" s="142"/>
      <c r="T800" s="143"/>
      <c r="AR800" s="139" t="s">
        <v>154</v>
      </c>
      <c r="AS800" s="139" t="s">
        <v>77</v>
      </c>
      <c r="AT800" s="11" t="s">
        <v>73</v>
      </c>
      <c r="AU800" s="11" t="s">
        <v>30</v>
      </c>
      <c r="AV800" s="11" t="s">
        <v>68</v>
      </c>
      <c r="AW800" s="139" t="s">
        <v>142</v>
      </c>
    </row>
    <row r="801" spans="2:49" s="12" customFormat="1" ht="12">
      <c r="B801" s="144"/>
      <c r="D801" s="135" t="s">
        <v>154</v>
      </c>
      <c r="E801" s="145" t="s">
        <v>3</v>
      </c>
      <c r="F801" s="146" t="s">
        <v>869</v>
      </c>
      <c r="H801" s="147">
        <v>385.6</v>
      </c>
      <c r="L801" s="144"/>
      <c r="M801" s="148"/>
      <c r="N801" s="149"/>
      <c r="O801" s="149"/>
      <c r="P801" s="149"/>
      <c r="Q801" s="149"/>
      <c r="R801" s="149"/>
      <c r="S801" s="149"/>
      <c r="T801" s="150"/>
      <c r="AR801" s="145" t="s">
        <v>154</v>
      </c>
      <c r="AS801" s="145" t="s">
        <v>77</v>
      </c>
      <c r="AT801" s="12" t="s">
        <v>77</v>
      </c>
      <c r="AU801" s="12" t="s">
        <v>30</v>
      </c>
      <c r="AV801" s="12" t="s">
        <v>68</v>
      </c>
      <c r="AW801" s="145" t="s">
        <v>142</v>
      </c>
    </row>
    <row r="802" spans="2:49" s="12" customFormat="1" ht="12">
      <c r="B802" s="144"/>
      <c r="D802" s="135" t="s">
        <v>154</v>
      </c>
      <c r="E802" s="145" t="s">
        <v>3</v>
      </c>
      <c r="F802" s="146" t="s">
        <v>870</v>
      </c>
      <c r="H802" s="147">
        <v>23.8</v>
      </c>
      <c r="L802" s="144"/>
      <c r="M802" s="148"/>
      <c r="N802" s="149"/>
      <c r="O802" s="149"/>
      <c r="P802" s="149"/>
      <c r="Q802" s="149"/>
      <c r="R802" s="149"/>
      <c r="S802" s="149"/>
      <c r="T802" s="150"/>
      <c r="AR802" s="145" t="s">
        <v>154</v>
      </c>
      <c r="AS802" s="145" t="s">
        <v>77</v>
      </c>
      <c r="AT802" s="12" t="s">
        <v>77</v>
      </c>
      <c r="AU802" s="12" t="s">
        <v>30</v>
      </c>
      <c r="AV802" s="12" t="s">
        <v>68</v>
      </c>
      <c r="AW802" s="145" t="s">
        <v>142</v>
      </c>
    </row>
    <row r="803" spans="2:49" s="11" customFormat="1" ht="12">
      <c r="B803" s="138"/>
      <c r="D803" s="135" t="s">
        <v>154</v>
      </c>
      <c r="E803" s="139" t="s">
        <v>3</v>
      </c>
      <c r="F803" s="140" t="s">
        <v>465</v>
      </c>
      <c r="H803" s="139" t="s">
        <v>3</v>
      </c>
      <c r="L803" s="138"/>
      <c r="M803" s="141"/>
      <c r="N803" s="142"/>
      <c r="O803" s="142"/>
      <c r="P803" s="142"/>
      <c r="Q803" s="142"/>
      <c r="R803" s="142"/>
      <c r="S803" s="142"/>
      <c r="T803" s="143"/>
      <c r="AR803" s="139" t="s">
        <v>154</v>
      </c>
      <c r="AS803" s="139" t="s">
        <v>77</v>
      </c>
      <c r="AT803" s="11" t="s">
        <v>73</v>
      </c>
      <c r="AU803" s="11" t="s">
        <v>30</v>
      </c>
      <c r="AV803" s="11" t="s">
        <v>68</v>
      </c>
      <c r="AW803" s="139" t="s">
        <v>142</v>
      </c>
    </row>
    <row r="804" spans="2:49" s="12" customFormat="1" ht="12">
      <c r="B804" s="144"/>
      <c r="D804" s="135" t="s">
        <v>154</v>
      </c>
      <c r="E804" s="145" t="s">
        <v>3</v>
      </c>
      <c r="F804" s="146" t="s">
        <v>871</v>
      </c>
      <c r="H804" s="147">
        <v>166.32</v>
      </c>
      <c r="L804" s="144"/>
      <c r="M804" s="148"/>
      <c r="N804" s="149"/>
      <c r="O804" s="149"/>
      <c r="P804" s="149"/>
      <c r="Q804" s="149"/>
      <c r="R804" s="149"/>
      <c r="S804" s="149"/>
      <c r="T804" s="150"/>
      <c r="AR804" s="145" t="s">
        <v>154</v>
      </c>
      <c r="AS804" s="145" t="s">
        <v>77</v>
      </c>
      <c r="AT804" s="12" t="s">
        <v>77</v>
      </c>
      <c r="AU804" s="12" t="s">
        <v>30</v>
      </c>
      <c r="AV804" s="12" t="s">
        <v>68</v>
      </c>
      <c r="AW804" s="145" t="s">
        <v>142</v>
      </c>
    </row>
    <row r="805" spans="2:49" s="11" customFormat="1" ht="12">
      <c r="B805" s="138"/>
      <c r="D805" s="135" t="s">
        <v>154</v>
      </c>
      <c r="E805" s="139" t="s">
        <v>3</v>
      </c>
      <c r="F805" s="140" t="s">
        <v>247</v>
      </c>
      <c r="H805" s="139" t="s">
        <v>3</v>
      </c>
      <c r="L805" s="138"/>
      <c r="M805" s="141"/>
      <c r="N805" s="142"/>
      <c r="O805" s="142"/>
      <c r="P805" s="142"/>
      <c r="Q805" s="142"/>
      <c r="R805" s="142"/>
      <c r="S805" s="142"/>
      <c r="T805" s="143"/>
      <c r="AR805" s="139" t="s">
        <v>154</v>
      </c>
      <c r="AS805" s="139" t="s">
        <v>77</v>
      </c>
      <c r="AT805" s="11" t="s">
        <v>73</v>
      </c>
      <c r="AU805" s="11" t="s">
        <v>30</v>
      </c>
      <c r="AV805" s="11" t="s">
        <v>68</v>
      </c>
      <c r="AW805" s="139" t="s">
        <v>142</v>
      </c>
    </row>
    <row r="806" spans="2:49" s="12" customFormat="1" ht="12">
      <c r="B806" s="144"/>
      <c r="D806" s="135" t="s">
        <v>154</v>
      </c>
      <c r="E806" s="145" t="s">
        <v>3</v>
      </c>
      <c r="F806" s="146" t="s">
        <v>776</v>
      </c>
      <c r="H806" s="147">
        <v>242.1</v>
      </c>
      <c r="L806" s="144"/>
      <c r="M806" s="148"/>
      <c r="N806" s="149"/>
      <c r="O806" s="149"/>
      <c r="P806" s="149"/>
      <c r="Q806" s="149"/>
      <c r="R806" s="149"/>
      <c r="S806" s="149"/>
      <c r="T806" s="150"/>
      <c r="AR806" s="145" t="s">
        <v>154</v>
      </c>
      <c r="AS806" s="145" t="s">
        <v>77</v>
      </c>
      <c r="AT806" s="12" t="s">
        <v>77</v>
      </c>
      <c r="AU806" s="12" t="s">
        <v>30</v>
      </c>
      <c r="AV806" s="12" t="s">
        <v>68</v>
      </c>
      <c r="AW806" s="145" t="s">
        <v>142</v>
      </c>
    </row>
    <row r="807" spans="2:49" s="11" customFormat="1" ht="12">
      <c r="B807" s="138"/>
      <c r="D807" s="135" t="s">
        <v>154</v>
      </c>
      <c r="E807" s="139" t="s">
        <v>3</v>
      </c>
      <c r="F807" s="140" t="s">
        <v>256</v>
      </c>
      <c r="H807" s="139" t="s">
        <v>3</v>
      </c>
      <c r="L807" s="138"/>
      <c r="M807" s="141"/>
      <c r="N807" s="142"/>
      <c r="O807" s="142"/>
      <c r="P807" s="142"/>
      <c r="Q807" s="142"/>
      <c r="R807" s="142"/>
      <c r="S807" s="142"/>
      <c r="T807" s="143"/>
      <c r="AR807" s="139" t="s">
        <v>154</v>
      </c>
      <c r="AS807" s="139" t="s">
        <v>77</v>
      </c>
      <c r="AT807" s="11" t="s">
        <v>73</v>
      </c>
      <c r="AU807" s="11" t="s">
        <v>30</v>
      </c>
      <c r="AV807" s="11" t="s">
        <v>68</v>
      </c>
      <c r="AW807" s="139" t="s">
        <v>142</v>
      </c>
    </row>
    <row r="808" spans="2:49" s="12" customFormat="1" ht="12">
      <c r="B808" s="144"/>
      <c r="D808" s="135" t="s">
        <v>154</v>
      </c>
      <c r="E808" s="145" t="s">
        <v>3</v>
      </c>
      <c r="F808" s="146" t="s">
        <v>777</v>
      </c>
      <c r="H808" s="147">
        <v>23.3</v>
      </c>
      <c r="L808" s="144"/>
      <c r="M808" s="148"/>
      <c r="N808" s="149"/>
      <c r="O808" s="149"/>
      <c r="P808" s="149"/>
      <c r="Q808" s="149"/>
      <c r="R808" s="149"/>
      <c r="S808" s="149"/>
      <c r="T808" s="150"/>
      <c r="AR808" s="145" t="s">
        <v>154</v>
      </c>
      <c r="AS808" s="145" t="s">
        <v>77</v>
      </c>
      <c r="AT808" s="12" t="s">
        <v>77</v>
      </c>
      <c r="AU808" s="12" t="s">
        <v>30</v>
      </c>
      <c r="AV808" s="12" t="s">
        <v>68</v>
      </c>
      <c r="AW808" s="145" t="s">
        <v>142</v>
      </c>
    </row>
    <row r="809" spans="2:49" s="11" customFormat="1" ht="12">
      <c r="B809" s="138"/>
      <c r="D809" s="135" t="s">
        <v>154</v>
      </c>
      <c r="E809" s="139" t="s">
        <v>3</v>
      </c>
      <c r="F809" s="140" t="s">
        <v>258</v>
      </c>
      <c r="H809" s="139" t="s">
        <v>3</v>
      </c>
      <c r="L809" s="138"/>
      <c r="M809" s="141"/>
      <c r="N809" s="142"/>
      <c r="O809" s="142"/>
      <c r="P809" s="142"/>
      <c r="Q809" s="142"/>
      <c r="R809" s="142"/>
      <c r="S809" s="142"/>
      <c r="T809" s="143"/>
      <c r="AR809" s="139" t="s">
        <v>154</v>
      </c>
      <c r="AS809" s="139" t="s">
        <v>77</v>
      </c>
      <c r="AT809" s="11" t="s">
        <v>73</v>
      </c>
      <c r="AU809" s="11" t="s">
        <v>30</v>
      </c>
      <c r="AV809" s="11" t="s">
        <v>68</v>
      </c>
      <c r="AW809" s="139" t="s">
        <v>142</v>
      </c>
    </row>
    <row r="810" spans="2:49" s="12" customFormat="1" ht="12">
      <c r="B810" s="144"/>
      <c r="D810" s="135" t="s">
        <v>154</v>
      </c>
      <c r="E810" s="145" t="s">
        <v>3</v>
      </c>
      <c r="F810" s="146" t="s">
        <v>872</v>
      </c>
      <c r="H810" s="147">
        <v>10.4</v>
      </c>
      <c r="L810" s="144"/>
      <c r="M810" s="148"/>
      <c r="N810" s="149"/>
      <c r="O810" s="149"/>
      <c r="P810" s="149"/>
      <c r="Q810" s="149"/>
      <c r="R810" s="149"/>
      <c r="S810" s="149"/>
      <c r="T810" s="150"/>
      <c r="AR810" s="145" t="s">
        <v>154</v>
      </c>
      <c r="AS810" s="145" t="s">
        <v>77</v>
      </c>
      <c r="AT810" s="12" t="s">
        <v>77</v>
      </c>
      <c r="AU810" s="12" t="s">
        <v>30</v>
      </c>
      <c r="AV810" s="12" t="s">
        <v>68</v>
      </c>
      <c r="AW810" s="145" t="s">
        <v>142</v>
      </c>
    </row>
    <row r="811" spans="2:49" s="11" customFormat="1" ht="12">
      <c r="B811" s="138"/>
      <c r="D811" s="135" t="s">
        <v>154</v>
      </c>
      <c r="E811" s="139" t="s">
        <v>3</v>
      </c>
      <c r="F811" s="140" t="s">
        <v>261</v>
      </c>
      <c r="H811" s="139" t="s">
        <v>3</v>
      </c>
      <c r="L811" s="138"/>
      <c r="M811" s="141"/>
      <c r="N811" s="142"/>
      <c r="O811" s="142"/>
      <c r="P811" s="142"/>
      <c r="Q811" s="142"/>
      <c r="R811" s="142"/>
      <c r="S811" s="142"/>
      <c r="T811" s="143"/>
      <c r="AR811" s="139" t="s">
        <v>154</v>
      </c>
      <c r="AS811" s="139" t="s">
        <v>77</v>
      </c>
      <c r="AT811" s="11" t="s">
        <v>73</v>
      </c>
      <c r="AU811" s="11" t="s">
        <v>30</v>
      </c>
      <c r="AV811" s="11" t="s">
        <v>68</v>
      </c>
      <c r="AW811" s="139" t="s">
        <v>142</v>
      </c>
    </row>
    <row r="812" spans="2:49" s="12" customFormat="1" ht="12">
      <c r="B812" s="144"/>
      <c r="D812" s="135" t="s">
        <v>154</v>
      </c>
      <c r="E812" s="145" t="s">
        <v>3</v>
      </c>
      <c r="F812" s="146" t="s">
        <v>873</v>
      </c>
      <c r="H812" s="147">
        <v>39.6</v>
      </c>
      <c r="L812" s="144"/>
      <c r="M812" s="148"/>
      <c r="N812" s="149"/>
      <c r="O812" s="149"/>
      <c r="P812" s="149"/>
      <c r="Q812" s="149"/>
      <c r="R812" s="149"/>
      <c r="S812" s="149"/>
      <c r="T812" s="150"/>
      <c r="AR812" s="145" t="s">
        <v>154</v>
      </c>
      <c r="AS812" s="145" t="s">
        <v>77</v>
      </c>
      <c r="AT812" s="12" t="s">
        <v>77</v>
      </c>
      <c r="AU812" s="12" t="s">
        <v>30</v>
      </c>
      <c r="AV812" s="12" t="s">
        <v>68</v>
      </c>
      <c r="AW812" s="145" t="s">
        <v>142</v>
      </c>
    </row>
    <row r="813" spans="2:49" s="11" customFormat="1" ht="12">
      <c r="B813" s="138"/>
      <c r="D813" s="135" t="s">
        <v>154</v>
      </c>
      <c r="E813" s="139" t="s">
        <v>3</v>
      </c>
      <c r="F813" s="140" t="s">
        <v>874</v>
      </c>
      <c r="H813" s="139" t="s">
        <v>3</v>
      </c>
      <c r="L813" s="138"/>
      <c r="M813" s="141"/>
      <c r="N813" s="142"/>
      <c r="O813" s="142"/>
      <c r="P813" s="142"/>
      <c r="Q813" s="142"/>
      <c r="R813" s="142"/>
      <c r="S813" s="142"/>
      <c r="T813" s="143"/>
      <c r="AR813" s="139" t="s">
        <v>154</v>
      </c>
      <c r="AS813" s="139" t="s">
        <v>77</v>
      </c>
      <c r="AT813" s="11" t="s">
        <v>73</v>
      </c>
      <c r="AU813" s="11" t="s">
        <v>30</v>
      </c>
      <c r="AV813" s="11" t="s">
        <v>68</v>
      </c>
      <c r="AW813" s="139" t="s">
        <v>142</v>
      </c>
    </row>
    <row r="814" spans="2:49" s="12" customFormat="1" ht="12">
      <c r="B814" s="144"/>
      <c r="D814" s="135" t="s">
        <v>154</v>
      </c>
      <c r="E814" s="145" t="s">
        <v>3</v>
      </c>
      <c r="F814" s="146" t="s">
        <v>875</v>
      </c>
      <c r="H814" s="147">
        <v>18.5</v>
      </c>
      <c r="L814" s="144"/>
      <c r="M814" s="148"/>
      <c r="N814" s="149"/>
      <c r="O814" s="149"/>
      <c r="P814" s="149"/>
      <c r="Q814" s="149"/>
      <c r="R814" s="149"/>
      <c r="S814" s="149"/>
      <c r="T814" s="150"/>
      <c r="AR814" s="145" t="s">
        <v>154</v>
      </c>
      <c r="AS814" s="145" t="s">
        <v>77</v>
      </c>
      <c r="AT814" s="12" t="s">
        <v>77</v>
      </c>
      <c r="AU814" s="12" t="s">
        <v>30</v>
      </c>
      <c r="AV814" s="12" t="s">
        <v>68</v>
      </c>
      <c r="AW814" s="145" t="s">
        <v>142</v>
      </c>
    </row>
    <row r="815" spans="2:49" s="11" customFormat="1" ht="12">
      <c r="B815" s="138"/>
      <c r="D815" s="135" t="s">
        <v>154</v>
      </c>
      <c r="E815" s="139" t="s">
        <v>3</v>
      </c>
      <c r="F815" s="140" t="s">
        <v>876</v>
      </c>
      <c r="H815" s="139" t="s">
        <v>3</v>
      </c>
      <c r="L815" s="138"/>
      <c r="M815" s="141"/>
      <c r="N815" s="142"/>
      <c r="O815" s="142"/>
      <c r="P815" s="142"/>
      <c r="Q815" s="142"/>
      <c r="R815" s="142"/>
      <c r="S815" s="142"/>
      <c r="T815" s="143"/>
      <c r="AR815" s="139" t="s">
        <v>154</v>
      </c>
      <c r="AS815" s="139" t="s">
        <v>77</v>
      </c>
      <c r="AT815" s="11" t="s">
        <v>73</v>
      </c>
      <c r="AU815" s="11" t="s">
        <v>30</v>
      </c>
      <c r="AV815" s="11" t="s">
        <v>68</v>
      </c>
      <c r="AW815" s="139" t="s">
        <v>142</v>
      </c>
    </row>
    <row r="816" spans="2:49" s="12" customFormat="1" ht="12">
      <c r="B816" s="144"/>
      <c r="D816" s="135" t="s">
        <v>154</v>
      </c>
      <c r="E816" s="145" t="s">
        <v>3</v>
      </c>
      <c r="F816" s="146" t="s">
        <v>877</v>
      </c>
      <c r="H816" s="147">
        <v>32</v>
      </c>
      <c r="L816" s="144"/>
      <c r="M816" s="148"/>
      <c r="N816" s="149"/>
      <c r="O816" s="149"/>
      <c r="P816" s="149"/>
      <c r="Q816" s="149"/>
      <c r="R816" s="149"/>
      <c r="S816" s="149"/>
      <c r="T816" s="150"/>
      <c r="AR816" s="145" t="s">
        <v>154</v>
      </c>
      <c r="AS816" s="145" t="s">
        <v>77</v>
      </c>
      <c r="AT816" s="12" t="s">
        <v>77</v>
      </c>
      <c r="AU816" s="12" t="s">
        <v>30</v>
      </c>
      <c r="AV816" s="12" t="s">
        <v>68</v>
      </c>
      <c r="AW816" s="145" t="s">
        <v>142</v>
      </c>
    </row>
    <row r="817" spans="2:49" s="14" customFormat="1" ht="12">
      <c r="B817" s="167"/>
      <c r="D817" s="135" t="s">
        <v>154</v>
      </c>
      <c r="E817" s="168" t="s">
        <v>90</v>
      </c>
      <c r="F817" s="169" t="s">
        <v>226</v>
      </c>
      <c r="H817" s="170">
        <v>941.62</v>
      </c>
      <c r="L817" s="167"/>
      <c r="M817" s="171"/>
      <c r="N817" s="172"/>
      <c r="O817" s="172"/>
      <c r="P817" s="172"/>
      <c r="Q817" s="172"/>
      <c r="R817" s="172"/>
      <c r="S817" s="172"/>
      <c r="T817" s="173"/>
      <c r="AR817" s="168" t="s">
        <v>154</v>
      </c>
      <c r="AS817" s="168" t="s">
        <v>77</v>
      </c>
      <c r="AT817" s="14" t="s">
        <v>143</v>
      </c>
      <c r="AU817" s="14" t="s">
        <v>30</v>
      </c>
      <c r="AV817" s="14" t="s">
        <v>68</v>
      </c>
      <c r="AW817" s="168" t="s">
        <v>142</v>
      </c>
    </row>
    <row r="818" spans="2:49" s="13" customFormat="1" ht="12">
      <c r="B818" s="160"/>
      <c r="D818" s="135" t="s">
        <v>154</v>
      </c>
      <c r="E818" s="161" t="s">
        <v>3</v>
      </c>
      <c r="F818" s="162" t="s">
        <v>182</v>
      </c>
      <c r="H818" s="163">
        <v>941.62</v>
      </c>
      <c r="L818" s="160"/>
      <c r="M818" s="164"/>
      <c r="N818" s="165"/>
      <c r="O818" s="165"/>
      <c r="P818" s="165"/>
      <c r="Q818" s="165"/>
      <c r="R818" s="165"/>
      <c r="S818" s="165"/>
      <c r="T818" s="166"/>
      <c r="AR818" s="161" t="s">
        <v>154</v>
      </c>
      <c r="AS818" s="161" t="s">
        <v>77</v>
      </c>
      <c r="AT818" s="13" t="s">
        <v>150</v>
      </c>
      <c r="AU818" s="13" t="s">
        <v>30</v>
      </c>
      <c r="AV818" s="13" t="s">
        <v>73</v>
      </c>
      <c r="AW818" s="161" t="s">
        <v>142</v>
      </c>
    </row>
    <row r="819" spans="2:63" s="1" customFormat="1" ht="20.45" customHeight="1">
      <c r="B819" s="124"/>
      <c r="C819" s="125" t="s">
        <v>878</v>
      </c>
      <c r="D819" s="125" t="s">
        <v>145</v>
      </c>
      <c r="E819" s="126" t="s">
        <v>879</v>
      </c>
      <c r="F819" s="127" t="s">
        <v>880</v>
      </c>
      <c r="G819" s="128" t="s">
        <v>174</v>
      </c>
      <c r="H819" s="129">
        <v>941.62</v>
      </c>
      <c r="I819" s="130"/>
      <c r="J819" s="130">
        <f>ROUND(I819*H819,2)</f>
        <v>0</v>
      </c>
      <c r="K819" s="127" t="s">
        <v>149</v>
      </c>
      <c r="L819" s="28"/>
      <c r="M819" s="48" t="s">
        <v>3</v>
      </c>
      <c r="N819" s="131" t="s">
        <v>39</v>
      </c>
      <c r="O819" s="132">
        <v>0.058</v>
      </c>
      <c r="P819" s="132">
        <f>O819*H819</f>
        <v>54.613960000000006</v>
      </c>
      <c r="Q819" s="132">
        <v>3E-05</v>
      </c>
      <c r="R819" s="132">
        <f>Q819*H819</f>
        <v>0.028248600000000002</v>
      </c>
      <c r="S819" s="132">
        <v>0</v>
      </c>
      <c r="T819" s="133">
        <f>S819*H819</f>
        <v>0</v>
      </c>
      <c r="AP819" s="17" t="s">
        <v>305</v>
      </c>
      <c r="AR819" s="17" t="s">
        <v>145</v>
      </c>
      <c r="AS819" s="17" t="s">
        <v>77</v>
      </c>
      <c r="AW819" s="17" t="s">
        <v>142</v>
      </c>
      <c r="BC819" s="134">
        <f>IF(N819="základní",J819,0)</f>
        <v>0</v>
      </c>
      <c r="BD819" s="134">
        <f>IF(N819="snížená",J819,0)</f>
        <v>0</v>
      </c>
      <c r="BE819" s="134">
        <f>IF(N819="zákl. přenesená",J819,0)</f>
        <v>0</v>
      </c>
      <c r="BF819" s="134">
        <f>IF(N819="sníž. přenesená",J819,0)</f>
        <v>0</v>
      </c>
      <c r="BG819" s="134">
        <f>IF(N819="nulová",J819,0)</f>
        <v>0</v>
      </c>
      <c r="BH819" s="17" t="s">
        <v>73</v>
      </c>
      <c r="BI819" s="134">
        <f>ROUND(I819*H819,2)</f>
        <v>0</v>
      </c>
      <c r="BJ819" s="17" t="s">
        <v>305</v>
      </c>
      <c r="BK819" s="17" t="s">
        <v>881</v>
      </c>
    </row>
    <row r="820" spans="2:45" s="1" customFormat="1" ht="58.5">
      <c r="B820" s="28"/>
      <c r="D820" s="135" t="s">
        <v>152</v>
      </c>
      <c r="F820" s="136" t="s">
        <v>864</v>
      </c>
      <c r="L820" s="28"/>
      <c r="M820" s="137"/>
      <c r="N820" s="49"/>
      <c r="O820" s="49"/>
      <c r="P820" s="49"/>
      <c r="Q820" s="49"/>
      <c r="R820" s="49"/>
      <c r="S820" s="49"/>
      <c r="T820" s="50"/>
      <c r="AR820" s="17" t="s">
        <v>152</v>
      </c>
      <c r="AS820" s="17" t="s">
        <v>77</v>
      </c>
    </row>
    <row r="821" spans="2:49" s="11" customFormat="1" ht="12">
      <c r="B821" s="138"/>
      <c r="D821" s="135" t="s">
        <v>154</v>
      </c>
      <c r="E821" s="139" t="s">
        <v>3</v>
      </c>
      <c r="F821" s="140" t="s">
        <v>155</v>
      </c>
      <c r="H821" s="139" t="s">
        <v>3</v>
      </c>
      <c r="L821" s="138"/>
      <c r="M821" s="141"/>
      <c r="N821" s="142"/>
      <c r="O821" s="142"/>
      <c r="P821" s="142"/>
      <c r="Q821" s="142"/>
      <c r="R821" s="142"/>
      <c r="S821" s="142"/>
      <c r="T821" s="143"/>
      <c r="AR821" s="139" t="s">
        <v>154</v>
      </c>
      <c r="AS821" s="139" t="s">
        <v>77</v>
      </c>
      <c r="AT821" s="11" t="s">
        <v>73</v>
      </c>
      <c r="AU821" s="11" t="s">
        <v>30</v>
      </c>
      <c r="AV821" s="11" t="s">
        <v>68</v>
      </c>
      <c r="AW821" s="139" t="s">
        <v>142</v>
      </c>
    </row>
    <row r="822" spans="2:49" s="11" customFormat="1" ht="12">
      <c r="B822" s="138"/>
      <c r="D822" s="135" t="s">
        <v>154</v>
      </c>
      <c r="E822" s="139" t="s">
        <v>3</v>
      </c>
      <c r="F822" s="140" t="s">
        <v>156</v>
      </c>
      <c r="H822" s="139" t="s">
        <v>3</v>
      </c>
      <c r="L822" s="138"/>
      <c r="M822" s="141"/>
      <c r="N822" s="142"/>
      <c r="O822" s="142"/>
      <c r="P822" s="142"/>
      <c r="Q822" s="142"/>
      <c r="R822" s="142"/>
      <c r="S822" s="142"/>
      <c r="T822" s="143"/>
      <c r="AR822" s="139" t="s">
        <v>154</v>
      </c>
      <c r="AS822" s="139" t="s">
        <v>77</v>
      </c>
      <c r="AT822" s="11" t="s">
        <v>73</v>
      </c>
      <c r="AU822" s="11" t="s">
        <v>30</v>
      </c>
      <c r="AV822" s="11" t="s">
        <v>68</v>
      </c>
      <c r="AW822" s="139" t="s">
        <v>142</v>
      </c>
    </row>
    <row r="823" spans="2:49" s="12" customFormat="1" ht="12">
      <c r="B823" s="144"/>
      <c r="D823" s="135" t="s">
        <v>154</v>
      </c>
      <c r="E823" s="145" t="s">
        <v>3</v>
      </c>
      <c r="F823" s="146" t="s">
        <v>90</v>
      </c>
      <c r="H823" s="147">
        <v>941.62</v>
      </c>
      <c r="L823" s="144"/>
      <c r="M823" s="148"/>
      <c r="N823" s="149"/>
      <c r="O823" s="149"/>
      <c r="P823" s="149"/>
      <c r="Q823" s="149"/>
      <c r="R823" s="149"/>
      <c r="S823" s="149"/>
      <c r="T823" s="150"/>
      <c r="AR823" s="145" t="s">
        <v>154</v>
      </c>
      <c r="AS823" s="145" t="s">
        <v>77</v>
      </c>
      <c r="AT823" s="12" t="s">
        <v>77</v>
      </c>
      <c r="AU823" s="12" t="s">
        <v>30</v>
      </c>
      <c r="AV823" s="12" t="s">
        <v>73</v>
      </c>
      <c r="AW823" s="145" t="s">
        <v>142</v>
      </c>
    </row>
    <row r="824" spans="2:63" s="1" customFormat="1" ht="20.45" customHeight="1">
      <c r="B824" s="124"/>
      <c r="C824" s="125" t="s">
        <v>882</v>
      </c>
      <c r="D824" s="125" t="s">
        <v>145</v>
      </c>
      <c r="E824" s="126" t="s">
        <v>883</v>
      </c>
      <c r="F824" s="127" t="s">
        <v>884</v>
      </c>
      <c r="G824" s="128" t="s">
        <v>174</v>
      </c>
      <c r="H824" s="129">
        <v>470.81</v>
      </c>
      <c r="I824" s="130"/>
      <c r="J824" s="130">
        <f>ROUND(I824*H824,2)</f>
        <v>0</v>
      </c>
      <c r="K824" s="127" t="s">
        <v>149</v>
      </c>
      <c r="L824" s="28"/>
      <c r="M824" s="48" t="s">
        <v>3</v>
      </c>
      <c r="N824" s="131" t="s">
        <v>39</v>
      </c>
      <c r="O824" s="132">
        <v>0.192</v>
      </c>
      <c r="P824" s="132">
        <f>O824*H824</f>
        <v>90.39552</v>
      </c>
      <c r="Q824" s="132">
        <v>0.0045</v>
      </c>
      <c r="R824" s="132">
        <f>Q824*H824</f>
        <v>2.118645</v>
      </c>
      <c r="S824" s="132">
        <v>0</v>
      </c>
      <c r="T824" s="133">
        <f>S824*H824</f>
        <v>0</v>
      </c>
      <c r="AP824" s="17" t="s">
        <v>305</v>
      </c>
      <c r="AR824" s="17" t="s">
        <v>145</v>
      </c>
      <c r="AS824" s="17" t="s">
        <v>77</v>
      </c>
      <c r="AW824" s="17" t="s">
        <v>142</v>
      </c>
      <c r="BC824" s="134">
        <f>IF(N824="základní",J824,0)</f>
        <v>0</v>
      </c>
      <c r="BD824" s="134">
        <f>IF(N824="snížená",J824,0)</f>
        <v>0</v>
      </c>
      <c r="BE824" s="134">
        <f>IF(N824="zákl. přenesená",J824,0)</f>
        <v>0</v>
      </c>
      <c r="BF824" s="134">
        <f>IF(N824="sníž. přenesená",J824,0)</f>
        <v>0</v>
      </c>
      <c r="BG824" s="134">
        <f>IF(N824="nulová",J824,0)</f>
        <v>0</v>
      </c>
      <c r="BH824" s="17" t="s">
        <v>73</v>
      </c>
      <c r="BI824" s="134">
        <f>ROUND(I824*H824,2)</f>
        <v>0</v>
      </c>
      <c r="BJ824" s="17" t="s">
        <v>305</v>
      </c>
      <c r="BK824" s="17" t="s">
        <v>885</v>
      </c>
    </row>
    <row r="825" spans="2:45" s="1" customFormat="1" ht="58.5">
      <c r="B825" s="28"/>
      <c r="D825" s="135" t="s">
        <v>152</v>
      </c>
      <c r="F825" s="136" t="s">
        <v>864</v>
      </c>
      <c r="L825" s="28"/>
      <c r="M825" s="137"/>
      <c r="N825" s="49"/>
      <c r="O825" s="49"/>
      <c r="P825" s="49"/>
      <c r="Q825" s="49"/>
      <c r="R825" s="49"/>
      <c r="S825" s="49"/>
      <c r="T825" s="50"/>
      <c r="AR825" s="17" t="s">
        <v>152</v>
      </c>
      <c r="AS825" s="17" t="s">
        <v>77</v>
      </c>
    </row>
    <row r="826" spans="2:49" s="11" customFormat="1" ht="12">
      <c r="B826" s="138"/>
      <c r="D826" s="135" t="s">
        <v>154</v>
      </c>
      <c r="E826" s="139" t="s">
        <v>3</v>
      </c>
      <c r="F826" s="140" t="s">
        <v>155</v>
      </c>
      <c r="H826" s="139" t="s">
        <v>3</v>
      </c>
      <c r="L826" s="138"/>
      <c r="M826" s="141"/>
      <c r="N826" s="142"/>
      <c r="O826" s="142"/>
      <c r="P826" s="142"/>
      <c r="Q826" s="142"/>
      <c r="R826" s="142"/>
      <c r="S826" s="142"/>
      <c r="T826" s="143"/>
      <c r="AR826" s="139" t="s">
        <v>154</v>
      </c>
      <c r="AS826" s="139" t="s">
        <v>77</v>
      </c>
      <c r="AT826" s="11" t="s">
        <v>73</v>
      </c>
      <c r="AU826" s="11" t="s">
        <v>30</v>
      </c>
      <c r="AV826" s="11" t="s">
        <v>68</v>
      </c>
      <c r="AW826" s="139" t="s">
        <v>142</v>
      </c>
    </row>
    <row r="827" spans="2:49" s="11" customFormat="1" ht="12">
      <c r="B827" s="138"/>
      <c r="D827" s="135" t="s">
        <v>154</v>
      </c>
      <c r="E827" s="139" t="s">
        <v>3</v>
      </c>
      <c r="F827" s="140" t="s">
        <v>156</v>
      </c>
      <c r="H827" s="139" t="s">
        <v>3</v>
      </c>
      <c r="L827" s="138"/>
      <c r="M827" s="141"/>
      <c r="N827" s="142"/>
      <c r="O827" s="142"/>
      <c r="P827" s="142"/>
      <c r="Q827" s="142"/>
      <c r="R827" s="142"/>
      <c r="S827" s="142"/>
      <c r="T827" s="143"/>
      <c r="AR827" s="139" t="s">
        <v>154</v>
      </c>
      <c r="AS827" s="139" t="s">
        <v>77</v>
      </c>
      <c r="AT827" s="11" t="s">
        <v>73</v>
      </c>
      <c r="AU827" s="11" t="s">
        <v>30</v>
      </c>
      <c r="AV827" s="11" t="s">
        <v>68</v>
      </c>
      <c r="AW827" s="139" t="s">
        <v>142</v>
      </c>
    </row>
    <row r="828" spans="2:49" s="12" customFormat="1" ht="12">
      <c r="B828" s="144"/>
      <c r="D828" s="135" t="s">
        <v>154</v>
      </c>
      <c r="E828" s="145" t="s">
        <v>3</v>
      </c>
      <c r="F828" s="146" t="s">
        <v>886</v>
      </c>
      <c r="H828" s="147">
        <v>470.81</v>
      </c>
      <c r="L828" s="144"/>
      <c r="M828" s="148"/>
      <c r="N828" s="149"/>
      <c r="O828" s="149"/>
      <c r="P828" s="149"/>
      <c r="Q828" s="149"/>
      <c r="R828" s="149"/>
      <c r="S828" s="149"/>
      <c r="T828" s="150"/>
      <c r="AR828" s="145" t="s">
        <v>154</v>
      </c>
      <c r="AS828" s="145" t="s">
        <v>77</v>
      </c>
      <c r="AT828" s="12" t="s">
        <v>77</v>
      </c>
      <c r="AU828" s="12" t="s">
        <v>30</v>
      </c>
      <c r="AV828" s="12" t="s">
        <v>73</v>
      </c>
      <c r="AW828" s="145" t="s">
        <v>142</v>
      </c>
    </row>
    <row r="829" spans="2:63" s="1" customFormat="1" ht="20.45" customHeight="1">
      <c r="B829" s="124"/>
      <c r="C829" s="125" t="s">
        <v>887</v>
      </c>
      <c r="D829" s="125" t="s">
        <v>145</v>
      </c>
      <c r="E829" s="126" t="s">
        <v>888</v>
      </c>
      <c r="F829" s="127" t="s">
        <v>889</v>
      </c>
      <c r="G829" s="128" t="s">
        <v>174</v>
      </c>
      <c r="H829" s="129">
        <v>470.81</v>
      </c>
      <c r="I829" s="130"/>
      <c r="J829" s="130">
        <f>ROUND(I829*H829,2)</f>
        <v>0</v>
      </c>
      <c r="K829" s="127" t="s">
        <v>149</v>
      </c>
      <c r="L829" s="28"/>
      <c r="M829" s="48" t="s">
        <v>3</v>
      </c>
      <c r="N829" s="131" t="s">
        <v>39</v>
      </c>
      <c r="O829" s="132">
        <v>0.245</v>
      </c>
      <c r="P829" s="132">
        <f>O829*H829</f>
        <v>115.34845</v>
      </c>
      <c r="Q829" s="132">
        <v>0.0075</v>
      </c>
      <c r="R829" s="132">
        <f>Q829*H829</f>
        <v>3.531075</v>
      </c>
      <c r="S829" s="132">
        <v>0</v>
      </c>
      <c r="T829" s="133">
        <f>S829*H829</f>
        <v>0</v>
      </c>
      <c r="AP829" s="17" t="s">
        <v>305</v>
      </c>
      <c r="AR829" s="17" t="s">
        <v>145</v>
      </c>
      <c r="AS829" s="17" t="s">
        <v>77</v>
      </c>
      <c r="AW829" s="17" t="s">
        <v>142</v>
      </c>
      <c r="BC829" s="134">
        <f>IF(N829="základní",J829,0)</f>
        <v>0</v>
      </c>
      <c r="BD829" s="134">
        <f>IF(N829="snížená",J829,0)</f>
        <v>0</v>
      </c>
      <c r="BE829" s="134">
        <f>IF(N829="zákl. přenesená",J829,0)</f>
        <v>0</v>
      </c>
      <c r="BF829" s="134">
        <f>IF(N829="sníž. přenesená",J829,0)</f>
        <v>0</v>
      </c>
      <c r="BG829" s="134">
        <f>IF(N829="nulová",J829,0)</f>
        <v>0</v>
      </c>
      <c r="BH829" s="17" t="s">
        <v>73</v>
      </c>
      <c r="BI829" s="134">
        <f>ROUND(I829*H829,2)</f>
        <v>0</v>
      </c>
      <c r="BJ829" s="17" t="s">
        <v>305</v>
      </c>
      <c r="BK829" s="17" t="s">
        <v>890</v>
      </c>
    </row>
    <row r="830" spans="2:45" s="1" customFormat="1" ht="58.5">
      <c r="B830" s="28"/>
      <c r="D830" s="135" t="s">
        <v>152</v>
      </c>
      <c r="F830" s="136" t="s">
        <v>864</v>
      </c>
      <c r="L830" s="28"/>
      <c r="M830" s="137"/>
      <c r="N830" s="49"/>
      <c r="O830" s="49"/>
      <c r="P830" s="49"/>
      <c r="Q830" s="49"/>
      <c r="R830" s="49"/>
      <c r="S830" s="49"/>
      <c r="T830" s="50"/>
      <c r="AR830" s="17" t="s">
        <v>152</v>
      </c>
      <c r="AS830" s="17" t="s">
        <v>77</v>
      </c>
    </row>
    <row r="831" spans="2:49" s="11" customFormat="1" ht="12">
      <c r="B831" s="138"/>
      <c r="D831" s="135" t="s">
        <v>154</v>
      </c>
      <c r="E831" s="139" t="s">
        <v>3</v>
      </c>
      <c r="F831" s="140" t="s">
        <v>155</v>
      </c>
      <c r="H831" s="139" t="s">
        <v>3</v>
      </c>
      <c r="L831" s="138"/>
      <c r="M831" s="141"/>
      <c r="N831" s="142"/>
      <c r="O831" s="142"/>
      <c r="P831" s="142"/>
      <c r="Q831" s="142"/>
      <c r="R831" s="142"/>
      <c r="S831" s="142"/>
      <c r="T831" s="143"/>
      <c r="AR831" s="139" t="s">
        <v>154</v>
      </c>
      <c r="AS831" s="139" t="s">
        <v>77</v>
      </c>
      <c r="AT831" s="11" t="s">
        <v>73</v>
      </c>
      <c r="AU831" s="11" t="s">
        <v>30</v>
      </c>
      <c r="AV831" s="11" t="s">
        <v>68</v>
      </c>
      <c r="AW831" s="139" t="s">
        <v>142</v>
      </c>
    </row>
    <row r="832" spans="2:49" s="11" customFormat="1" ht="12">
      <c r="B832" s="138"/>
      <c r="D832" s="135" t="s">
        <v>154</v>
      </c>
      <c r="E832" s="139" t="s">
        <v>3</v>
      </c>
      <c r="F832" s="140" t="s">
        <v>156</v>
      </c>
      <c r="H832" s="139" t="s">
        <v>3</v>
      </c>
      <c r="L832" s="138"/>
      <c r="M832" s="141"/>
      <c r="N832" s="142"/>
      <c r="O832" s="142"/>
      <c r="P832" s="142"/>
      <c r="Q832" s="142"/>
      <c r="R832" s="142"/>
      <c r="S832" s="142"/>
      <c r="T832" s="143"/>
      <c r="AR832" s="139" t="s">
        <v>154</v>
      </c>
      <c r="AS832" s="139" t="s">
        <v>77</v>
      </c>
      <c r="AT832" s="11" t="s">
        <v>73</v>
      </c>
      <c r="AU832" s="11" t="s">
        <v>30</v>
      </c>
      <c r="AV832" s="11" t="s">
        <v>68</v>
      </c>
      <c r="AW832" s="139" t="s">
        <v>142</v>
      </c>
    </row>
    <row r="833" spans="2:49" s="12" customFormat="1" ht="12">
      <c r="B833" s="144"/>
      <c r="D833" s="135" t="s">
        <v>154</v>
      </c>
      <c r="E833" s="145" t="s">
        <v>3</v>
      </c>
      <c r="F833" s="146" t="s">
        <v>886</v>
      </c>
      <c r="H833" s="147">
        <v>470.81</v>
      </c>
      <c r="L833" s="144"/>
      <c r="M833" s="148"/>
      <c r="N833" s="149"/>
      <c r="O833" s="149"/>
      <c r="P833" s="149"/>
      <c r="Q833" s="149"/>
      <c r="R833" s="149"/>
      <c r="S833" s="149"/>
      <c r="T833" s="150"/>
      <c r="AR833" s="145" t="s">
        <v>154</v>
      </c>
      <c r="AS833" s="145" t="s">
        <v>77</v>
      </c>
      <c r="AT833" s="12" t="s">
        <v>77</v>
      </c>
      <c r="AU833" s="12" t="s">
        <v>30</v>
      </c>
      <c r="AV833" s="12" t="s">
        <v>73</v>
      </c>
      <c r="AW833" s="145" t="s">
        <v>142</v>
      </c>
    </row>
    <row r="834" spans="2:63" s="1" customFormat="1" ht="20.45" customHeight="1">
      <c r="B834" s="124"/>
      <c r="C834" s="125" t="s">
        <v>891</v>
      </c>
      <c r="D834" s="125" t="s">
        <v>145</v>
      </c>
      <c r="E834" s="126" t="s">
        <v>892</v>
      </c>
      <c r="F834" s="127" t="s">
        <v>893</v>
      </c>
      <c r="G834" s="128" t="s">
        <v>174</v>
      </c>
      <c r="H834" s="129">
        <v>895.3</v>
      </c>
      <c r="I834" s="130"/>
      <c r="J834" s="130">
        <f>ROUND(I834*H834,2)</f>
        <v>0</v>
      </c>
      <c r="K834" s="127" t="s">
        <v>149</v>
      </c>
      <c r="L834" s="28"/>
      <c r="M834" s="48" t="s">
        <v>3</v>
      </c>
      <c r="N834" s="131" t="s">
        <v>39</v>
      </c>
      <c r="O834" s="132">
        <v>0.105</v>
      </c>
      <c r="P834" s="132">
        <f>O834*H834</f>
        <v>94.00649999999999</v>
      </c>
      <c r="Q834" s="132">
        <v>0</v>
      </c>
      <c r="R834" s="132">
        <f>Q834*H834</f>
        <v>0</v>
      </c>
      <c r="S834" s="132">
        <v>0.0025</v>
      </c>
      <c r="T834" s="133">
        <f>S834*H834</f>
        <v>2.23825</v>
      </c>
      <c r="AP834" s="17" t="s">
        <v>305</v>
      </c>
      <c r="AR834" s="17" t="s">
        <v>145</v>
      </c>
      <c r="AS834" s="17" t="s">
        <v>77</v>
      </c>
      <c r="AW834" s="17" t="s">
        <v>142</v>
      </c>
      <c r="BC834" s="134">
        <f>IF(N834="základní",J834,0)</f>
        <v>0</v>
      </c>
      <c r="BD834" s="134">
        <f>IF(N834="snížená",J834,0)</f>
        <v>0</v>
      </c>
      <c r="BE834" s="134">
        <f>IF(N834="zákl. přenesená",J834,0)</f>
        <v>0</v>
      </c>
      <c r="BF834" s="134">
        <f>IF(N834="sníž. přenesená",J834,0)</f>
        <v>0</v>
      </c>
      <c r="BG834" s="134">
        <f>IF(N834="nulová",J834,0)</f>
        <v>0</v>
      </c>
      <c r="BH834" s="17" t="s">
        <v>73</v>
      </c>
      <c r="BI834" s="134">
        <f>ROUND(I834*H834,2)</f>
        <v>0</v>
      </c>
      <c r="BJ834" s="17" t="s">
        <v>305</v>
      </c>
      <c r="BK834" s="17" t="s">
        <v>894</v>
      </c>
    </row>
    <row r="835" spans="2:49" s="11" customFormat="1" ht="12">
      <c r="B835" s="138"/>
      <c r="D835" s="135" t="s">
        <v>154</v>
      </c>
      <c r="E835" s="139" t="s">
        <v>3</v>
      </c>
      <c r="F835" s="140" t="s">
        <v>332</v>
      </c>
      <c r="H835" s="139" t="s">
        <v>3</v>
      </c>
      <c r="L835" s="138"/>
      <c r="M835" s="141"/>
      <c r="N835" s="142"/>
      <c r="O835" s="142"/>
      <c r="P835" s="142"/>
      <c r="Q835" s="142"/>
      <c r="R835" s="142"/>
      <c r="S835" s="142"/>
      <c r="T835" s="143"/>
      <c r="AR835" s="139" t="s">
        <v>154</v>
      </c>
      <c r="AS835" s="139" t="s">
        <v>77</v>
      </c>
      <c r="AT835" s="11" t="s">
        <v>73</v>
      </c>
      <c r="AU835" s="11" t="s">
        <v>30</v>
      </c>
      <c r="AV835" s="11" t="s">
        <v>68</v>
      </c>
      <c r="AW835" s="139" t="s">
        <v>142</v>
      </c>
    </row>
    <row r="836" spans="2:49" s="11" customFormat="1" ht="12">
      <c r="B836" s="138"/>
      <c r="D836" s="135" t="s">
        <v>154</v>
      </c>
      <c r="E836" s="139" t="s">
        <v>3</v>
      </c>
      <c r="F836" s="140" t="s">
        <v>333</v>
      </c>
      <c r="H836" s="139" t="s">
        <v>3</v>
      </c>
      <c r="L836" s="138"/>
      <c r="M836" s="141"/>
      <c r="N836" s="142"/>
      <c r="O836" s="142"/>
      <c r="P836" s="142"/>
      <c r="Q836" s="142"/>
      <c r="R836" s="142"/>
      <c r="S836" s="142"/>
      <c r="T836" s="143"/>
      <c r="AR836" s="139" t="s">
        <v>154</v>
      </c>
      <c r="AS836" s="139" t="s">
        <v>77</v>
      </c>
      <c r="AT836" s="11" t="s">
        <v>73</v>
      </c>
      <c r="AU836" s="11" t="s">
        <v>30</v>
      </c>
      <c r="AV836" s="11" t="s">
        <v>68</v>
      </c>
      <c r="AW836" s="139" t="s">
        <v>142</v>
      </c>
    </row>
    <row r="837" spans="2:49" s="11" customFormat="1" ht="12">
      <c r="B837" s="138"/>
      <c r="D837" s="135" t="s">
        <v>154</v>
      </c>
      <c r="E837" s="139" t="s">
        <v>3</v>
      </c>
      <c r="F837" s="140" t="s">
        <v>348</v>
      </c>
      <c r="H837" s="139" t="s">
        <v>3</v>
      </c>
      <c r="L837" s="138"/>
      <c r="M837" s="141"/>
      <c r="N837" s="142"/>
      <c r="O837" s="142"/>
      <c r="P837" s="142"/>
      <c r="Q837" s="142"/>
      <c r="R837" s="142"/>
      <c r="S837" s="142"/>
      <c r="T837" s="143"/>
      <c r="AR837" s="139" t="s">
        <v>154</v>
      </c>
      <c r="AS837" s="139" t="s">
        <v>77</v>
      </c>
      <c r="AT837" s="11" t="s">
        <v>73</v>
      </c>
      <c r="AU837" s="11" t="s">
        <v>30</v>
      </c>
      <c r="AV837" s="11" t="s">
        <v>68</v>
      </c>
      <c r="AW837" s="139" t="s">
        <v>142</v>
      </c>
    </row>
    <row r="838" spans="2:49" s="12" customFormat="1" ht="12">
      <c r="B838" s="144"/>
      <c r="D838" s="135" t="s">
        <v>154</v>
      </c>
      <c r="E838" s="145" t="s">
        <v>3</v>
      </c>
      <c r="F838" s="146" t="s">
        <v>895</v>
      </c>
      <c r="H838" s="147">
        <v>310.56</v>
      </c>
      <c r="L838" s="144"/>
      <c r="M838" s="148"/>
      <c r="N838" s="149"/>
      <c r="O838" s="149"/>
      <c r="P838" s="149"/>
      <c r="Q838" s="149"/>
      <c r="R838" s="149"/>
      <c r="S838" s="149"/>
      <c r="T838" s="150"/>
      <c r="AR838" s="145" t="s">
        <v>154</v>
      </c>
      <c r="AS838" s="145" t="s">
        <v>77</v>
      </c>
      <c r="AT838" s="12" t="s">
        <v>77</v>
      </c>
      <c r="AU838" s="12" t="s">
        <v>30</v>
      </c>
      <c r="AV838" s="12" t="s">
        <v>68</v>
      </c>
      <c r="AW838" s="145" t="s">
        <v>142</v>
      </c>
    </row>
    <row r="839" spans="2:49" s="11" customFormat="1" ht="12">
      <c r="B839" s="138"/>
      <c r="D839" s="135" t="s">
        <v>154</v>
      </c>
      <c r="E839" s="139" t="s">
        <v>3</v>
      </c>
      <c r="F839" s="140" t="s">
        <v>351</v>
      </c>
      <c r="H839" s="139" t="s">
        <v>3</v>
      </c>
      <c r="L839" s="138"/>
      <c r="M839" s="141"/>
      <c r="N839" s="142"/>
      <c r="O839" s="142"/>
      <c r="P839" s="142"/>
      <c r="Q839" s="142"/>
      <c r="R839" s="142"/>
      <c r="S839" s="142"/>
      <c r="T839" s="143"/>
      <c r="AR839" s="139" t="s">
        <v>154</v>
      </c>
      <c r="AS839" s="139" t="s">
        <v>77</v>
      </c>
      <c r="AT839" s="11" t="s">
        <v>73</v>
      </c>
      <c r="AU839" s="11" t="s">
        <v>30</v>
      </c>
      <c r="AV839" s="11" t="s">
        <v>68</v>
      </c>
      <c r="AW839" s="139" t="s">
        <v>142</v>
      </c>
    </row>
    <row r="840" spans="2:49" s="12" customFormat="1" ht="12">
      <c r="B840" s="144"/>
      <c r="D840" s="135" t="s">
        <v>154</v>
      </c>
      <c r="E840" s="145" t="s">
        <v>3</v>
      </c>
      <c r="F840" s="146" t="s">
        <v>896</v>
      </c>
      <c r="H840" s="147">
        <v>112.44</v>
      </c>
      <c r="L840" s="144"/>
      <c r="M840" s="148"/>
      <c r="N840" s="149"/>
      <c r="O840" s="149"/>
      <c r="P840" s="149"/>
      <c r="Q840" s="149"/>
      <c r="R840" s="149"/>
      <c r="S840" s="149"/>
      <c r="T840" s="150"/>
      <c r="AR840" s="145" t="s">
        <v>154</v>
      </c>
      <c r="AS840" s="145" t="s">
        <v>77</v>
      </c>
      <c r="AT840" s="12" t="s">
        <v>77</v>
      </c>
      <c r="AU840" s="12" t="s">
        <v>30</v>
      </c>
      <c r="AV840" s="12" t="s">
        <v>68</v>
      </c>
      <c r="AW840" s="145" t="s">
        <v>142</v>
      </c>
    </row>
    <row r="841" spans="2:49" s="11" customFormat="1" ht="12">
      <c r="B841" s="138"/>
      <c r="D841" s="135" t="s">
        <v>154</v>
      </c>
      <c r="E841" s="139" t="s">
        <v>3</v>
      </c>
      <c r="F841" s="140" t="s">
        <v>334</v>
      </c>
      <c r="H841" s="139" t="s">
        <v>3</v>
      </c>
      <c r="L841" s="138"/>
      <c r="M841" s="141"/>
      <c r="N841" s="142"/>
      <c r="O841" s="142"/>
      <c r="P841" s="142"/>
      <c r="Q841" s="142"/>
      <c r="R841" s="142"/>
      <c r="S841" s="142"/>
      <c r="T841" s="143"/>
      <c r="AR841" s="139" t="s">
        <v>154</v>
      </c>
      <c r="AS841" s="139" t="s">
        <v>77</v>
      </c>
      <c r="AT841" s="11" t="s">
        <v>73</v>
      </c>
      <c r="AU841" s="11" t="s">
        <v>30</v>
      </c>
      <c r="AV841" s="11" t="s">
        <v>68</v>
      </c>
      <c r="AW841" s="139" t="s">
        <v>142</v>
      </c>
    </row>
    <row r="842" spans="2:49" s="12" customFormat="1" ht="12">
      <c r="B842" s="144"/>
      <c r="D842" s="135" t="s">
        <v>154</v>
      </c>
      <c r="E842" s="145" t="s">
        <v>3</v>
      </c>
      <c r="F842" s="146" t="s">
        <v>897</v>
      </c>
      <c r="H842" s="147">
        <v>77.64</v>
      </c>
      <c r="L842" s="144"/>
      <c r="M842" s="148"/>
      <c r="N842" s="149"/>
      <c r="O842" s="149"/>
      <c r="P842" s="149"/>
      <c r="Q842" s="149"/>
      <c r="R842" s="149"/>
      <c r="S842" s="149"/>
      <c r="T842" s="150"/>
      <c r="AR842" s="145" t="s">
        <v>154</v>
      </c>
      <c r="AS842" s="145" t="s">
        <v>77</v>
      </c>
      <c r="AT842" s="12" t="s">
        <v>77</v>
      </c>
      <c r="AU842" s="12" t="s">
        <v>30</v>
      </c>
      <c r="AV842" s="12" t="s">
        <v>68</v>
      </c>
      <c r="AW842" s="145" t="s">
        <v>142</v>
      </c>
    </row>
    <row r="843" spans="2:49" s="11" customFormat="1" ht="12">
      <c r="B843" s="138"/>
      <c r="D843" s="135" t="s">
        <v>154</v>
      </c>
      <c r="E843" s="139" t="s">
        <v>3</v>
      </c>
      <c r="F843" s="140" t="s">
        <v>337</v>
      </c>
      <c r="H843" s="139" t="s">
        <v>3</v>
      </c>
      <c r="L843" s="138"/>
      <c r="M843" s="141"/>
      <c r="N843" s="142"/>
      <c r="O843" s="142"/>
      <c r="P843" s="142"/>
      <c r="Q843" s="142"/>
      <c r="R843" s="142"/>
      <c r="S843" s="142"/>
      <c r="T843" s="143"/>
      <c r="AR843" s="139" t="s">
        <v>154</v>
      </c>
      <c r="AS843" s="139" t="s">
        <v>77</v>
      </c>
      <c r="AT843" s="11" t="s">
        <v>73</v>
      </c>
      <c r="AU843" s="11" t="s">
        <v>30</v>
      </c>
      <c r="AV843" s="11" t="s">
        <v>68</v>
      </c>
      <c r="AW843" s="139" t="s">
        <v>142</v>
      </c>
    </row>
    <row r="844" spans="2:49" s="12" customFormat="1" ht="12">
      <c r="B844" s="144"/>
      <c r="D844" s="135" t="s">
        <v>154</v>
      </c>
      <c r="E844" s="145" t="s">
        <v>3</v>
      </c>
      <c r="F844" s="146" t="s">
        <v>898</v>
      </c>
      <c r="H844" s="147">
        <v>74.56</v>
      </c>
      <c r="L844" s="144"/>
      <c r="M844" s="148"/>
      <c r="N844" s="149"/>
      <c r="O844" s="149"/>
      <c r="P844" s="149"/>
      <c r="Q844" s="149"/>
      <c r="R844" s="149"/>
      <c r="S844" s="149"/>
      <c r="T844" s="150"/>
      <c r="AR844" s="145" t="s">
        <v>154</v>
      </c>
      <c r="AS844" s="145" t="s">
        <v>77</v>
      </c>
      <c r="AT844" s="12" t="s">
        <v>77</v>
      </c>
      <c r="AU844" s="12" t="s">
        <v>30</v>
      </c>
      <c r="AV844" s="12" t="s">
        <v>68</v>
      </c>
      <c r="AW844" s="145" t="s">
        <v>142</v>
      </c>
    </row>
    <row r="845" spans="2:49" s="11" customFormat="1" ht="12">
      <c r="B845" s="138"/>
      <c r="D845" s="135" t="s">
        <v>154</v>
      </c>
      <c r="E845" s="139" t="s">
        <v>3</v>
      </c>
      <c r="F845" s="140" t="s">
        <v>247</v>
      </c>
      <c r="H845" s="139" t="s">
        <v>3</v>
      </c>
      <c r="L845" s="138"/>
      <c r="M845" s="141"/>
      <c r="N845" s="142"/>
      <c r="O845" s="142"/>
      <c r="P845" s="142"/>
      <c r="Q845" s="142"/>
      <c r="R845" s="142"/>
      <c r="S845" s="142"/>
      <c r="T845" s="143"/>
      <c r="AR845" s="139" t="s">
        <v>154</v>
      </c>
      <c r="AS845" s="139" t="s">
        <v>77</v>
      </c>
      <c r="AT845" s="11" t="s">
        <v>73</v>
      </c>
      <c r="AU845" s="11" t="s">
        <v>30</v>
      </c>
      <c r="AV845" s="11" t="s">
        <v>68</v>
      </c>
      <c r="AW845" s="139" t="s">
        <v>142</v>
      </c>
    </row>
    <row r="846" spans="2:49" s="12" customFormat="1" ht="12">
      <c r="B846" s="144"/>
      <c r="D846" s="135" t="s">
        <v>154</v>
      </c>
      <c r="E846" s="145" t="s">
        <v>3</v>
      </c>
      <c r="F846" s="146" t="s">
        <v>776</v>
      </c>
      <c r="H846" s="147">
        <v>242.1</v>
      </c>
      <c r="L846" s="144"/>
      <c r="M846" s="148"/>
      <c r="N846" s="149"/>
      <c r="O846" s="149"/>
      <c r="P846" s="149"/>
      <c r="Q846" s="149"/>
      <c r="R846" s="149"/>
      <c r="S846" s="149"/>
      <c r="T846" s="150"/>
      <c r="AR846" s="145" t="s">
        <v>154</v>
      </c>
      <c r="AS846" s="145" t="s">
        <v>77</v>
      </c>
      <c r="AT846" s="12" t="s">
        <v>77</v>
      </c>
      <c r="AU846" s="12" t="s">
        <v>30</v>
      </c>
      <c r="AV846" s="12" t="s">
        <v>68</v>
      </c>
      <c r="AW846" s="145" t="s">
        <v>142</v>
      </c>
    </row>
    <row r="847" spans="2:49" s="11" customFormat="1" ht="12">
      <c r="B847" s="138"/>
      <c r="D847" s="135" t="s">
        <v>154</v>
      </c>
      <c r="E847" s="139" t="s">
        <v>3</v>
      </c>
      <c r="F847" s="140" t="s">
        <v>256</v>
      </c>
      <c r="H847" s="139" t="s">
        <v>3</v>
      </c>
      <c r="L847" s="138"/>
      <c r="M847" s="141"/>
      <c r="N847" s="142"/>
      <c r="O847" s="142"/>
      <c r="P847" s="142"/>
      <c r="Q847" s="142"/>
      <c r="R847" s="142"/>
      <c r="S847" s="142"/>
      <c r="T847" s="143"/>
      <c r="AR847" s="139" t="s">
        <v>154</v>
      </c>
      <c r="AS847" s="139" t="s">
        <v>77</v>
      </c>
      <c r="AT847" s="11" t="s">
        <v>73</v>
      </c>
      <c r="AU847" s="11" t="s">
        <v>30</v>
      </c>
      <c r="AV847" s="11" t="s">
        <v>68</v>
      </c>
      <c r="AW847" s="139" t="s">
        <v>142</v>
      </c>
    </row>
    <row r="848" spans="2:49" s="12" customFormat="1" ht="12">
      <c r="B848" s="144"/>
      <c r="D848" s="135" t="s">
        <v>154</v>
      </c>
      <c r="E848" s="145" t="s">
        <v>3</v>
      </c>
      <c r="F848" s="146" t="s">
        <v>777</v>
      </c>
      <c r="H848" s="147">
        <v>23.3</v>
      </c>
      <c r="L848" s="144"/>
      <c r="M848" s="148"/>
      <c r="N848" s="149"/>
      <c r="O848" s="149"/>
      <c r="P848" s="149"/>
      <c r="Q848" s="149"/>
      <c r="R848" s="149"/>
      <c r="S848" s="149"/>
      <c r="T848" s="150"/>
      <c r="AR848" s="145" t="s">
        <v>154</v>
      </c>
      <c r="AS848" s="145" t="s">
        <v>77</v>
      </c>
      <c r="AT848" s="12" t="s">
        <v>77</v>
      </c>
      <c r="AU848" s="12" t="s">
        <v>30</v>
      </c>
      <c r="AV848" s="12" t="s">
        <v>68</v>
      </c>
      <c r="AW848" s="145" t="s">
        <v>142</v>
      </c>
    </row>
    <row r="849" spans="2:49" s="11" customFormat="1" ht="12">
      <c r="B849" s="138"/>
      <c r="D849" s="135" t="s">
        <v>154</v>
      </c>
      <c r="E849" s="139" t="s">
        <v>3</v>
      </c>
      <c r="F849" s="140" t="s">
        <v>261</v>
      </c>
      <c r="H849" s="139" t="s">
        <v>3</v>
      </c>
      <c r="L849" s="138"/>
      <c r="M849" s="141"/>
      <c r="N849" s="142"/>
      <c r="O849" s="142"/>
      <c r="P849" s="142"/>
      <c r="Q849" s="142"/>
      <c r="R849" s="142"/>
      <c r="S849" s="142"/>
      <c r="T849" s="143"/>
      <c r="AR849" s="139" t="s">
        <v>154</v>
      </c>
      <c r="AS849" s="139" t="s">
        <v>77</v>
      </c>
      <c r="AT849" s="11" t="s">
        <v>73</v>
      </c>
      <c r="AU849" s="11" t="s">
        <v>30</v>
      </c>
      <c r="AV849" s="11" t="s">
        <v>68</v>
      </c>
      <c r="AW849" s="139" t="s">
        <v>142</v>
      </c>
    </row>
    <row r="850" spans="2:49" s="12" customFormat="1" ht="12">
      <c r="B850" s="144"/>
      <c r="D850" s="135" t="s">
        <v>154</v>
      </c>
      <c r="E850" s="145" t="s">
        <v>3</v>
      </c>
      <c r="F850" s="146" t="s">
        <v>778</v>
      </c>
      <c r="H850" s="147">
        <v>21.5</v>
      </c>
      <c r="L850" s="144"/>
      <c r="M850" s="148"/>
      <c r="N850" s="149"/>
      <c r="O850" s="149"/>
      <c r="P850" s="149"/>
      <c r="Q850" s="149"/>
      <c r="R850" s="149"/>
      <c r="S850" s="149"/>
      <c r="T850" s="150"/>
      <c r="AR850" s="145" t="s">
        <v>154</v>
      </c>
      <c r="AS850" s="145" t="s">
        <v>77</v>
      </c>
      <c r="AT850" s="12" t="s">
        <v>77</v>
      </c>
      <c r="AU850" s="12" t="s">
        <v>30</v>
      </c>
      <c r="AV850" s="12" t="s">
        <v>68</v>
      </c>
      <c r="AW850" s="145" t="s">
        <v>142</v>
      </c>
    </row>
    <row r="851" spans="2:49" s="11" customFormat="1" ht="12">
      <c r="B851" s="138"/>
      <c r="D851" s="135" t="s">
        <v>154</v>
      </c>
      <c r="E851" s="139" t="s">
        <v>3</v>
      </c>
      <c r="F851" s="140" t="s">
        <v>265</v>
      </c>
      <c r="H851" s="139" t="s">
        <v>3</v>
      </c>
      <c r="L851" s="138"/>
      <c r="M851" s="141"/>
      <c r="N851" s="142"/>
      <c r="O851" s="142"/>
      <c r="P851" s="142"/>
      <c r="Q851" s="142"/>
      <c r="R851" s="142"/>
      <c r="S851" s="142"/>
      <c r="T851" s="143"/>
      <c r="AR851" s="139" t="s">
        <v>154</v>
      </c>
      <c r="AS851" s="139" t="s">
        <v>77</v>
      </c>
      <c r="AT851" s="11" t="s">
        <v>73</v>
      </c>
      <c r="AU851" s="11" t="s">
        <v>30</v>
      </c>
      <c r="AV851" s="11" t="s">
        <v>68</v>
      </c>
      <c r="AW851" s="139" t="s">
        <v>142</v>
      </c>
    </row>
    <row r="852" spans="2:49" s="12" customFormat="1" ht="12">
      <c r="B852" s="144"/>
      <c r="D852" s="135" t="s">
        <v>154</v>
      </c>
      <c r="E852" s="145" t="s">
        <v>3</v>
      </c>
      <c r="F852" s="146" t="s">
        <v>779</v>
      </c>
      <c r="H852" s="147">
        <v>33.2</v>
      </c>
      <c r="L852" s="144"/>
      <c r="M852" s="148"/>
      <c r="N852" s="149"/>
      <c r="O852" s="149"/>
      <c r="P852" s="149"/>
      <c r="Q852" s="149"/>
      <c r="R852" s="149"/>
      <c r="S852" s="149"/>
      <c r="T852" s="150"/>
      <c r="AR852" s="145" t="s">
        <v>154</v>
      </c>
      <c r="AS852" s="145" t="s">
        <v>77</v>
      </c>
      <c r="AT852" s="12" t="s">
        <v>77</v>
      </c>
      <c r="AU852" s="12" t="s">
        <v>30</v>
      </c>
      <c r="AV852" s="12" t="s">
        <v>68</v>
      </c>
      <c r="AW852" s="145" t="s">
        <v>142</v>
      </c>
    </row>
    <row r="853" spans="2:49" s="14" customFormat="1" ht="12">
      <c r="B853" s="167"/>
      <c r="D853" s="135" t="s">
        <v>154</v>
      </c>
      <c r="E853" s="168" t="s">
        <v>83</v>
      </c>
      <c r="F853" s="169" t="s">
        <v>226</v>
      </c>
      <c r="H853" s="170">
        <v>895.3</v>
      </c>
      <c r="L853" s="167"/>
      <c r="M853" s="171"/>
      <c r="N853" s="172"/>
      <c r="O853" s="172"/>
      <c r="P853" s="172"/>
      <c r="Q853" s="172"/>
      <c r="R853" s="172"/>
      <c r="S853" s="172"/>
      <c r="T853" s="173"/>
      <c r="AR853" s="168" t="s">
        <v>154</v>
      </c>
      <c r="AS853" s="168" t="s">
        <v>77</v>
      </c>
      <c r="AT853" s="14" t="s">
        <v>143</v>
      </c>
      <c r="AU853" s="14" t="s">
        <v>30</v>
      </c>
      <c r="AV853" s="14" t="s">
        <v>68</v>
      </c>
      <c r="AW853" s="168" t="s">
        <v>142</v>
      </c>
    </row>
    <row r="854" spans="2:49" s="13" customFormat="1" ht="12">
      <c r="B854" s="160"/>
      <c r="D854" s="135" t="s">
        <v>154</v>
      </c>
      <c r="E854" s="161" t="s">
        <v>3</v>
      </c>
      <c r="F854" s="162" t="s">
        <v>182</v>
      </c>
      <c r="H854" s="163">
        <v>895.3</v>
      </c>
      <c r="L854" s="160"/>
      <c r="M854" s="164"/>
      <c r="N854" s="165"/>
      <c r="O854" s="165"/>
      <c r="P854" s="165"/>
      <c r="Q854" s="165"/>
      <c r="R854" s="165"/>
      <c r="S854" s="165"/>
      <c r="T854" s="166"/>
      <c r="AR854" s="161" t="s">
        <v>154</v>
      </c>
      <c r="AS854" s="161" t="s">
        <v>77</v>
      </c>
      <c r="AT854" s="13" t="s">
        <v>150</v>
      </c>
      <c r="AU854" s="13" t="s">
        <v>30</v>
      </c>
      <c r="AV854" s="13" t="s">
        <v>73</v>
      </c>
      <c r="AW854" s="161" t="s">
        <v>142</v>
      </c>
    </row>
    <row r="855" spans="2:63" s="1" customFormat="1" ht="20.45" customHeight="1">
      <c r="B855" s="124"/>
      <c r="C855" s="125" t="s">
        <v>899</v>
      </c>
      <c r="D855" s="125" t="s">
        <v>145</v>
      </c>
      <c r="E855" s="126" t="s">
        <v>900</v>
      </c>
      <c r="F855" s="127" t="s">
        <v>901</v>
      </c>
      <c r="G855" s="128" t="s">
        <v>174</v>
      </c>
      <c r="H855" s="129">
        <v>103.48</v>
      </c>
      <c r="I855" s="130"/>
      <c r="J855" s="130">
        <f>ROUND(I855*H855,2)</f>
        <v>0</v>
      </c>
      <c r="K855" s="127" t="s">
        <v>149</v>
      </c>
      <c r="L855" s="28"/>
      <c r="M855" s="48" t="s">
        <v>3</v>
      </c>
      <c r="N855" s="131" t="s">
        <v>39</v>
      </c>
      <c r="O855" s="132">
        <v>0.255</v>
      </c>
      <c r="P855" s="132">
        <f>O855*H855</f>
        <v>26.387400000000003</v>
      </c>
      <c r="Q855" s="132">
        <v>0</v>
      </c>
      <c r="R855" s="132">
        <f>Q855*H855</f>
        <v>0</v>
      </c>
      <c r="S855" s="132">
        <v>0.003</v>
      </c>
      <c r="T855" s="133">
        <f>S855*H855</f>
        <v>0.31044</v>
      </c>
      <c r="AP855" s="17" t="s">
        <v>305</v>
      </c>
      <c r="AR855" s="17" t="s">
        <v>145</v>
      </c>
      <c r="AS855" s="17" t="s">
        <v>77</v>
      </c>
      <c r="AW855" s="17" t="s">
        <v>142</v>
      </c>
      <c r="BC855" s="134">
        <f>IF(N855="základní",J855,0)</f>
        <v>0</v>
      </c>
      <c r="BD855" s="134">
        <f>IF(N855="snížená",J855,0)</f>
        <v>0</v>
      </c>
      <c r="BE855" s="134">
        <f>IF(N855="zákl. přenesená",J855,0)</f>
        <v>0</v>
      </c>
      <c r="BF855" s="134">
        <f>IF(N855="sníž. přenesená",J855,0)</f>
        <v>0</v>
      </c>
      <c r="BG855" s="134">
        <f>IF(N855="nulová",J855,0)</f>
        <v>0</v>
      </c>
      <c r="BH855" s="17" t="s">
        <v>73</v>
      </c>
      <c r="BI855" s="134">
        <f>ROUND(I855*H855,2)</f>
        <v>0</v>
      </c>
      <c r="BJ855" s="17" t="s">
        <v>305</v>
      </c>
      <c r="BK855" s="17" t="s">
        <v>902</v>
      </c>
    </row>
    <row r="856" spans="2:49" s="11" customFormat="1" ht="12">
      <c r="B856" s="138"/>
      <c r="D856" s="135" t="s">
        <v>154</v>
      </c>
      <c r="E856" s="139" t="s">
        <v>3</v>
      </c>
      <c r="F856" s="140" t="s">
        <v>332</v>
      </c>
      <c r="H856" s="139" t="s">
        <v>3</v>
      </c>
      <c r="L856" s="138"/>
      <c r="M856" s="141"/>
      <c r="N856" s="142"/>
      <c r="O856" s="142"/>
      <c r="P856" s="142"/>
      <c r="Q856" s="142"/>
      <c r="R856" s="142"/>
      <c r="S856" s="142"/>
      <c r="T856" s="143"/>
      <c r="AR856" s="139" t="s">
        <v>154</v>
      </c>
      <c r="AS856" s="139" t="s">
        <v>77</v>
      </c>
      <c r="AT856" s="11" t="s">
        <v>73</v>
      </c>
      <c r="AU856" s="11" t="s">
        <v>30</v>
      </c>
      <c r="AV856" s="11" t="s">
        <v>68</v>
      </c>
      <c r="AW856" s="139" t="s">
        <v>142</v>
      </c>
    </row>
    <row r="857" spans="2:49" s="11" customFormat="1" ht="12">
      <c r="B857" s="138"/>
      <c r="D857" s="135" t="s">
        <v>154</v>
      </c>
      <c r="E857" s="139" t="s">
        <v>3</v>
      </c>
      <c r="F857" s="140" t="s">
        <v>333</v>
      </c>
      <c r="H857" s="139" t="s">
        <v>3</v>
      </c>
      <c r="L857" s="138"/>
      <c r="M857" s="141"/>
      <c r="N857" s="142"/>
      <c r="O857" s="142"/>
      <c r="P857" s="142"/>
      <c r="Q857" s="142"/>
      <c r="R857" s="142"/>
      <c r="S857" s="142"/>
      <c r="T857" s="143"/>
      <c r="AR857" s="139" t="s">
        <v>154</v>
      </c>
      <c r="AS857" s="139" t="s">
        <v>77</v>
      </c>
      <c r="AT857" s="11" t="s">
        <v>73</v>
      </c>
      <c r="AU857" s="11" t="s">
        <v>30</v>
      </c>
      <c r="AV857" s="11" t="s">
        <v>68</v>
      </c>
      <c r="AW857" s="139" t="s">
        <v>142</v>
      </c>
    </row>
    <row r="858" spans="2:49" s="11" customFormat="1" ht="12">
      <c r="B858" s="138"/>
      <c r="D858" s="135" t="s">
        <v>154</v>
      </c>
      <c r="E858" s="139" t="s">
        <v>3</v>
      </c>
      <c r="F858" s="140" t="s">
        <v>348</v>
      </c>
      <c r="H858" s="139" t="s">
        <v>3</v>
      </c>
      <c r="L858" s="138"/>
      <c r="M858" s="141"/>
      <c r="N858" s="142"/>
      <c r="O858" s="142"/>
      <c r="P858" s="142"/>
      <c r="Q858" s="142"/>
      <c r="R858" s="142"/>
      <c r="S858" s="142"/>
      <c r="T858" s="143"/>
      <c r="AR858" s="139" t="s">
        <v>154</v>
      </c>
      <c r="AS858" s="139" t="s">
        <v>77</v>
      </c>
      <c r="AT858" s="11" t="s">
        <v>73</v>
      </c>
      <c r="AU858" s="11" t="s">
        <v>30</v>
      </c>
      <c r="AV858" s="11" t="s">
        <v>68</v>
      </c>
      <c r="AW858" s="139" t="s">
        <v>142</v>
      </c>
    </row>
    <row r="859" spans="2:49" s="12" customFormat="1" ht="12">
      <c r="B859" s="144"/>
      <c r="D859" s="135" t="s">
        <v>154</v>
      </c>
      <c r="E859" s="145" t="s">
        <v>3</v>
      </c>
      <c r="F859" s="146" t="s">
        <v>903</v>
      </c>
      <c r="H859" s="147">
        <v>50.24</v>
      </c>
      <c r="L859" s="144"/>
      <c r="M859" s="148"/>
      <c r="N859" s="149"/>
      <c r="O859" s="149"/>
      <c r="P859" s="149"/>
      <c r="Q859" s="149"/>
      <c r="R859" s="149"/>
      <c r="S859" s="149"/>
      <c r="T859" s="150"/>
      <c r="AR859" s="145" t="s">
        <v>154</v>
      </c>
      <c r="AS859" s="145" t="s">
        <v>77</v>
      </c>
      <c r="AT859" s="12" t="s">
        <v>77</v>
      </c>
      <c r="AU859" s="12" t="s">
        <v>30</v>
      </c>
      <c r="AV859" s="12" t="s">
        <v>68</v>
      </c>
      <c r="AW859" s="145" t="s">
        <v>142</v>
      </c>
    </row>
    <row r="860" spans="2:49" s="11" customFormat="1" ht="12">
      <c r="B860" s="138"/>
      <c r="D860" s="135" t="s">
        <v>154</v>
      </c>
      <c r="E860" s="139" t="s">
        <v>3</v>
      </c>
      <c r="F860" s="140" t="s">
        <v>351</v>
      </c>
      <c r="H860" s="139" t="s">
        <v>3</v>
      </c>
      <c r="L860" s="138"/>
      <c r="M860" s="141"/>
      <c r="N860" s="142"/>
      <c r="O860" s="142"/>
      <c r="P860" s="142"/>
      <c r="Q860" s="142"/>
      <c r="R860" s="142"/>
      <c r="S860" s="142"/>
      <c r="T860" s="143"/>
      <c r="AR860" s="139" t="s">
        <v>154</v>
      </c>
      <c r="AS860" s="139" t="s">
        <v>77</v>
      </c>
      <c r="AT860" s="11" t="s">
        <v>73</v>
      </c>
      <c r="AU860" s="11" t="s">
        <v>30</v>
      </c>
      <c r="AV860" s="11" t="s">
        <v>68</v>
      </c>
      <c r="AW860" s="139" t="s">
        <v>142</v>
      </c>
    </row>
    <row r="861" spans="2:49" s="12" customFormat="1" ht="12">
      <c r="B861" s="144"/>
      <c r="D861" s="135" t="s">
        <v>154</v>
      </c>
      <c r="E861" s="145" t="s">
        <v>3</v>
      </c>
      <c r="F861" s="146" t="s">
        <v>904</v>
      </c>
      <c r="H861" s="147">
        <v>23.64</v>
      </c>
      <c r="L861" s="144"/>
      <c r="M861" s="148"/>
      <c r="N861" s="149"/>
      <c r="O861" s="149"/>
      <c r="P861" s="149"/>
      <c r="Q861" s="149"/>
      <c r="R861" s="149"/>
      <c r="S861" s="149"/>
      <c r="T861" s="150"/>
      <c r="AR861" s="145" t="s">
        <v>154</v>
      </c>
      <c r="AS861" s="145" t="s">
        <v>77</v>
      </c>
      <c r="AT861" s="12" t="s">
        <v>77</v>
      </c>
      <c r="AU861" s="12" t="s">
        <v>30</v>
      </c>
      <c r="AV861" s="12" t="s">
        <v>68</v>
      </c>
      <c r="AW861" s="145" t="s">
        <v>142</v>
      </c>
    </row>
    <row r="862" spans="2:49" s="11" customFormat="1" ht="12">
      <c r="B862" s="138"/>
      <c r="D862" s="135" t="s">
        <v>154</v>
      </c>
      <c r="E862" s="139" t="s">
        <v>3</v>
      </c>
      <c r="F862" s="140" t="s">
        <v>258</v>
      </c>
      <c r="H862" s="139" t="s">
        <v>3</v>
      </c>
      <c r="L862" s="138"/>
      <c r="M862" s="141"/>
      <c r="N862" s="142"/>
      <c r="O862" s="142"/>
      <c r="P862" s="142"/>
      <c r="Q862" s="142"/>
      <c r="R862" s="142"/>
      <c r="S862" s="142"/>
      <c r="T862" s="143"/>
      <c r="AR862" s="139" t="s">
        <v>154</v>
      </c>
      <c r="AS862" s="139" t="s">
        <v>77</v>
      </c>
      <c r="AT862" s="11" t="s">
        <v>73</v>
      </c>
      <c r="AU862" s="11" t="s">
        <v>30</v>
      </c>
      <c r="AV862" s="11" t="s">
        <v>68</v>
      </c>
      <c r="AW862" s="139" t="s">
        <v>142</v>
      </c>
    </row>
    <row r="863" spans="2:49" s="12" customFormat="1" ht="12">
      <c r="B863" s="144"/>
      <c r="D863" s="135" t="s">
        <v>154</v>
      </c>
      <c r="E863" s="145" t="s">
        <v>3</v>
      </c>
      <c r="F863" s="146" t="s">
        <v>905</v>
      </c>
      <c r="H863" s="147">
        <v>11.1</v>
      </c>
      <c r="L863" s="144"/>
      <c r="M863" s="148"/>
      <c r="N863" s="149"/>
      <c r="O863" s="149"/>
      <c r="P863" s="149"/>
      <c r="Q863" s="149"/>
      <c r="R863" s="149"/>
      <c r="S863" s="149"/>
      <c r="T863" s="150"/>
      <c r="AR863" s="145" t="s">
        <v>154</v>
      </c>
      <c r="AS863" s="145" t="s">
        <v>77</v>
      </c>
      <c r="AT863" s="12" t="s">
        <v>77</v>
      </c>
      <c r="AU863" s="12" t="s">
        <v>30</v>
      </c>
      <c r="AV863" s="12" t="s">
        <v>68</v>
      </c>
      <c r="AW863" s="145" t="s">
        <v>142</v>
      </c>
    </row>
    <row r="864" spans="2:49" s="11" customFormat="1" ht="12">
      <c r="B864" s="138"/>
      <c r="D864" s="135" t="s">
        <v>154</v>
      </c>
      <c r="E864" s="139" t="s">
        <v>3</v>
      </c>
      <c r="F864" s="140" t="s">
        <v>874</v>
      </c>
      <c r="H864" s="139" t="s">
        <v>3</v>
      </c>
      <c r="L864" s="138"/>
      <c r="M864" s="141"/>
      <c r="N864" s="142"/>
      <c r="O864" s="142"/>
      <c r="P864" s="142"/>
      <c r="Q864" s="142"/>
      <c r="R864" s="142"/>
      <c r="S864" s="142"/>
      <c r="T864" s="143"/>
      <c r="AR864" s="139" t="s">
        <v>154</v>
      </c>
      <c r="AS864" s="139" t="s">
        <v>77</v>
      </c>
      <c r="AT864" s="11" t="s">
        <v>73</v>
      </c>
      <c r="AU864" s="11" t="s">
        <v>30</v>
      </c>
      <c r="AV864" s="11" t="s">
        <v>68</v>
      </c>
      <c r="AW864" s="139" t="s">
        <v>142</v>
      </c>
    </row>
    <row r="865" spans="2:49" s="12" customFormat="1" ht="12">
      <c r="B865" s="144"/>
      <c r="D865" s="135" t="s">
        <v>154</v>
      </c>
      <c r="E865" s="145" t="s">
        <v>3</v>
      </c>
      <c r="F865" s="146" t="s">
        <v>875</v>
      </c>
      <c r="H865" s="147">
        <v>18.5</v>
      </c>
      <c r="L865" s="144"/>
      <c r="M865" s="148"/>
      <c r="N865" s="149"/>
      <c r="O865" s="149"/>
      <c r="P865" s="149"/>
      <c r="Q865" s="149"/>
      <c r="R865" s="149"/>
      <c r="S865" s="149"/>
      <c r="T865" s="150"/>
      <c r="AR865" s="145" t="s">
        <v>154</v>
      </c>
      <c r="AS865" s="145" t="s">
        <v>77</v>
      </c>
      <c r="AT865" s="12" t="s">
        <v>77</v>
      </c>
      <c r="AU865" s="12" t="s">
        <v>30</v>
      </c>
      <c r="AV865" s="12" t="s">
        <v>68</v>
      </c>
      <c r="AW865" s="145" t="s">
        <v>142</v>
      </c>
    </row>
    <row r="866" spans="2:49" s="14" customFormat="1" ht="12">
      <c r="B866" s="167"/>
      <c r="D866" s="135" t="s">
        <v>154</v>
      </c>
      <c r="E866" s="168" t="s">
        <v>85</v>
      </c>
      <c r="F866" s="169" t="s">
        <v>226</v>
      </c>
      <c r="H866" s="170">
        <v>103.48</v>
      </c>
      <c r="L866" s="167"/>
      <c r="M866" s="171"/>
      <c r="N866" s="172"/>
      <c r="O866" s="172"/>
      <c r="P866" s="172"/>
      <c r="Q866" s="172"/>
      <c r="R866" s="172"/>
      <c r="S866" s="172"/>
      <c r="T866" s="173"/>
      <c r="AR866" s="168" t="s">
        <v>154</v>
      </c>
      <c r="AS866" s="168" t="s">
        <v>77</v>
      </c>
      <c r="AT866" s="14" t="s">
        <v>143</v>
      </c>
      <c r="AU866" s="14" t="s">
        <v>30</v>
      </c>
      <c r="AV866" s="14" t="s">
        <v>68</v>
      </c>
      <c r="AW866" s="168" t="s">
        <v>142</v>
      </c>
    </row>
    <row r="867" spans="2:49" s="13" customFormat="1" ht="12">
      <c r="B867" s="160"/>
      <c r="D867" s="135" t="s">
        <v>154</v>
      </c>
      <c r="E867" s="161" t="s">
        <v>3</v>
      </c>
      <c r="F867" s="162" t="s">
        <v>182</v>
      </c>
      <c r="H867" s="163">
        <v>103.48</v>
      </c>
      <c r="L867" s="160"/>
      <c r="M867" s="164"/>
      <c r="N867" s="165"/>
      <c r="O867" s="165"/>
      <c r="P867" s="165"/>
      <c r="Q867" s="165"/>
      <c r="R867" s="165"/>
      <c r="S867" s="165"/>
      <c r="T867" s="166"/>
      <c r="AR867" s="161" t="s">
        <v>154</v>
      </c>
      <c r="AS867" s="161" t="s">
        <v>77</v>
      </c>
      <c r="AT867" s="13" t="s">
        <v>150</v>
      </c>
      <c r="AU867" s="13" t="s">
        <v>30</v>
      </c>
      <c r="AV867" s="13" t="s">
        <v>73</v>
      </c>
      <c r="AW867" s="161" t="s">
        <v>142</v>
      </c>
    </row>
    <row r="868" spans="2:63" s="1" customFormat="1" ht="20.45" customHeight="1">
      <c r="B868" s="124"/>
      <c r="C868" s="125" t="s">
        <v>906</v>
      </c>
      <c r="D868" s="125" t="s">
        <v>145</v>
      </c>
      <c r="E868" s="126" t="s">
        <v>907</v>
      </c>
      <c r="F868" s="127" t="s">
        <v>908</v>
      </c>
      <c r="G868" s="128" t="s">
        <v>174</v>
      </c>
      <c r="H868" s="129">
        <v>941.62</v>
      </c>
      <c r="I868" s="130"/>
      <c r="J868" s="130">
        <f>ROUND(I868*H868,2)</f>
        <v>0</v>
      </c>
      <c r="K868" s="127" t="s">
        <v>149</v>
      </c>
      <c r="L868" s="28"/>
      <c r="M868" s="48" t="s">
        <v>3</v>
      </c>
      <c r="N868" s="131" t="s">
        <v>39</v>
      </c>
      <c r="O868" s="132">
        <v>0.233</v>
      </c>
      <c r="P868" s="132">
        <f>O868*H868</f>
        <v>219.39746000000002</v>
      </c>
      <c r="Q868" s="132">
        <v>0.0003</v>
      </c>
      <c r="R868" s="132">
        <f>Q868*H868</f>
        <v>0.28248599999999996</v>
      </c>
      <c r="S868" s="132">
        <v>0</v>
      </c>
      <c r="T868" s="133">
        <f>S868*H868</f>
        <v>0</v>
      </c>
      <c r="AP868" s="17" t="s">
        <v>305</v>
      </c>
      <c r="AR868" s="17" t="s">
        <v>145</v>
      </c>
      <c r="AS868" s="17" t="s">
        <v>77</v>
      </c>
      <c r="AW868" s="17" t="s">
        <v>142</v>
      </c>
      <c r="BC868" s="134">
        <f>IF(N868="základní",J868,0)</f>
        <v>0</v>
      </c>
      <c r="BD868" s="134">
        <f>IF(N868="snížená",J868,0)</f>
        <v>0</v>
      </c>
      <c r="BE868" s="134">
        <f>IF(N868="zákl. přenesená",J868,0)</f>
        <v>0</v>
      </c>
      <c r="BF868" s="134">
        <f>IF(N868="sníž. přenesená",J868,0)</f>
        <v>0</v>
      </c>
      <c r="BG868" s="134">
        <f>IF(N868="nulová",J868,0)</f>
        <v>0</v>
      </c>
      <c r="BH868" s="17" t="s">
        <v>73</v>
      </c>
      <c r="BI868" s="134">
        <f>ROUND(I868*H868,2)</f>
        <v>0</v>
      </c>
      <c r="BJ868" s="17" t="s">
        <v>305</v>
      </c>
      <c r="BK868" s="17" t="s">
        <v>909</v>
      </c>
    </row>
    <row r="869" spans="2:49" s="11" customFormat="1" ht="12">
      <c r="B869" s="138"/>
      <c r="D869" s="135" t="s">
        <v>154</v>
      </c>
      <c r="E869" s="139" t="s">
        <v>3</v>
      </c>
      <c r="F869" s="140" t="s">
        <v>155</v>
      </c>
      <c r="H869" s="139" t="s">
        <v>3</v>
      </c>
      <c r="L869" s="138"/>
      <c r="M869" s="141"/>
      <c r="N869" s="142"/>
      <c r="O869" s="142"/>
      <c r="P869" s="142"/>
      <c r="Q869" s="142"/>
      <c r="R869" s="142"/>
      <c r="S869" s="142"/>
      <c r="T869" s="143"/>
      <c r="AR869" s="139" t="s">
        <v>154</v>
      </c>
      <c r="AS869" s="139" t="s">
        <v>77</v>
      </c>
      <c r="AT869" s="11" t="s">
        <v>73</v>
      </c>
      <c r="AU869" s="11" t="s">
        <v>30</v>
      </c>
      <c r="AV869" s="11" t="s">
        <v>68</v>
      </c>
      <c r="AW869" s="139" t="s">
        <v>142</v>
      </c>
    </row>
    <row r="870" spans="2:49" s="11" customFormat="1" ht="12">
      <c r="B870" s="138"/>
      <c r="D870" s="135" t="s">
        <v>154</v>
      </c>
      <c r="E870" s="139" t="s">
        <v>3</v>
      </c>
      <c r="F870" s="140" t="s">
        <v>156</v>
      </c>
      <c r="H870" s="139" t="s">
        <v>3</v>
      </c>
      <c r="L870" s="138"/>
      <c r="M870" s="141"/>
      <c r="N870" s="142"/>
      <c r="O870" s="142"/>
      <c r="P870" s="142"/>
      <c r="Q870" s="142"/>
      <c r="R870" s="142"/>
      <c r="S870" s="142"/>
      <c r="T870" s="143"/>
      <c r="AR870" s="139" t="s">
        <v>154</v>
      </c>
      <c r="AS870" s="139" t="s">
        <v>77</v>
      </c>
      <c r="AT870" s="11" t="s">
        <v>73</v>
      </c>
      <c r="AU870" s="11" t="s">
        <v>30</v>
      </c>
      <c r="AV870" s="11" t="s">
        <v>68</v>
      </c>
      <c r="AW870" s="139" t="s">
        <v>142</v>
      </c>
    </row>
    <row r="871" spans="2:49" s="12" customFormat="1" ht="12">
      <c r="B871" s="144"/>
      <c r="D871" s="135" t="s">
        <v>154</v>
      </c>
      <c r="E871" s="145" t="s">
        <v>3</v>
      </c>
      <c r="F871" s="146" t="s">
        <v>90</v>
      </c>
      <c r="H871" s="147">
        <v>941.62</v>
      </c>
      <c r="L871" s="144"/>
      <c r="M871" s="148"/>
      <c r="N871" s="149"/>
      <c r="O871" s="149"/>
      <c r="P871" s="149"/>
      <c r="Q871" s="149"/>
      <c r="R871" s="149"/>
      <c r="S871" s="149"/>
      <c r="T871" s="150"/>
      <c r="AR871" s="145" t="s">
        <v>154</v>
      </c>
      <c r="AS871" s="145" t="s">
        <v>77</v>
      </c>
      <c r="AT871" s="12" t="s">
        <v>77</v>
      </c>
      <c r="AU871" s="12" t="s">
        <v>30</v>
      </c>
      <c r="AV871" s="12" t="s">
        <v>73</v>
      </c>
      <c r="AW871" s="145" t="s">
        <v>142</v>
      </c>
    </row>
    <row r="872" spans="2:63" s="1" customFormat="1" ht="71.45" customHeight="1">
      <c r="B872" s="124"/>
      <c r="C872" s="151" t="s">
        <v>910</v>
      </c>
      <c r="D872" s="151" t="s">
        <v>166</v>
      </c>
      <c r="E872" s="152" t="s">
        <v>911</v>
      </c>
      <c r="F872" s="153" t="s">
        <v>912</v>
      </c>
      <c r="G872" s="154" t="s">
        <v>174</v>
      </c>
      <c r="H872" s="155">
        <v>1035.782</v>
      </c>
      <c r="I872" s="156"/>
      <c r="J872" s="156">
        <f>ROUND(I872*H872,2)</f>
        <v>0</v>
      </c>
      <c r="K872" s="153" t="s">
        <v>3</v>
      </c>
      <c r="L872" s="157"/>
      <c r="M872" s="158" t="s">
        <v>3</v>
      </c>
      <c r="N872" s="159" t="s">
        <v>39</v>
      </c>
      <c r="O872" s="132">
        <v>0</v>
      </c>
      <c r="P872" s="132">
        <f>O872*H872</f>
        <v>0</v>
      </c>
      <c r="Q872" s="132">
        <v>0.0027</v>
      </c>
      <c r="R872" s="132">
        <f>Q872*H872</f>
        <v>2.7966113999999997</v>
      </c>
      <c r="S872" s="132">
        <v>0</v>
      </c>
      <c r="T872" s="133">
        <f>S872*H872</f>
        <v>0</v>
      </c>
      <c r="AP872" s="17" t="s">
        <v>422</v>
      </c>
      <c r="AR872" s="17" t="s">
        <v>166</v>
      </c>
      <c r="AS872" s="17" t="s">
        <v>77</v>
      </c>
      <c r="AW872" s="17" t="s">
        <v>142</v>
      </c>
      <c r="BC872" s="134">
        <f>IF(N872="základní",J872,0)</f>
        <v>0</v>
      </c>
      <c r="BD872" s="134">
        <f>IF(N872="snížená",J872,0)</f>
        <v>0</v>
      </c>
      <c r="BE872" s="134">
        <f>IF(N872="zákl. přenesená",J872,0)</f>
        <v>0</v>
      </c>
      <c r="BF872" s="134">
        <f>IF(N872="sníž. přenesená",J872,0)</f>
        <v>0</v>
      </c>
      <c r="BG872" s="134">
        <f>IF(N872="nulová",J872,0)</f>
        <v>0</v>
      </c>
      <c r="BH872" s="17" t="s">
        <v>73</v>
      </c>
      <c r="BI872" s="134">
        <f>ROUND(I872*H872,2)</f>
        <v>0</v>
      </c>
      <c r="BJ872" s="17" t="s">
        <v>305</v>
      </c>
      <c r="BK872" s="17" t="s">
        <v>913</v>
      </c>
    </row>
    <row r="873" spans="2:49" s="12" customFormat="1" ht="12">
      <c r="B873" s="144"/>
      <c r="D873" s="135" t="s">
        <v>154</v>
      </c>
      <c r="F873" s="146" t="s">
        <v>914</v>
      </c>
      <c r="H873" s="147">
        <v>1035.782</v>
      </c>
      <c r="L873" s="144"/>
      <c r="M873" s="148"/>
      <c r="N873" s="149"/>
      <c r="O873" s="149"/>
      <c r="P873" s="149"/>
      <c r="Q873" s="149"/>
      <c r="R873" s="149"/>
      <c r="S873" s="149"/>
      <c r="T873" s="150"/>
      <c r="AR873" s="145" t="s">
        <v>154</v>
      </c>
      <c r="AS873" s="145" t="s">
        <v>77</v>
      </c>
      <c r="AT873" s="12" t="s">
        <v>77</v>
      </c>
      <c r="AU873" s="12" t="s">
        <v>4</v>
      </c>
      <c r="AV873" s="12" t="s">
        <v>73</v>
      </c>
      <c r="AW873" s="145" t="s">
        <v>142</v>
      </c>
    </row>
    <row r="874" spans="2:63" s="1" customFormat="1" ht="20.45" customHeight="1">
      <c r="B874" s="124"/>
      <c r="C874" s="125" t="s">
        <v>915</v>
      </c>
      <c r="D874" s="125" t="s">
        <v>145</v>
      </c>
      <c r="E874" s="126" t="s">
        <v>916</v>
      </c>
      <c r="F874" s="127" t="s">
        <v>917</v>
      </c>
      <c r="G874" s="128" t="s">
        <v>174</v>
      </c>
      <c r="H874" s="129">
        <v>10.4</v>
      </c>
      <c r="I874" s="130"/>
      <c r="J874" s="130">
        <f>ROUND(I874*H874,2)</f>
        <v>0</v>
      </c>
      <c r="K874" s="127" t="s">
        <v>149</v>
      </c>
      <c r="L874" s="28"/>
      <c r="M874" s="48" t="s">
        <v>3</v>
      </c>
      <c r="N874" s="131" t="s">
        <v>39</v>
      </c>
      <c r="O874" s="132">
        <v>0.16</v>
      </c>
      <c r="P874" s="132">
        <f>O874*H874</f>
        <v>1.6640000000000001</v>
      </c>
      <c r="Q874" s="132">
        <v>0.0007</v>
      </c>
      <c r="R874" s="132">
        <f>Q874*H874</f>
        <v>0.00728</v>
      </c>
      <c r="S874" s="132">
        <v>0</v>
      </c>
      <c r="T874" s="133">
        <f>S874*H874</f>
        <v>0</v>
      </c>
      <c r="AP874" s="17" t="s">
        <v>305</v>
      </c>
      <c r="AR874" s="17" t="s">
        <v>145</v>
      </c>
      <c r="AS874" s="17" t="s">
        <v>77</v>
      </c>
      <c r="AW874" s="17" t="s">
        <v>142</v>
      </c>
      <c r="BC874" s="134">
        <f>IF(N874="základní",J874,0)</f>
        <v>0</v>
      </c>
      <c r="BD874" s="134">
        <f>IF(N874="snížená",J874,0)</f>
        <v>0</v>
      </c>
      <c r="BE874" s="134">
        <f>IF(N874="zákl. přenesená",J874,0)</f>
        <v>0</v>
      </c>
      <c r="BF874" s="134">
        <f>IF(N874="sníž. přenesená",J874,0)</f>
        <v>0</v>
      </c>
      <c r="BG874" s="134">
        <f>IF(N874="nulová",J874,0)</f>
        <v>0</v>
      </c>
      <c r="BH874" s="17" t="s">
        <v>73</v>
      </c>
      <c r="BI874" s="134">
        <f>ROUND(I874*H874,2)</f>
        <v>0</v>
      </c>
      <c r="BJ874" s="17" t="s">
        <v>305</v>
      </c>
      <c r="BK874" s="17" t="s">
        <v>918</v>
      </c>
    </row>
    <row r="875" spans="2:49" s="11" customFormat="1" ht="12">
      <c r="B875" s="138"/>
      <c r="D875" s="135" t="s">
        <v>154</v>
      </c>
      <c r="E875" s="139" t="s">
        <v>3</v>
      </c>
      <c r="F875" s="140" t="s">
        <v>155</v>
      </c>
      <c r="H875" s="139" t="s">
        <v>3</v>
      </c>
      <c r="L875" s="138"/>
      <c r="M875" s="141"/>
      <c r="N875" s="142"/>
      <c r="O875" s="142"/>
      <c r="P875" s="142"/>
      <c r="Q875" s="142"/>
      <c r="R875" s="142"/>
      <c r="S875" s="142"/>
      <c r="T875" s="143"/>
      <c r="AR875" s="139" t="s">
        <v>154</v>
      </c>
      <c r="AS875" s="139" t="s">
        <v>77</v>
      </c>
      <c r="AT875" s="11" t="s">
        <v>73</v>
      </c>
      <c r="AU875" s="11" t="s">
        <v>30</v>
      </c>
      <c r="AV875" s="11" t="s">
        <v>68</v>
      </c>
      <c r="AW875" s="139" t="s">
        <v>142</v>
      </c>
    </row>
    <row r="876" spans="2:49" s="11" customFormat="1" ht="12">
      <c r="B876" s="138"/>
      <c r="D876" s="135" t="s">
        <v>154</v>
      </c>
      <c r="E876" s="139" t="s">
        <v>3</v>
      </c>
      <c r="F876" s="140" t="s">
        <v>258</v>
      </c>
      <c r="H876" s="139" t="s">
        <v>3</v>
      </c>
      <c r="L876" s="138"/>
      <c r="M876" s="141"/>
      <c r="N876" s="142"/>
      <c r="O876" s="142"/>
      <c r="P876" s="142"/>
      <c r="Q876" s="142"/>
      <c r="R876" s="142"/>
      <c r="S876" s="142"/>
      <c r="T876" s="143"/>
      <c r="AR876" s="139" t="s">
        <v>154</v>
      </c>
      <c r="AS876" s="139" t="s">
        <v>77</v>
      </c>
      <c r="AT876" s="11" t="s">
        <v>73</v>
      </c>
      <c r="AU876" s="11" t="s">
        <v>30</v>
      </c>
      <c r="AV876" s="11" t="s">
        <v>68</v>
      </c>
      <c r="AW876" s="139" t="s">
        <v>142</v>
      </c>
    </row>
    <row r="877" spans="2:49" s="12" customFormat="1" ht="12">
      <c r="B877" s="144"/>
      <c r="D877" s="135" t="s">
        <v>154</v>
      </c>
      <c r="E877" s="145" t="s">
        <v>3</v>
      </c>
      <c r="F877" s="146" t="s">
        <v>872</v>
      </c>
      <c r="H877" s="147">
        <v>10.4</v>
      </c>
      <c r="L877" s="144"/>
      <c r="M877" s="148"/>
      <c r="N877" s="149"/>
      <c r="O877" s="149"/>
      <c r="P877" s="149"/>
      <c r="Q877" s="149"/>
      <c r="R877" s="149"/>
      <c r="S877" s="149"/>
      <c r="T877" s="150"/>
      <c r="AR877" s="145" t="s">
        <v>154</v>
      </c>
      <c r="AS877" s="145" t="s">
        <v>77</v>
      </c>
      <c r="AT877" s="12" t="s">
        <v>77</v>
      </c>
      <c r="AU877" s="12" t="s">
        <v>30</v>
      </c>
      <c r="AV877" s="12" t="s">
        <v>73</v>
      </c>
      <c r="AW877" s="145" t="s">
        <v>142</v>
      </c>
    </row>
    <row r="878" spans="2:63" s="1" customFormat="1" ht="71.45" customHeight="1">
      <c r="B878" s="124"/>
      <c r="C878" s="151" t="s">
        <v>919</v>
      </c>
      <c r="D878" s="151" t="s">
        <v>166</v>
      </c>
      <c r="E878" s="152" t="s">
        <v>911</v>
      </c>
      <c r="F878" s="153" t="s">
        <v>912</v>
      </c>
      <c r="G878" s="154" t="s">
        <v>174</v>
      </c>
      <c r="H878" s="155">
        <v>11.44</v>
      </c>
      <c r="I878" s="156"/>
      <c r="J878" s="156">
        <f>ROUND(I878*H878,2)</f>
        <v>0</v>
      </c>
      <c r="K878" s="153" t="s">
        <v>3</v>
      </c>
      <c r="L878" s="157"/>
      <c r="M878" s="158" t="s">
        <v>3</v>
      </c>
      <c r="N878" s="159" t="s">
        <v>39</v>
      </c>
      <c r="O878" s="132">
        <v>0</v>
      </c>
      <c r="P878" s="132">
        <f>O878*H878</f>
        <v>0</v>
      </c>
      <c r="Q878" s="132">
        <v>0.0027</v>
      </c>
      <c r="R878" s="132">
        <f>Q878*H878</f>
        <v>0.030888</v>
      </c>
      <c r="S878" s="132">
        <v>0</v>
      </c>
      <c r="T878" s="133">
        <f>S878*H878</f>
        <v>0</v>
      </c>
      <c r="AP878" s="17" t="s">
        <v>422</v>
      </c>
      <c r="AR878" s="17" t="s">
        <v>166</v>
      </c>
      <c r="AS878" s="17" t="s">
        <v>77</v>
      </c>
      <c r="AW878" s="17" t="s">
        <v>142</v>
      </c>
      <c r="BC878" s="134">
        <f>IF(N878="základní",J878,0)</f>
        <v>0</v>
      </c>
      <c r="BD878" s="134">
        <f>IF(N878="snížená",J878,0)</f>
        <v>0</v>
      </c>
      <c r="BE878" s="134">
        <f>IF(N878="zákl. přenesená",J878,0)</f>
        <v>0</v>
      </c>
      <c r="BF878" s="134">
        <f>IF(N878="sníž. přenesená",J878,0)</f>
        <v>0</v>
      </c>
      <c r="BG878" s="134">
        <f>IF(N878="nulová",J878,0)</f>
        <v>0</v>
      </c>
      <c r="BH878" s="17" t="s">
        <v>73</v>
      </c>
      <c r="BI878" s="134">
        <f>ROUND(I878*H878,2)</f>
        <v>0</v>
      </c>
      <c r="BJ878" s="17" t="s">
        <v>305</v>
      </c>
      <c r="BK878" s="17" t="s">
        <v>920</v>
      </c>
    </row>
    <row r="879" spans="2:49" s="12" customFormat="1" ht="12">
      <c r="B879" s="144"/>
      <c r="D879" s="135" t="s">
        <v>154</v>
      </c>
      <c r="F879" s="146" t="s">
        <v>921</v>
      </c>
      <c r="H879" s="147">
        <v>11.44</v>
      </c>
      <c r="L879" s="144"/>
      <c r="M879" s="148"/>
      <c r="N879" s="149"/>
      <c r="O879" s="149"/>
      <c r="P879" s="149"/>
      <c r="Q879" s="149"/>
      <c r="R879" s="149"/>
      <c r="S879" s="149"/>
      <c r="T879" s="150"/>
      <c r="AR879" s="145" t="s">
        <v>154</v>
      </c>
      <c r="AS879" s="145" t="s">
        <v>77</v>
      </c>
      <c r="AT879" s="12" t="s">
        <v>77</v>
      </c>
      <c r="AU879" s="12" t="s">
        <v>4</v>
      </c>
      <c r="AV879" s="12" t="s">
        <v>73</v>
      </c>
      <c r="AW879" s="145" t="s">
        <v>142</v>
      </c>
    </row>
    <row r="880" spans="2:63" s="1" customFormat="1" ht="20.45" customHeight="1">
      <c r="B880" s="124"/>
      <c r="C880" s="125" t="s">
        <v>922</v>
      </c>
      <c r="D880" s="125" t="s">
        <v>145</v>
      </c>
      <c r="E880" s="126" t="s">
        <v>923</v>
      </c>
      <c r="F880" s="127" t="s">
        <v>924</v>
      </c>
      <c r="G880" s="128" t="s">
        <v>313</v>
      </c>
      <c r="H880" s="129">
        <v>1013.06</v>
      </c>
      <c r="I880" s="130"/>
      <c r="J880" s="130">
        <f>ROUND(I880*H880,2)</f>
        <v>0</v>
      </c>
      <c r="K880" s="127" t="s">
        <v>149</v>
      </c>
      <c r="L880" s="28"/>
      <c r="M880" s="48" t="s">
        <v>3</v>
      </c>
      <c r="N880" s="131" t="s">
        <v>39</v>
      </c>
      <c r="O880" s="132">
        <v>0.035</v>
      </c>
      <c r="P880" s="132">
        <f>O880*H880</f>
        <v>35.457100000000004</v>
      </c>
      <c r="Q880" s="132">
        <v>0</v>
      </c>
      <c r="R880" s="132">
        <f>Q880*H880</f>
        <v>0</v>
      </c>
      <c r="S880" s="132">
        <v>0.0003</v>
      </c>
      <c r="T880" s="133">
        <f>S880*H880</f>
        <v>0.30391799999999997</v>
      </c>
      <c r="AP880" s="17" t="s">
        <v>305</v>
      </c>
      <c r="AR880" s="17" t="s">
        <v>145</v>
      </c>
      <c r="AS880" s="17" t="s">
        <v>77</v>
      </c>
      <c r="AW880" s="17" t="s">
        <v>142</v>
      </c>
      <c r="BC880" s="134">
        <f>IF(N880="základní",J880,0)</f>
        <v>0</v>
      </c>
      <c r="BD880" s="134">
        <f>IF(N880="snížená",J880,0)</f>
        <v>0</v>
      </c>
      <c r="BE880" s="134">
        <f>IF(N880="zákl. přenesená",J880,0)</f>
        <v>0</v>
      </c>
      <c r="BF880" s="134">
        <f>IF(N880="sníž. přenesená",J880,0)</f>
        <v>0</v>
      </c>
      <c r="BG880" s="134">
        <f>IF(N880="nulová",J880,0)</f>
        <v>0</v>
      </c>
      <c r="BH880" s="17" t="s">
        <v>73</v>
      </c>
      <c r="BI880" s="134">
        <f>ROUND(I880*H880,2)</f>
        <v>0</v>
      </c>
      <c r="BJ880" s="17" t="s">
        <v>305</v>
      </c>
      <c r="BK880" s="17" t="s">
        <v>925</v>
      </c>
    </row>
    <row r="881" spans="2:49" s="11" customFormat="1" ht="12">
      <c r="B881" s="138"/>
      <c r="D881" s="135" t="s">
        <v>154</v>
      </c>
      <c r="E881" s="139" t="s">
        <v>3</v>
      </c>
      <c r="F881" s="140" t="s">
        <v>332</v>
      </c>
      <c r="H881" s="139" t="s">
        <v>3</v>
      </c>
      <c r="L881" s="138"/>
      <c r="M881" s="141"/>
      <c r="N881" s="142"/>
      <c r="O881" s="142"/>
      <c r="P881" s="142"/>
      <c r="Q881" s="142"/>
      <c r="R881" s="142"/>
      <c r="S881" s="142"/>
      <c r="T881" s="143"/>
      <c r="AR881" s="139" t="s">
        <v>154</v>
      </c>
      <c r="AS881" s="139" t="s">
        <v>77</v>
      </c>
      <c r="AT881" s="11" t="s">
        <v>73</v>
      </c>
      <c r="AU881" s="11" t="s">
        <v>30</v>
      </c>
      <c r="AV881" s="11" t="s">
        <v>68</v>
      </c>
      <c r="AW881" s="139" t="s">
        <v>142</v>
      </c>
    </row>
    <row r="882" spans="2:49" s="11" customFormat="1" ht="12">
      <c r="B882" s="138"/>
      <c r="D882" s="135" t="s">
        <v>154</v>
      </c>
      <c r="E882" s="139" t="s">
        <v>3</v>
      </c>
      <c r="F882" s="140" t="s">
        <v>333</v>
      </c>
      <c r="H882" s="139" t="s">
        <v>3</v>
      </c>
      <c r="L882" s="138"/>
      <c r="M882" s="141"/>
      <c r="N882" s="142"/>
      <c r="O882" s="142"/>
      <c r="P882" s="142"/>
      <c r="Q882" s="142"/>
      <c r="R882" s="142"/>
      <c r="S882" s="142"/>
      <c r="T882" s="143"/>
      <c r="AR882" s="139" t="s">
        <v>154</v>
      </c>
      <c r="AS882" s="139" t="s">
        <v>77</v>
      </c>
      <c r="AT882" s="11" t="s">
        <v>73</v>
      </c>
      <c r="AU882" s="11" t="s">
        <v>30</v>
      </c>
      <c r="AV882" s="11" t="s">
        <v>68</v>
      </c>
      <c r="AW882" s="139" t="s">
        <v>142</v>
      </c>
    </row>
    <row r="883" spans="2:49" s="11" customFormat="1" ht="12">
      <c r="B883" s="138"/>
      <c r="D883" s="135" t="s">
        <v>154</v>
      </c>
      <c r="E883" s="139" t="s">
        <v>3</v>
      </c>
      <c r="F883" s="140" t="s">
        <v>348</v>
      </c>
      <c r="H883" s="139" t="s">
        <v>3</v>
      </c>
      <c r="L883" s="138"/>
      <c r="M883" s="141"/>
      <c r="N883" s="142"/>
      <c r="O883" s="142"/>
      <c r="P883" s="142"/>
      <c r="Q883" s="142"/>
      <c r="R883" s="142"/>
      <c r="S883" s="142"/>
      <c r="T883" s="143"/>
      <c r="AR883" s="139" t="s">
        <v>154</v>
      </c>
      <c r="AS883" s="139" t="s">
        <v>77</v>
      </c>
      <c r="AT883" s="11" t="s">
        <v>73</v>
      </c>
      <c r="AU883" s="11" t="s">
        <v>30</v>
      </c>
      <c r="AV883" s="11" t="s">
        <v>68</v>
      </c>
      <c r="AW883" s="139" t="s">
        <v>142</v>
      </c>
    </row>
    <row r="884" spans="2:49" s="12" customFormat="1" ht="12">
      <c r="B884" s="144"/>
      <c r="D884" s="135" t="s">
        <v>154</v>
      </c>
      <c r="E884" s="145" t="s">
        <v>3</v>
      </c>
      <c r="F884" s="146" t="s">
        <v>926</v>
      </c>
      <c r="H884" s="147">
        <v>378.56</v>
      </c>
      <c r="L884" s="144"/>
      <c r="M884" s="148"/>
      <c r="N884" s="149"/>
      <c r="O884" s="149"/>
      <c r="P884" s="149"/>
      <c r="Q884" s="149"/>
      <c r="R884" s="149"/>
      <c r="S884" s="149"/>
      <c r="T884" s="150"/>
      <c r="AR884" s="145" t="s">
        <v>154</v>
      </c>
      <c r="AS884" s="145" t="s">
        <v>77</v>
      </c>
      <c r="AT884" s="12" t="s">
        <v>77</v>
      </c>
      <c r="AU884" s="12" t="s">
        <v>30</v>
      </c>
      <c r="AV884" s="12" t="s">
        <v>68</v>
      </c>
      <c r="AW884" s="145" t="s">
        <v>142</v>
      </c>
    </row>
    <row r="885" spans="2:49" s="11" customFormat="1" ht="12">
      <c r="B885" s="138"/>
      <c r="D885" s="135" t="s">
        <v>154</v>
      </c>
      <c r="E885" s="139" t="s">
        <v>3</v>
      </c>
      <c r="F885" s="140" t="s">
        <v>351</v>
      </c>
      <c r="H885" s="139" t="s">
        <v>3</v>
      </c>
      <c r="L885" s="138"/>
      <c r="M885" s="141"/>
      <c r="N885" s="142"/>
      <c r="O885" s="142"/>
      <c r="P885" s="142"/>
      <c r="Q885" s="142"/>
      <c r="R885" s="142"/>
      <c r="S885" s="142"/>
      <c r="T885" s="143"/>
      <c r="AR885" s="139" t="s">
        <v>154</v>
      </c>
      <c r="AS885" s="139" t="s">
        <v>77</v>
      </c>
      <c r="AT885" s="11" t="s">
        <v>73</v>
      </c>
      <c r="AU885" s="11" t="s">
        <v>30</v>
      </c>
      <c r="AV885" s="11" t="s">
        <v>68</v>
      </c>
      <c r="AW885" s="139" t="s">
        <v>142</v>
      </c>
    </row>
    <row r="886" spans="2:49" s="12" customFormat="1" ht="12">
      <c r="B886" s="144"/>
      <c r="D886" s="135" t="s">
        <v>154</v>
      </c>
      <c r="E886" s="145" t="s">
        <v>3</v>
      </c>
      <c r="F886" s="146" t="s">
        <v>927</v>
      </c>
      <c r="H886" s="147">
        <v>141.96</v>
      </c>
      <c r="L886" s="144"/>
      <c r="M886" s="148"/>
      <c r="N886" s="149"/>
      <c r="O886" s="149"/>
      <c r="P886" s="149"/>
      <c r="Q886" s="149"/>
      <c r="R886" s="149"/>
      <c r="S886" s="149"/>
      <c r="T886" s="150"/>
      <c r="AR886" s="145" t="s">
        <v>154</v>
      </c>
      <c r="AS886" s="145" t="s">
        <v>77</v>
      </c>
      <c r="AT886" s="12" t="s">
        <v>77</v>
      </c>
      <c r="AU886" s="12" t="s">
        <v>30</v>
      </c>
      <c r="AV886" s="12" t="s">
        <v>68</v>
      </c>
      <c r="AW886" s="145" t="s">
        <v>142</v>
      </c>
    </row>
    <row r="887" spans="2:49" s="11" customFormat="1" ht="12">
      <c r="B887" s="138"/>
      <c r="D887" s="135" t="s">
        <v>154</v>
      </c>
      <c r="E887" s="139" t="s">
        <v>3</v>
      </c>
      <c r="F887" s="140" t="s">
        <v>334</v>
      </c>
      <c r="H887" s="139" t="s">
        <v>3</v>
      </c>
      <c r="L887" s="138"/>
      <c r="M887" s="141"/>
      <c r="N887" s="142"/>
      <c r="O887" s="142"/>
      <c r="P887" s="142"/>
      <c r="Q887" s="142"/>
      <c r="R887" s="142"/>
      <c r="S887" s="142"/>
      <c r="T887" s="143"/>
      <c r="AR887" s="139" t="s">
        <v>154</v>
      </c>
      <c r="AS887" s="139" t="s">
        <v>77</v>
      </c>
      <c r="AT887" s="11" t="s">
        <v>73</v>
      </c>
      <c r="AU887" s="11" t="s">
        <v>30</v>
      </c>
      <c r="AV887" s="11" t="s">
        <v>68</v>
      </c>
      <c r="AW887" s="139" t="s">
        <v>142</v>
      </c>
    </row>
    <row r="888" spans="2:49" s="12" customFormat="1" ht="12">
      <c r="B888" s="144"/>
      <c r="D888" s="135" t="s">
        <v>154</v>
      </c>
      <c r="E888" s="145" t="s">
        <v>3</v>
      </c>
      <c r="F888" s="146" t="s">
        <v>928</v>
      </c>
      <c r="H888" s="147">
        <v>94.64</v>
      </c>
      <c r="L888" s="144"/>
      <c r="M888" s="148"/>
      <c r="N888" s="149"/>
      <c r="O888" s="149"/>
      <c r="P888" s="149"/>
      <c r="Q888" s="149"/>
      <c r="R888" s="149"/>
      <c r="S888" s="149"/>
      <c r="T888" s="150"/>
      <c r="AR888" s="145" t="s">
        <v>154</v>
      </c>
      <c r="AS888" s="145" t="s">
        <v>77</v>
      </c>
      <c r="AT888" s="12" t="s">
        <v>77</v>
      </c>
      <c r="AU888" s="12" t="s">
        <v>30</v>
      </c>
      <c r="AV888" s="12" t="s">
        <v>68</v>
      </c>
      <c r="AW888" s="145" t="s">
        <v>142</v>
      </c>
    </row>
    <row r="889" spans="2:49" s="11" customFormat="1" ht="12">
      <c r="B889" s="138"/>
      <c r="D889" s="135" t="s">
        <v>154</v>
      </c>
      <c r="E889" s="139" t="s">
        <v>3</v>
      </c>
      <c r="F889" s="140" t="s">
        <v>337</v>
      </c>
      <c r="H889" s="139" t="s">
        <v>3</v>
      </c>
      <c r="L889" s="138"/>
      <c r="M889" s="141"/>
      <c r="N889" s="142"/>
      <c r="O889" s="142"/>
      <c r="P889" s="142"/>
      <c r="Q889" s="142"/>
      <c r="R889" s="142"/>
      <c r="S889" s="142"/>
      <c r="T889" s="143"/>
      <c r="AR889" s="139" t="s">
        <v>154</v>
      </c>
      <c r="AS889" s="139" t="s">
        <v>77</v>
      </c>
      <c r="AT889" s="11" t="s">
        <v>73</v>
      </c>
      <c r="AU889" s="11" t="s">
        <v>30</v>
      </c>
      <c r="AV889" s="11" t="s">
        <v>68</v>
      </c>
      <c r="AW889" s="139" t="s">
        <v>142</v>
      </c>
    </row>
    <row r="890" spans="2:49" s="12" customFormat="1" ht="12">
      <c r="B890" s="144"/>
      <c r="D890" s="135" t="s">
        <v>154</v>
      </c>
      <c r="E890" s="145" t="s">
        <v>3</v>
      </c>
      <c r="F890" s="146" t="s">
        <v>929</v>
      </c>
      <c r="H890" s="147">
        <v>98.08</v>
      </c>
      <c r="L890" s="144"/>
      <c r="M890" s="148"/>
      <c r="N890" s="149"/>
      <c r="O890" s="149"/>
      <c r="P890" s="149"/>
      <c r="Q890" s="149"/>
      <c r="R890" s="149"/>
      <c r="S890" s="149"/>
      <c r="T890" s="150"/>
      <c r="AR890" s="145" t="s">
        <v>154</v>
      </c>
      <c r="AS890" s="145" t="s">
        <v>77</v>
      </c>
      <c r="AT890" s="12" t="s">
        <v>77</v>
      </c>
      <c r="AU890" s="12" t="s">
        <v>30</v>
      </c>
      <c r="AV890" s="12" t="s">
        <v>68</v>
      </c>
      <c r="AW890" s="145" t="s">
        <v>142</v>
      </c>
    </row>
    <row r="891" spans="2:49" s="11" customFormat="1" ht="12">
      <c r="B891" s="138"/>
      <c r="D891" s="135" t="s">
        <v>154</v>
      </c>
      <c r="E891" s="139" t="s">
        <v>3</v>
      </c>
      <c r="F891" s="140" t="s">
        <v>247</v>
      </c>
      <c r="H891" s="139" t="s">
        <v>3</v>
      </c>
      <c r="L891" s="138"/>
      <c r="M891" s="141"/>
      <c r="N891" s="142"/>
      <c r="O891" s="142"/>
      <c r="P891" s="142"/>
      <c r="Q891" s="142"/>
      <c r="R891" s="142"/>
      <c r="S891" s="142"/>
      <c r="T891" s="143"/>
      <c r="AR891" s="139" t="s">
        <v>154</v>
      </c>
      <c r="AS891" s="139" t="s">
        <v>77</v>
      </c>
      <c r="AT891" s="11" t="s">
        <v>73</v>
      </c>
      <c r="AU891" s="11" t="s">
        <v>30</v>
      </c>
      <c r="AV891" s="11" t="s">
        <v>68</v>
      </c>
      <c r="AW891" s="139" t="s">
        <v>142</v>
      </c>
    </row>
    <row r="892" spans="2:49" s="12" customFormat="1" ht="12">
      <c r="B892" s="144"/>
      <c r="D892" s="135" t="s">
        <v>154</v>
      </c>
      <c r="E892" s="145" t="s">
        <v>3</v>
      </c>
      <c r="F892" s="146" t="s">
        <v>571</v>
      </c>
      <c r="H892" s="147">
        <v>75.6</v>
      </c>
      <c r="L892" s="144"/>
      <c r="M892" s="148"/>
      <c r="N892" s="149"/>
      <c r="O892" s="149"/>
      <c r="P892" s="149"/>
      <c r="Q892" s="149"/>
      <c r="R892" s="149"/>
      <c r="S892" s="149"/>
      <c r="T892" s="150"/>
      <c r="AR892" s="145" t="s">
        <v>154</v>
      </c>
      <c r="AS892" s="145" t="s">
        <v>77</v>
      </c>
      <c r="AT892" s="12" t="s">
        <v>77</v>
      </c>
      <c r="AU892" s="12" t="s">
        <v>30</v>
      </c>
      <c r="AV892" s="12" t="s">
        <v>68</v>
      </c>
      <c r="AW892" s="145" t="s">
        <v>142</v>
      </c>
    </row>
    <row r="893" spans="2:49" s="12" customFormat="1" ht="12">
      <c r="B893" s="144"/>
      <c r="D893" s="135" t="s">
        <v>154</v>
      </c>
      <c r="E893" s="145" t="s">
        <v>3</v>
      </c>
      <c r="F893" s="146" t="s">
        <v>572</v>
      </c>
      <c r="H893" s="147">
        <v>61.2</v>
      </c>
      <c r="L893" s="144"/>
      <c r="M893" s="148"/>
      <c r="N893" s="149"/>
      <c r="O893" s="149"/>
      <c r="P893" s="149"/>
      <c r="Q893" s="149"/>
      <c r="R893" s="149"/>
      <c r="S893" s="149"/>
      <c r="T893" s="150"/>
      <c r="AR893" s="145" t="s">
        <v>154</v>
      </c>
      <c r="AS893" s="145" t="s">
        <v>77</v>
      </c>
      <c r="AT893" s="12" t="s">
        <v>77</v>
      </c>
      <c r="AU893" s="12" t="s">
        <v>30</v>
      </c>
      <c r="AV893" s="12" t="s">
        <v>68</v>
      </c>
      <c r="AW893" s="145" t="s">
        <v>142</v>
      </c>
    </row>
    <row r="894" spans="2:49" s="12" customFormat="1" ht="12">
      <c r="B894" s="144"/>
      <c r="D894" s="135" t="s">
        <v>154</v>
      </c>
      <c r="E894" s="145" t="s">
        <v>3</v>
      </c>
      <c r="F894" s="146" t="s">
        <v>573</v>
      </c>
      <c r="H894" s="147">
        <v>40.8</v>
      </c>
      <c r="L894" s="144"/>
      <c r="M894" s="148"/>
      <c r="N894" s="149"/>
      <c r="O894" s="149"/>
      <c r="P894" s="149"/>
      <c r="Q894" s="149"/>
      <c r="R894" s="149"/>
      <c r="S894" s="149"/>
      <c r="T894" s="150"/>
      <c r="AR894" s="145" t="s">
        <v>154</v>
      </c>
      <c r="AS894" s="145" t="s">
        <v>77</v>
      </c>
      <c r="AT894" s="12" t="s">
        <v>77</v>
      </c>
      <c r="AU894" s="12" t="s">
        <v>30</v>
      </c>
      <c r="AV894" s="12" t="s">
        <v>68</v>
      </c>
      <c r="AW894" s="145" t="s">
        <v>142</v>
      </c>
    </row>
    <row r="895" spans="2:49" s="12" customFormat="1" ht="12">
      <c r="B895" s="144"/>
      <c r="D895" s="135" t="s">
        <v>154</v>
      </c>
      <c r="E895" s="145" t="s">
        <v>3</v>
      </c>
      <c r="F895" s="146" t="s">
        <v>574</v>
      </c>
      <c r="H895" s="147">
        <v>15.8</v>
      </c>
      <c r="L895" s="144"/>
      <c r="M895" s="148"/>
      <c r="N895" s="149"/>
      <c r="O895" s="149"/>
      <c r="P895" s="149"/>
      <c r="Q895" s="149"/>
      <c r="R895" s="149"/>
      <c r="S895" s="149"/>
      <c r="T895" s="150"/>
      <c r="AR895" s="145" t="s">
        <v>154</v>
      </c>
      <c r="AS895" s="145" t="s">
        <v>77</v>
      </c>
      <c r="AT895" s="12" t="s">
        <v>77</v>
      </c>
      <c r="AU895" s="12" t="s">
        <v>30</v>
      </c>
      <c r="AV895" s="12" t="s">
        <v>68</v>
      </c>
      <c r="AW895" s="145" t="s">
        <v>142</v>
      </c>
    </row>
    <row r="896" spans="2:49" s="12" customFormat="1" ht="12">
      <c r="B896" s="144"/>
      <c r="D896" s="135" t="s">
        <v>154</v>
      </c>
      <c r="E896" s="145" t="s">
        <v>3</v>
      </c>
      <c r="F896" s="146" t="s">
        <v>575</v>
      </c>
      <c r="H896" s="147">
        <v>11.9</v>
      </c>
      <c r="L896" s="144"/>
      <c r="M896" s="148"/>
      <c r="N896" s="149"/>
      <c r="O896" s="149"/>
      <c r="P896" s="149"/>
      <c r="Q896" s="149"/>
      <c r="R896" s="149"/>
      <c r="S896" s="149"/>
      <c r="T896" s="150"/>
      <c r="AR896" s="145" t="s">
        <v>154</v>
      </c>
      <c r="AS896" s="145" t="s">
        <v>77</v>
      </c>
      <c r="AT896" s="12" t="s">
        <v>77</v>
      </c>
      <c r="AU896" s="12" t="s">
        <v>30</v>
      </c>
      <c r="AV896" s="12" t="s">
        <v>68</v>
      </c>
      <c r="AW896" s="145" t="s">
        <v>142</v>
      </c>
    </row>
    <row r="897" spans="2:49" s="11" customFormat="1" ht="12">
      <c r="B897" s="138"/>
      <c r="D897" s="135" t="s">
        <v>154</v>
      </c>
      <c r="E897" s="139" t="s">
        <v>3</v>
      </c>
      <c r="F897" s="140" t="s">
        <v>256</v>
      </c>
      <c r="H897" s="139" t="s">
        <v>3</v>
      </c>
      <c r="L897" s="138"/>
      <c r="M897" s="141"/>
      <c r="N897" s="142"/>
      <c r="O897" s="142"/>
      <c r="P897" s="142"/>
      <c r="Q897" s="142"/>
      <c r="R897" s="142"/>
      <c r="S897" s="142"/>
      <c r="T897" s="143"/>
      <c r="AR897" s="139" t="s">
        <v>154</v>
      </c>
      <c r="AS897" s="139" t="s">
        <v>77</v>
      </c>
      <c r="AT897" s="11" t="s">
        <v>73</v>
      </c>
      <c r="AU897" s="11" t="s">
        <v>30</v>
      </c>
      <c r="AV897" s="11" t="s">
        <v>68</v>
      </c>
      <c r="AW897" s="139" t="s">
        <v>142</v>
      </c>
    </row>
    <row r="898" spans="2:49" s="12" customFormat="1" ht="12">
      <c r="B898" s="144"/>
      <c r="D898" s="135" t="s">
        <v>154</v>
      </c>
      <c r="E898" s="145" t="s">
        <v>3</v>
      </c>
      <c r="F898" s="146" t="s">
        <v>576</v>
      </c>
      <c r="H898" s="147">
        <v>20.2</v>
      </c>
      <c r="L898" s="144"/>
      <c r="M898" s="148"/>
      <c r="N898" s="149"/>
      <c r="O898" s="149"/>
      <c r="P898" s="149"/>
      <c r="Q898" s="149"/>
      <c r="R898" s="149"/>
      <c r="S898" s="149"/>
      <c r="T898" s="150"/>
      <c r="AR898" s="145" t="s">
        <v>154</v>
      </c>
      <c r="AS898" s="145" t="s">
        <v>77</v>
      </c>
      <c r="AT898" s="12" t="s">
        <v>77</v>
      </c>
      <c r="AU898" s="12" t="s">
        <v>30</v>
      </c>
      <c r="AV898" s="12" t="s">
        <v>68</v>
      </c>
      <c r="AW898" s="145" t="s">
        <v>142</v>
      </c>
    </row>
    <row r="899" spans="2:49" s="11" customFormat="1" ht="12">
      <c r="B899" s="138"/>
      <c r="D899" s="135" t="s">
        <v>154</v>
      </c>
      <c r="E899" s="139" t="s">
        <v>3</v>
      </c>
      <c r="F899" s="140" t="s">
        <v>258</v>
      </c>
      <c r="H899" s="139" t="s">
        <v>3</v>
      </c>
      <c r="L899" s="138"/>
      <c r="M899" s="141"/>
      <c r="N899" s="142"/>
      <c r="O899" s="142"/>
      <c r="P899" s="142"/>
      <c r="Q899" s="142"/>
      <c r="R899" s="142"/>
      <c r="S899" s="142"/>
      <c r="T899" s="143"/>
      <c r="AR899" s="139" t="s">
        <v>154</v>
      </c>
      <c r="AS899" s="139" t="s">
        <v>77</v>
      </c>
      <c r="AT899" s="11" t="s">
        <v>73</v>
      </c>
      <c r="AU899" s="11" t="s">
        <v>30</v>
      </c>
      <c r="AV899" s="11" t="s">
        <v>68</v>
      </c>
      <c r="AW899" s="139" t="s">
        <v>142</v>
      </c>
    </row>
    <row r="900" spans="2:49" s="12" customFormat="1" ht="12">
      <c r="B900" s="144"/>
      <c r="D900" s="135" t="s">
        <v>154</v>
      </c>
      <c r="E900" s="145" t="s">
        <v>3</v>
      </c>
      <c r="F900" s="146" t="s">
        <v>930</v>
      </c>
      <c r="H900" s="147">
        <v>10.47</v>
      </c>
      <c r="L900" s="144"/>
      <c r="M900" s="148"/>
      <c r="N900" s="149"/>
      <c r="O900" s="149"/>
      <c r="P900" s="149"/>
      <c r="Q900" s="149"/>
      <c r="R900" s="149"/>
      <c r="S900" s="149"/>
      <c r="T900" s="150"/>
      <c r="AR900" s="145" t="s">
        <v>154</v>
      </c>
      <c r="AS900" s="145" t="s">
        <v>77</v>
      </c>
      <c r="AT900" s="12" t="s">
        <v>77</v>
      </c>
      <c r="AU900" s="12" t="s">
        <v>30</v>
      </c>
      <c r="AV900" s="12" t="s">
        <v>68</v>
      </c>
      <c r="AW900" s="145" t="s">
        <v>142</v>
      </c>
    </row>
    <row r="901" spans="2:49" s="12" customFormat="1" ht="12">
      <c r="B901" s="144"/>
      <c r="D901" s="135" t="s">
        <v>154</v>
      </c>
      <c r="E901" s="145" t="s">
        <v>3</v>
      </c>
      <c r="F901" s="146" t="s">
        <v>931</v>
      </c>
      <c r="H901" s="147">
        <v>6.65</v>
      </c>
      <c r="L901" s="144"/>
      <c r="M901" s="148"/>
      <c r="N901" s="149"/>
      <c r="O901" s="149"/>
      <c r="P901" s="149"/>
      <c r="Q901" s="149"/>
      <c r="R901" s="149"/>
      <c r="S901" s="149"/>
      <c r="T901" s="150"/>
      <c r="AR901" s="145" t="s">
        <v>154</v>
      </c>
      <c r="AS901" s="145" t="s">
        <v>77</v>
      </c>
      <c r="AT901" s="12" t="s">
        <v>77</v>
      </c>
      <c r="AU901" s="12" t="s">
        <v>30</v>
      </c>
      <c r="AV901" s="12" t="s">
        <v>68</v>
      </c>
      <c r="AW901" s="145" t="s">
        <v>142</v>
      </c>
    </row>
    <row r="902" spans="2:49" s="11" customFormat="1" ht="12">
      <c r="B902" s="138"/>
      <c r="D902" s="135" t="s">
        <v>154</v>
      </c>
      <c r="E902" s="139" t="s">
        <v>3</v>
      </c>
      <c r="F902" s="140" t="s">
        <v>261</v>
      </c>
      <c r="H902" s="139" t="s">
        <v>3</v>
      </c>
      <c r="L902" s="138"/>
      <c r="M902" s="141"/>
      <c r="N902" s="142"/>
      <c r="O902" s="142"/>
      <c r="P902" s="142"/>
      <c r="Q902" s="142"/>
      <c r="R902" s="142"/>
      <c r="S902" s="142"/>
      <c r="T902" s="143"/>
      <c r="AR902" s="139" t="s">
        <v>154</v>
      </c>
      <c r="AS902" s="139" t="s">
        <v>77</v>
      </c>
      <c r="AT902" s="11" t="s">
        <v>73</v>
      </c>
      <c r="AU902" s="11" t="s">
        <v>30</v>
      </c>
      <c r="AV902" s="11" t="s">
        <v>68</v>
      </c>
      <c r="AW902" s="139" t="s">
        <v>142</v>
      </c>
    </row>
    <row r="903" spans="2:49" s="12" customFormat="1" ht="12">
      <c r="B903" s="144"/>
      <c r="D903" s="135" t="s">
        <v>154</v>
      </c>
      <c r="E903" s="145" t="s">
        <v>3</v>
      </c>
      <c r="F903" s="146" t="s">
        <v>577</v>
      </c>
      <c r="H903" s="147">
        <v>16.3</v>
      </c>
      <c r="L903" s="144"/>
      <c r="M903" s="148"/>
      <c r="N903" s="149"/>
      <c r="O903" s="149"/>
      <c r="P903" s="149"/>
      <c r="Q903" s="149"/>
      <c r="R903" s="149"/>
      <c r="S903" s="149"/>
      <c r="T903" s="150"/>
      <c r="AR903" s="145" t="s">
        <v>154</v>
      </c>
      <c r="AS903" s="145" t="s">
        <v>77</v>
      </c>
      <c r="AT903" s="12" t="s">
        <v>77</v>
      </c>
      <c r="AU903" s="12" t="s">
        <v>30</v>
      </c>
      <c r="AV903" s="12" t="s">
        <v>68</v>
      </c>
      <c r="AW903" s="145" t="s">
        <v>142</v>
      </c>
    </row>
    <row r="904" spans="2:49" s="11" customFormat="1" ht="12">
      <c r="B904" s="138"/>
      <c r="D904" s="135" t="s">
        <v>154</v>
      </c>
      <c r="E904" s="139" t="s">
        <v>3</v>
      </c>
      <c r="F904" s="140" t="s">
        <v>263</v>
      </c>
      <c r="H904" s="139" t="s">
        <v>3</v>
      </c>
      <c r="L904" s="138"/>
      <c r="M904" s="141"/>
      <c r="N904" s="142"/>
      <c r="O904" s="142"/>
      <c r="P904" s="142"/>
      <c r="Q904" s="142"/>
      <c r="R904" s="142"/>
      <c r="S904" s="142"/>
      <c r="T904" s="143"/>
      <c r="AR904" s="139" t="s">
        <v>154</v>
      </c>
      <c r="AS904" s="139" t="s">
        <v>77</v>
      </c>
      <c r="AT904" s="11" t="s">
        <v>73</v>
      </c>
      <c r="AU904" s="11" t="s">
        <v>30</v>
      </c>
      <c r="AV904" s="11" t="s">
        <v>68</v>
      </c>
      <c r="AW904" s="139" t="s">
        <v>142</v>
      </c>
    </row>
    <row r="905" spans="2:49" s="12" customFormat="1" ht="12">
      <c r="B905" s="144"/>
      <c r="D905" s="135" t="s">
        <v>154</v>
      </c>
      <c r="E905" s="145" t="s">
        <v>3</v>
      </c>
      <c r="F905" s="146" t="s">
        <v>932</v>
      </c>
      <c r="H905" s="147">
        <v>18</v>
      </c>
      <c r="L905" s="144"/>
      <c r="M905" s="148"/>
      <c r="N905" s="149"/>
      <c r="O905" s="149"/>
      <c r="P905" s="149"/>
      <c r="Q905" s="149"/>
      <c r="R905" s="149"/>
      <c r="S905" s="149"/>
      <c r="T905" s="150"/>
      <c r="AR905" s="145" t="s">
        <v>154</v>
      </c>
      <c r="AS905" s="145" t="s">
        <v>77</v>
      </c>
      <c r="AT905" s="12" t="s">
        <v>77</v>
      </c>
      <c r="AU905" s="12" t="s">
        <v>30</v>
      </c>
      <c r="AV905" s="12" t="s">
        <v>68</v>
      </c>
      <c r="AW905" s="145" t="s">
        <v>142</v>
      </c>
    </row>
    <row r="906" spans="2:49" s="11" customFormat="1" ht="12">
      <c r="B906" s="138"/>
      <c r="D906" s="135" t="s">
        <v>154</v>
      </c>
      <c r="E906" s="139" t="s">
        <v>3</v>
      </c>
      <c r="F906" s="140" t="s">
        <v>265</v>
      </c>
      <c r="H906" s="139" t="s">
        <v>3</v>
      </c>
      <c r="L906" s="138"/>
      <c r="M906" s="141"/>
      <c r="N906" s="142"/>
      <c r="O906" s="142"/>
      <c r="P906" s="142"/>
      <c r="Q906" s="142"/>
      <c r="R906" s="142"/>
      <c r="S906" s="142"/>
      <c r="T906" s="143"/>
      <c r="AR906" s="139" t="s">
        <v>154</v>
      </c>
      <c r="AS906" s="139" t="s">
        <v>77</v>
      </c>
      <c r="AT906" s="11" t="s">
        <v>73</v>
      </c>
      <c r="AU906" s="11" t="s">
        <v>30</v>
      </c>
      <c r="AV906" s="11" t="s">
        <v>68</v>
      </c>
      <c r="AW906" s="139" t="s">
        <v>142</v>
      </c>
    </row>
    <row r="907" spans="2:49" s="12" customFormat="1" ht="12">
      <c r="B907" s="144"/>
      <c r="D907" s="135" t="s">
        <v>154</v>
      </c>
      <c r="E907" s="145" t="s">
        <v>3</v>
      </c>
      <c r="F907" s="146" t="s">
        <v>578</v>
      </c>
      <c r="H907" s="147">
        <v>22.9</v>
      </c>
      <c r="L907" s="144"/>
      <c r="M907" s="148"/>
      <c r="N907" s="149"/>
      <c r="O907" s="149"/>
      <c r="P907" s="149"/>
      <c r="Q907" s="149"/>
      <c r="R907" s="149"/>
      <c r="S907" s="149"/>
      <c r="T907" s="150"/>
      <c r="AR907" s="145" t="s">
        <v>154</v>
      </c>
      <c r="AS907" s="145" t="s">
        <v>77</v>
      </c>
      <c r="AT907" s="12" t="s">
        <v>77</v>
      </c>
      <c r="AU907" s="12" t="s">
        <v>30</v>
      </c>
      <c r="AV907" s="12" t="s">
        <v>68</v>
      </c>
      <c r="AW907" s="145" t="s">
        <v>142</v>
      </c>
    </row>
    <row r="908" spans="2:49" s="14" customFormat="1" ht="12">
      <c r="B908" s="167"/>
      <c r="D908" s="135" t="s">
        <v>154</v>
      </c>
      <c r="E908" s="168" t="s">
        <v>3</v>
      </c>
      <c r="F908" s="169" t="s">
        <v>226</v>
      </c>
      <c r="H908" s="170">
        <v>1013.06</v>
      </c>
      <c r="L908" s="167"/>
      <c r="M908" s="171"/>
      <c r="N908" s="172"/>
      <c r="O908" s="172"/>
      <c r="P908" s="172"/>
      <c r="Q908" s="172"/>
      <c r="R908" s="172"/>
      <c r="S908" s="172"/>
      <c r="T908" s="173"/>
      <c r="AR908" s="168" t="s">
        <v>154</v>
      </c>
      <c r="AS908" s="168" t="s">
        <v>77</v>
      </c>
      <c r="AT908" s="14" t="s">
        <v>143</v>
      </c>
      <c r="AU908" s="14" t="s">
        <v>30</v>
      </c>
      <c r="AV908" s="14" t="s">
        <v>68</v>
      </c>
      <c r="AW908" s="168" t="s">
        <v>142</v>
      </c>
    </row>
    <row r="909" spans="2:49" s="13" customFormat="1" ht="12">
      <c r="B909" s="160"/>
      <c r="D909" s="135" t="s">
        <v>154</v>
      </c>
      <c r="E909" s="161" t="s">
        <v>3</v>
      </c>
      <c r="F909" s="162" t="s">
        <v>182</v>
      </c>
      <c r="H909" s="163">
        <v>1013.06</v>
      </c>
      <c r="L909" s="160"/>
      <c r="M909" s="164"/>
      <c r="N909" s="165"/>
      <c r="O909" s="165"/>
      <c r="P909" s="165"/>
      <c r="Q909" s="165"/>
      <c r="R909" s="165"/>
      <c r="S909" s="165"/>
      <c r="T909" s="166"/>
      <c r="AR909" s="161" t="s">
        <v>154</v>
      </c>
      <c r="AS909" s="161" t="s">
        <v>77</v>
      </c>
      <c r="AT909" s="13" t="s">
        <v>150</v>
      </c>
      <c r="AU909" s="13" t="s">
        <v>30</v>
      </c>
      <c r="AV909" s="13" t="s">
        <v>73</v>
      </c>
      <c r="AW909" s="161" t="s">
        <v>142</v>
      </c>
    </row>
    <row r="910" spans="2:63" s="1" customFormat="1" ht="20.45" customHeight="1">
      <c r="B910" s="124"/>
      <c r="C910" s="125" t="s">
        <v>933</v>
      </c>
      <c r="D910" s="125" t="s">
        <v>145</v>
      </c>
      <c r="E910" s="126" t="s">
        <v>934</v>
      </c>
      <c r="F910" s="127" t="s">
        <v>935</v>
      </c>
      <c r="G910" s="128" t="s">
        <v>313</v>
      </c>
      <c r="H910" s="129">
        <v>833.92</v>
      </c>
      <c r="I910" s="130"/>
      <c r="J910" s="130">
        <f>ROUND(I910*H910,2)</f>
        <v>0</v>
      </c>
      <c r="K910" s="127" t="s">
        <v>149</v>
      </c>
      <c r="L910" s="28"/>
      <c r="M910" s="48" t="s">
        <v>3</v>
      </c>
      <c r="N910" s="131" t="s">
        <v>39</v>
      </c>
      <c r="O910" s="132">
        <v>0.181</v>
      </c>
      <c r="P910" s="132">
        <f>O910*H910</f>
        <v>150.93952</v>
      </c>
      <c r="Q910" s="132">
        <v>1E-05</v>
      </c>
      <c r="R910" s="132">
        <f>Q910*H910</f>
        <v>0.0083392</v>
      </c>
      <c r="S910" s="132">
        <v>0</v>
      </c>
      <c r="T910" s="133">
        <f>S910*H910</f>
        <v>0</v>
      </c>
      <c r="AP910" s="17" t="s">
        <v>305</v>
      </c>
      <c r="AR910" s="17" t="s">
        <v>145</v>
      </c>
      <c r="AS910" s="17" t="s">
        <v>77</v>
      </c>
      <c r="AW910" s="17" t="s">
        <v>142</v>
      </c>
      <c r="BC910" s="134">
        <f>IF(N910="základní",J910,0)</f>
        <v>0</v>
      </c>
      <c r="BD910" s="134">
        <f>IF(N910="snížená",J910,0)</f>
        <v>0</v>
      </c>
      <c r="BE910" s="134">
        <f>IF(N910="zákl. přenesená",J910,0)</f>
        <v>0</v>
      </c>
      <c r="BF910" s="134">
        <f>IF(N910="sníž. přenesená",J910,0)</f>
        <v>0</v>
      </c>
      <c r="BG910" s="134">
        <f>IF(N910="nulová",J910,0)</f>
        <v>0</v>
      </c>
      <c r="BH910" s="17" t="s">
        <v>73</v>
      </c>
      <c r="BI910" s="134">
        <f>ROUND(I910*H910,2)</f>
        <v>0</v>
      </c>
      <c r="BJ910" s="17" t="s">
        <v>305</v>
      </c>
      <c r="BK910" s="17" t="s">
        <v>936</v>
      </c>
    </row>
    <row r="911" spans="2:49" s="11" customFormat="1" ht="12">
      <c r="B911" s="138"/>
      <c r="D911" s="135" t="s">
        <v>154</v>
      </c>
      <c r="E911" s="139" t="s">
        <v>3</v>
      </c>
      <c r="F911" s="140" t="s">
        <v>155</v>
      </c>
      <c r="H911" s="139" t="s">
        <v>3</v>
      </c>
      <c r="L911" s="138"/>
      <c r="M911" s="141"/>
      <c r="N911" s="142"/>
      <c r="O911" s="142"/>
      <c r="P911" s="142"/>
      <c r="Q911" s="142"/>
      <c r="R911" s="142"/>
      <c r="S911" s="142"/>
      <c r="T911" s="143"/>
      <c r="AR911" s="139" t="s">
        <v>154</v>
      </c>
      <c r="AS911" s="139" t="s">
        <v>77</v>
      </c>
      <c r="AT911" s="11" t="s">
        <v>73</v>
      </c>
      <c r="AU911" s="11" t="s">
        <v>30</v>
      </c>
      <c r="AV911" s="11" t="s">
        <v>68</v>
      </c>
      <c r="AW911" s="139" t="s">
        <v>142</v>
      </c>
    </row>
    <row r="912" spans="2:49" s="11" customFormat="1" ht="12">
      <c r="B912" s="138"/>
      <c r="D912" s="135" t="s">
        <v>154</v>
      </c>
      <c r="E912" s="139" t="s">
        <v>3</v>
      </c>
      <c r="F912" s="140" t="s">
        <v>156</v>
      </c>
      <c r="H912" s="139" t="s">
        <v>3</v>
      </c>
      <c r="L912" s="138"/>
      <c r="M912" s="141"/>
      <c r="N912" s="142"/>
      <c r="O912" s="142"/>
      <c r="P912" s="142"/>
      <c r="Q912" s="142"/>
      <c r="R912" s="142"/>
      <c r="S912" s="142"/>
      <c r="T912" s="143"/>
      <c r="AR912" s="139" t="s">
        <v>154</v>
      </c>
      <c r="AS912" s="139" t="s">
        <v>77</v>
      </c>
      <c r="AT912" s="11" t="s">
        <v>73</v>
      </c>
      <c r="AU912" s="11" t="s">
        <v>30</v>
      </c>
      <c r="AV912" s="11" t="s">
        <v>68</v>
      </c>
      <c r="AW912" s="139" t="s">
        <v>142</v>
      </c>
    </row>
    <row r="913" spans="2:49" s="11" customFormat="1" ht="12">
      <c r="B913" s="138"/>
      <c r="D913" s="135" t="s">
        <v>154</v>
      </c>
      <c r="E913" s="139" t="s">
        <v>3</v>
      </c>
      <c r="F913" s="140" t="s">
        <v>463</v>
      </c>
      <c r="H913" s="139" t="s">
        <v>3</v>
      </c>
      <c r="L913" s="138"/>
      <c r="M913" s="141"/>
      <c r="N913" s="142"/>
      <c r="O913" s="142"/>
      <c r="P913" s="142"/>
      <c r="Q913" s="142"/>
      <c r="R913" s="142"/>
      <c r="S913" s="142"/>
      <c r="T913" s="143"/>
      <c r="AR913" s="139" t="s">
        <v>154</v>
      </c>
      <c r="AS913" s="139" t="s">
        <v>77</v>
      </c>
      <c r="AT913" s="11" t="s">
        <v>73</v>
      </c>
      <c r="AU913" s="11" t="s">
        <v>30</v>
      </c>
      <c r="AV913" s="11" t="s">
        <v>68</v>
      </c>
      <c r="AW913" s="139" t="s">
        <v>142</v>
      </c>
    </row>
    <row r="914" spans="2:49" s="12" customFormat="1" ht="12">
      <c r="B914" s="144"/>
      <c r="D914" s="135" t="s">
        <v>154</v>
      </c>
      <c r="E914" s="145" t="s">
        <v>3</v>
      </c>
      <c r="F914" s="146" t="s">
        <v>937</v>
      </c>
      <c r="H914" s="147">
        <v>324</v>
      </c>
      <c r="L914" s="144"/>
      <c r="M914" s="148"/>
      <c r="N914" s="149"/>
      <c r="O914" s="149"/>
      <c r="P914" s="149"/>
      <c r="Q914" s="149"/>
      <c r="R914" s="149"/>
      <c r="S914" s="149"/>
      <c r="T914" s="150"/>
      <c r="AR914" s="145" t="s">
        <v>154</v>
      </c>
      <c r="AS914" s="145" t="s">
        <v>77</v>
      </c>
      <c r="AT914" s="12" t="s">
        <v>77</v>
      </c>
      <c r="AU914" s="12" t="s">
        <v>30</v>
      </c>
      <c r="AV914" s="12" t="s">
        <v>68</v>
      </c>
      <c r="AW914" s="145" t="s">
        <v>142</v>
      </c>
    </row>
    <row r="915" spans="2:49" s="12" customFormat="1" ht="12">
      <c r="B915" s="144"/>
      <c r="D915" s="135" t="s">
        <v>154</v>
      </c>
      <c r="E915" s="145" t="s">
        <v>3</v>
      </c>
      <c r="F915" s="146" t="s">
        <v>567</v>
      </c>
      <c r="H915" s="147">
        <v>146.6</v>
      </c>
      <c r="L915" s="144"/>
      <c r="M915" s="148"/>
      <c r="N915" s="149"/>
      <c r="O915" s="149"/>
      <c r="P915" s="149"/>
      <c r="Q915" s="149"/>
      <c r="R915" s="149"/>
      <c r="S915" s="149"/>
      <c r="T915" s="150"/>
      <c r="AR915" s="145" t="s">
        <v>154</v>
      </c>
      <c r="AS915" s="145" t="s">
        <v>77</v>
      </c>
      <c r="AT915" s="12" t="s">
        <v>77</v>
      </c>
      <c r="AU915" s="12" t="s">
        <v>30</v>
      </c>
      <c r="AV915" s="12" t="s">
        <v>68</v>
      </c>
      <c r="AW915" s="145" t="s">
        <v>142</v>
      </c>
    </row>
    <row r="916" spans="2:49" s="12" customFormat="1" ht="12">
      <c r="B916" s="144"/>
      <c r="D916" s="135" t="s">
        <v>154</v>
      </c>
      <c r="E916" s="145" t="s">
        <v>3</v>
      </c>
      <c r="F916" s="146" t="s">
        <v>938</v>
      </c>
      <c r="H916" s="147">
        <v>-48</v>
      </c>
      <c r="L916" s="144"/>
      <c r="M916" s="148"/>
      <c r="N916" s="149"/>
      <c r="O916" s="149"/>
      <c r="P916" s="149"/>
      <c r="Q916" s="149"/>
      <c r="R916" s="149"/>
      <c r="S916" s="149"/>
      <c r="T916" s="150"/>
      <c r="AR916" s="145" t="s">
        <v>154</v>
      </c>
      <c r="AS916" s="145" t="s">
        <v>77</v>
      </c>
      <c r="AT916" s="12" t="s">
        <v>77</v>
      </c>
      <c r="AU916" s="12" t="s">
        <v>30</v>
      </c>
      <c r="AV916" s="12" t="s">
        <v>68</v>
      </c>
      <c r="AW916" s="145" t="s">
        <v>142</v>
      </c>
    </row>
    <row r="917" spans="2:49" s="12" customFormat="1" ht="12">
      <c r="B917" s="144"/>
      <c r="D917" s="135" t="s">
        <v>154</v>
      </c>
      <c r="E917" s="145" t="s">
        <v>3</v>
      </c>
      <c r="F917" s="146" t="s">
        <v>939</v>
      </c>
      <c r="H917" s="147">
        <v>-24</v>
      </c>
      <c r="L917" s="144"/>
      <c r="M917" s="148"/>
      <c r="N917" s="149"/>
      <c r="O917" s="149"/>
      <c r="P917" s="149"/>
      <c r="Q917" s="149"/>
      <c r="R917" s="149"/>
      <c r="S917" s="149"/>
      <c r="T917" s="150"/>
      <c r="AR917" s="145" t="s">
        <v>154</v>
      </c>
      <c r="AS917" s="145" t="s">
        <v>77</v>
      </c>
      <c r="AT917" s="12" t="s">
        <v>77</v>
      </c>
      <c r="AU917" s="12" t="s">
        <v>30</v>
      </c>
      <c r="AV917" s="12" t="s">
        <v>68</v>
      </c>
      <c r="AW917" s="145" t="s">
        <v>142</v>
      </c>
    </row>
    <row r="918" spans="2:49" s="12" customFormat="1" ht="12">
      <c r="B918" s="144"/>
      <c r="D918" s="135" t="s">
        <v>154</v>
      </c>
      <c r="E918" s="145" t="s">
        <v>3</v>
      </c>
      <c r="F918" s="146" t="s">
        <v>940</v>
      </c>
      <c r="H918" s="147">
        <v>27.6</v>
      </c>
      <c r="L918" s="144"/>
      <c r="M918" s="148"/>
      <c r="N918" s="149"/>
      <c r="O918" s="149"/>
      <c r="P918" s="149"/>
      <c r="Q918" s="149"/>
      <c r="R918" s="149"/>
      <c r="S918" s="149"/>
      <c r="T918" s="150"/>
      <c r="AR918" s="145" t="s">
        <v>154</v>
      </c>
      <c r="AS918" s="145" t="s">
        <v>77</v>
      </c>
      <c r="AT918" s="12" t="s">
        <v>77</v>
      </c>
      <c r="AU918" s="12" t="s">
        <v>30</v>
      </c>
      <c r="AV918" s="12" t="s">
        <v>68</v>
      </c>
      <c r="AW918" s="145" t="s">
        <v>142</v>
      </c>
    </row>
    <row r="919" spans="2:49" s="12" customFormat="1" ht="12">
      <c r="B919" s="144"/>
      <c r="D919" s="135" t="s">
        <v>154</v>
      </c>
      <c r="E919" s="145" t="s">
        <v>3</v>
      </c>
      <c r="F919" s="146" t="s">
        <v>941</v>
      </c>
      <c r="H919" s="147">
        <v>-2.4</v>
      </c>
      <c r="L919" s="144"/>
      <c r="M919" s="148"/>
      <c r="N919" s="149"/>
      <c r="O919" s="149"/>
      <c r="P919" s="149"/>
      <c r="Q919" s="149"/>
      <c r="R919" s="149"/>
      <c r="S919" s="149"/>
      <c r="T919" s="150"/>
      <c r="AR919" s="145" t="s">
        <v>154</v>
      </c>
      <c r="AS919" s="145" t="s">
        <v>77</v>
      </c>
      <c r="AT919" s="12" t="s">
        <v>77</v>
      </c>
      <c r="AU919" s="12" t="s">
        <v>30</v>
      </c>
      <c r="AV919" s="12" t="s">
        <v>68</v>
      </c>
      <c r="AW919" s="145" t="s">
        <v>142</v>
      </c>
    </row>
    <row r="920" spans="2:49" s="11" customFormat="1" ht="12">
      <c r="B920" s="138"/>
      <c r="D920" s="135" t="s">
        <v>154</v>
      </c>
      <c r="E920" s="139" t="s">
        <v>3</v>
      </c>
      <c r="F920" s="140" t="s">
        <v>465</v>
      </c>
      <c r="H920" s="139" t="s">
        <v>3</v>
      </c>
      <c r="L920" s="138"/>
      <c r="M920" s="141"/>
      <c r="N920" s="142"/>
      <c r="O920" s="142"/>
      <c r="P920" s="142"/>
      <c r="Q920" s="142"/>
      <c r="R920" s="142"/>
      <c r="S920" s="142"/>
      <c r="T920" s="143"/>
      <c r="AR920" s="139" t="s">
        <v>154</v>
      </c>
      <c r="AS920" s="139" t="s">
        <v>77</v>
      </c>
      <c r="AT920" s="11" t="s">
        <v>73</v>
      </c>
      <c r="AU920" s="11" t="s">
        <v>30</v>
      </c>
      <c r="AV920" s="11" t="s">
        <v>68</v>
      </c>
      <c r="AW920" s="139" t="s">
        <v>142</v>
      </c>
    </row>
    <row r="921" spans="2:49" s="12" customFormat="1" ht="12">
      <c r="B921" s="144"/>
      <c r="D921" s="135" t="s">
        <v>154</v>
      </c>
      <c r="E921" s="145" t="s">
        <v>3</v>
      </c>
      <c r="F921" s="146" t="s">
        <v>942</v>
      </c>
      <c r="H921" s="147">
        <v>138.06</v>
      </c>
      <c r="L921" s="144"/>
      <c r="M921" s="148"/>
      <c r="N921" s="149"/>
      <c r="O921" s="149"/>
      <c r="P921" s="149"/>
      <c r="Q921" s="149"/>
      <c r="R921" s="149"/>
      <c r="S921" s="149"/>
      <c r="T921" s="150"/>
      <c r="AR921" s="145" t="s">
        <v>154</v>
      </c>
      <c r="AS921" s="145" t="s">
        <v>77</v>
      </c>
      <c r="AT921" s="12" t="s">
        <v>77</v>
      </c>
      <c r="AU921" s="12" t="s">
        <v>30</v>
      </c>
      <c r="AV921" s="12" t="s">
        <v>68</v>
      </c>
      <c r="AW921" s="145" t="s">
        <v>142</v>
      </c>
    </row>
    <row r="922" spans="2:49" s="12" customFormat="1" ht="12">
      <c r="B922" s="144"/>
      <c r="D922" s="135" t="s">
        <v>154</v>
      </c>
      <c r="E922" s="145" t="s">
        <v>3</v>
      </c>
      <c r="F922" s="146" t="s">
        <v>570</v>
      </c>
      <c r="H922" s="147">
        <v>73.71</v>
      </c>
      <c r="L922" s="144"/>
      <c r="M922" s="148"/>
      <c r="N922" s="149"/>
      <c r="O922" s="149"/>
      <c r="P922" s="149"/>
      <c r="Q922" s="149"/>
      <c r="R922" s="149"/>
      <c r="S922" s="149"/>
      <c r="T922" s="150"/>
      <c r="AR922" s="145" t="s">
        <v>154</v>
      </c>
      <c r="AS922" s="145" t="s">
        <v>77</v>
      </c>
      <c r="AT922" s="12" t="s">
        <v>77</v>
      </c>
      <c r="AU922" s="12" t="s">
        <v>30</v>
      </c>
      <c r="AV922" s="12" t="s">
        <v>68</v>
      </c>
      <c r="AW922" s="145" t="s">
        <v>142</v>
      </c>
    </row>
    <row r="923" spans="2:49" s="12" customFormat="1" ht="12">
      <c r="B923" s="144"/>
      <c r="D923" s="135" t="s">
        <v>154</v>
      </c>
      <c r="E923" s="145" t="s">
        <v>3</v>
      </c>
      <c r="F923" s="146" t="s">
        <v>943</v>
      </c>
      <c r="H923" s="147">
        <v>-21.6</v>
      </c>
      <c r="L923" s="144"/>
      <c r="M923" s="148"/>
      <c r="N923" s="149"/>
      <c r="O923" s="149"/>
      <c r="P923" s="149"/>
      <c r="Q923" s="149"/>
      <c r="R923" s="149"/>
      <c r="S923" s="149"/>
      <c r="T923" s="150"/>
      <c r="AR923" s="145" t="s">
        <v>154</v>
      </c>
      <c r="AS923" s="145" t="s">
        <v>77</v>
      </c>
      <c r="AT923" s="12" t="s">
        <v>77</v>
      </c>
      <c r="AU923" s="12" t="s">
        <v>30</v>
      </c>
      <c r="AV923" s="12" t="s">
        <v>68</v>
      </c>
      <c r="AW923" s="145" t="s">
        <v>142</v>
      </c>
    </row>
    <row r="924" spans="2:49" s="12" customFormat="1" ht="12">
      <c r="B924" s="144"/>
      <c r="D924" s="135" t="s">
        <v>154</v>
      </c>
      <c r="E924" s="145" t="s">
        <v>3</v>
      </c>
      <c r="F924" s="146" t="s">
        <v>944</v>
      </c>
      <c r="H924" s="147">
        <v>-12.6</v>
      </c>
      <c r="L924" s="144"/>
      <c r="M924" s="148"/>
      <c r="N924" s="149"/>
      <c r="O924" s="149"/>
      <c r="P924" s="149"/>
      <c r="Q924" s="149"/>
      <c r="R924" s="149"/>
      <c r="S924" s="149"/>
      <c r="T924" s="150"/>
      <c r="AR924" s="145" t="s">
        <v>154</v>
      </c>
      <c r="AS924" s="145" t="s">
        <v>77</v>
      </c>
      <c r="AT924" s="12" t="s">
        <v>77</v>
      </c>
      <c r="AU924" s="12" t="s">
        <v>30</v>
      </c>
      <c r="AV924" s="12" t="s">
        <v>68</v>
      </c>
      <c r="AW924" s="145" t="s">
        <v>142</v>
      </c>
    </row>
    <row r="925" spans="2:49" s="11" customFormat="1" ht="12">
      <c r="B925" s="138"/>
      <c r="D925" s="135" t="s">
        <v>154</v>
      </c>
      <c r="E925" s="139" t="s">
        <v>3</v>
      </c>
      <c r="F925" s="140" t="s">
        <v>247</v>
      </c>
      <c r="H925" s="139" t="s">
        <v>3</v>
      </c>
      <c r="L925" s="138"/>
      <c r="M925" s="141"/>
      <c r="N925" s="142"/>
      <c r="O925" s="142"/>
      <c r="P925" s="142"/>
      <c r="Q925" s="142"/>
      <c r="R925" s="142"/>
      <c r="S925" s="142"/>
      <c r="T925" s="143"/>
      <c r="AR925" s="139" t="s">
        <v>154</v>
      </c>
      <c r="AS925" s="139" t="s">
        <v>77</v>
      </c>
      <c r="AT925" s="11" t="s">
        <v>73</v>
      </c>
      <c r="AU925" s="11" t="s">
        <v>30</v>
      </c>
      <c r="AV925" s="11" t="s">
        <v>68</v>
      </c>
      <c r="AW925" s="139" t="s">
        <v>142</v>
      </c>
    </row>
    <row r="926" spans="2:49" s="12" customFormat="1" ht="12">
      <c r="B926" s="144"/>
      <c r="D926" s="135" t="s">
        <v>154</v>
      </c>
      <c r="E926" s="145" t="s">
        <v>3</v>
      </c>
      <c r="F926" s="146" t="s">
        <v>571</v>
      </c>
      <c r="H926" s="147">
        <v>75.6</v>
      </c>
      <c r="L926" s="144"/>
      <c r="M926" s="148"/>
      <c r="N926" s="149"/>
      <c r="O926" s="149"/>
      <c r="P926" s="149"/>
      <c r="Q926" s="149"/>
      <c r="R926" s="149"/>
      <c r="S926" s="149"/>
      <c r="T926" s="150"/>
      <c r="AR926" s="145" t="s">
        <v>154</v>
      </c>
      <c r="AS926" s="145" t="s">
        <v>77</v>
      </c>
      <c r="AT926" s="12" t="s">
        <v>77</v>
      </c>
      <c r="AU926" s="12" t="s">
        <v>30</v>
      </c>
      <c r="AV926" s="12" t="s">
        <v>68</v>
      </c>
      <c r="AW926" s="145" t="s">
        <v>142</v>
      </c>
    </row>
    <row r="927" spans="2:49" s="12" customFormat="1" ht="12">
      <c r="B927" s="144"/>
      <c r="D927" s="135" t="s">
        <v>154</v>
      </c>
      <c r="E927" s="145" t="s">
        <v>3</v>
      </c>
      <c r="F927" s="146" t="s">
        <v>572</v>
      </c>
      <c r="H927" s="147">
        <v>61.2</v>
      </c>
      <c r="L927" s="144"/>
      <c r="M927" s="148"/>
      <c r="N927" s="149"/>
      <c r="O927" s="149"/>
      <c r="P927" s="149"/>
      <c r="Q927" s="149"/>
      <c r="R927" s="149"/>
      <c r="S927" s="149"/>
      <c r="T927" s="150"/>
      <c r="AR927" s="145" t="s">
        <v>154</v>
      </c>
      <c r="AS927" s="145" t="s">
        <v>77</v>
      </c>
      <c r="AT927" s="12" t="s">
        <v>77</v>
      </c>
      <c r="AU927" s="12" t="s">
        <v>30</v>
      </c>
      <c r="AV927" s="12" t="s">
        <v>68</v>
      </c>
      <c r="AW927" s="145" t="s">
        <v>142</v>
      </c>
    </row>
    <row r="928" spans="2:49" s="12" customFormat="1" ht="12">
      <c r="B928" s="144"/>
      <c r="D928" s="135" t="s">
        <v>154</v>
      </c>
      <c r="E928" s="145" t="s">
        <v>3</v>
      </c>
      <c r="F928" s="146" t="s">
        <v>573</v>
      </c>
      <c r="H928" s="147">
        <v>40.8</v>
      </c>
      <c r="L928" s="144"/>
      <c r="M928" s="148"/>
      <c r="N928" s="149"/>
      <c r="O928" s="149"/>
      <c r="P928" s="149"/>
      <c r="Q928" s="149"/>
      <c r="R928" s="149"/>
      <c r="S928" s="149"/>
      <c r="T928" s="150"/>
      <c r="AR928" s="145" t="s">
        <v>154</v>
      </c>
      <c r="AS928" s="145" t="s">
        <v>77</v>
      </c>
      <c r="AT928" s="12" t="s">
        <v>77</v>
      </c>
      <c r="AU928" s="12" t="s">
        <v>30</v>
      </c>
      <c r="AV928" s="12" t="s">
        <v>68</v>
      </c>
      <c r="AW928" s="145" t="s">
        <v>142</v>
      </c>
    </row>
    <row r="929" spans="2:49" s="12" customFormat="1" ht="12">
      <c r="B929" s="144"/>
      <c r="D929" s="135" t="s">
        <v>154</v>
      </c>
      <c r="E929" s="145" t="s">
        <v>3</v>
      </c>
      <c r="F929" s="146" t="s">
        <v>574</v>
      </c>
      <c r="H929" s="147">
        <v>15.8</v>
      </c>
      <c r="L929" s="144"/>
      <c r="M929" s="148"/>
      <c r="N929" s="149"/>
      <c r="O929" s="149"/>
      <c r="P929" s="149"/>
      <c r="Q929" s="149"/>
      <c r="R929" s="149"/>
      <c r="S929" s="149"/>
      <c r="T929" s="150"/>
      <c r="AR929" s="145" t="s">
        <v>154</v>
      </c>
      <c r="AS929" s="145" t="s">
        <v>77</v>
      </c>
      <c r="AT929" s="12" t="s">
        <v>77</v>
      </c>
      <c r="AU929" s="12" t="s">
        <v>30</v>
      </c>
      <c r="AV929" s="12" t="s">
        <v>68</v>
      </c>
      <c r="AW929" s="145" t="s">
        <v>142</v>
      </c>
    </row>
    <row r="930" spans="2:49" s="12" customFormat="1" ht="12">
      <c r="B930" s="144"/>
      <c r="D930" s="135" t="s">
        <v>154</v>
      </c>
      <c r="E930" s="145" t="s">
        <v>3</v>
      </c>
      <c r="F930" s="146" t="s">
        <v>575</v>
      </c>
      <c r="H930" s="147">
        <v>11.9</v>
      </c>
      <c r="L930" s="144"/>
      <c r="M930" s="148"/>
      <c r="N930" s="149"/>
      <c r="O930" s="149"/>
      <c r="P930" s="149"/>
      <c r="Q930" s="149"/>
      <c r="R930" s="149"/>
      <c r="S930" s="149"/>
      <c r="T930" s="150"/>
      <c r="AR930" s="145" t="s">
        <v>154</v>
      </c>
      <c r="AS930" s="145" t="s">
        <v>77</v>
      </c>
      <c r="AT930" s="12" t="s">
        <v>77</v>
      </c>
      <c r="AU930" s="12" t="s">
        <v>30</v>
      </c>
      <c r="AV930" s="12" t="s">
        <v>68</v>
      </c>
      <c r="AW930" s="145" t="s">
        <v>142</v>
      </c>
    </row>
    <row r="931" spans="2:49" s="12" customFormat="1" ht="12">
      <c r="B931" s="144"/>
      <c r="D931" s="135" t="s">
        <v>154</v>
      </c>
      <c r="E931" s="145" t="s">
        <v>3</v>
      </c>
      <c r="F931" s="146" t="s">
        <v>945</v>
      </c>
      <c r="H931" s="147">
        <v>-38.4</v>
      </c>
      <c r="L931" s="144"/>
      <c r="M931" s="148"/>
      <c r="N931" s="149"/>
      <c r="O931" s="149"/>
      <c r="P931" s="149"/>
      <c r="Q931" s="149"/>
      <c r="R931" s="149"/>
      <c r="S931" s="149"/>
      <c r="T931" s="150"/>
      <c r="AR931" s="145" t="s">
        <v>154</v>
      </c>
      <c r="AS931" s="145" t="s">
        <v>77</v>
      </c>
      <c r="AT931" s="12" t="s">
        <v>77</v>
      </c>
      <c r="AU931" s="12" t="s">
        <v>30</v>
      </c>
      <c r="AV931" s="12" t="s">
        <v>68</v>
      </c>
      <c r="AW931" s="145" t="s">
        <v>142</v>
      </c>
    </row>
    <row r="932" spans="2:49" s="11" customFormat="1" ht="12">
      <c r="B932" s="138"/>
      <c r="D932" s="135" t="s">
        <v>154</v>
      </c>
      <c r="E932" s="139" t="s">
        <v>3</v>
      </c>
      <c r="F932" s="140" t="s">
        <v>256</v>
      </c>
      <c r="H932" s="139" t="s">
        <v>3</v>
      </c>
      <c r="L932" s="138"/>
      <c r="M932" s="141"/>
      <c r="N932" s="142"/>
      <c r="O932" s="142"/>
      <c r="P932" s="142"/>
      <c r="Q932" s="142"/>
      <c r="R932" s="142"/>
      <c r="S932" s="142"/>
      <c r="T932" s="143"/>
      <c r="AR932" s="139" t="s">
        <v>154</v>
      </c>
      <c r="AS932" s="139" t="s">
        <v>77</v>
      </c>
      <c r="AT932" s="11" t="s">
        <v>73</v>
      </c>
      <c r="AU932" s="11" t="s">
        <v>30</v>
      </c>
      <c r="AV932" s="11" t="s">
        <v>68</v>
      </c>
      <c r="AW932" s="139" t="s">
        <v>142</v>
      </c>
    </row>
    <row r="933" spans="2:49" s="12" customFormat="1" ht="12">
      <c r="B933" s="144"/>
      <c r="D933" s="135" t="s">
        <v>154</v>
      </c>
      <c r="E933" s="145" t="s">
        <v>3</v>
      </c>
      <c r="F933" s="146" t="s">
        <v>576</v>
      </c>
      <c r="H933" s="147">
        <v>20.2</v>
      </c>
      <c r="L933" s="144"/>
      <c r="M933" s="148"/>
      <c r="N933" s="149"/>
      <c r="O933" s="149"/>
      <c r="P933" s="149"/>
      <c r="Q933" s="149"/>
      <c r="R933" s="149"/>
      <c r="S933" s="149"/>
      <c r="T933" s="150"/>
      <c r="AR933" s="145" t="s">
        <v>154</v>
      </c>
      <c r="AS933" s="145" t="s">
        <v>77</v>
      </c>
      <c r="AT933" s="12" t="s">
        <v>77</v>
      </c>
      <c r="AU933" s="12" t="s">
        <v>30</v>
      </c>
      <c r="AV933" s="12" t="s">
        <v>68</v>
      </c>
      <c r="AW933" s="145" t="s">
        <v>142</v>
      </c>
    </row>
    <row r="934" spans="2:49" s="12" customFormat="1" ht="12">
      <c r="B934" s="144"/>
      <c r="D934" s="135" t="s">
        <v>154</v>
      </c>
      <c r="E934" s="145" t="s">
        <v>3</v>
      </c>
      <c r="F934" s="146" t="s">
        <v>946</v>
      </c>
      <c r="H934" s="147">
        <v>-5.5</v>
      </c>
      <c r="L934" s="144"/>
      <c r="M934" s="148"/>
      <c r="N934" s="149"/>
      <c r="O934" s="149"/>
      <c r="P934" s="149"/>
      <c r="Q934" s="149"/>
      <c r="R934" s="149"/>
      <c r="S934" s="149"/>
      <c r="T934" s="150"/>
      <c r="AR934" s="145" t="s">
        <v>154</v>
      </c>
      <c r="AS934" s="145" t="s">
        <v>77</v>
      </c>
      <c r="AT934" s="12" t="s">
        <v>77</v>
      </c>
      <c r="AU934" s="12" t="s">
        <v>30</v>
      </c>
      <c r="AV934" s="12" t="s">
        <v>68</v>
      </c>
      <c r="AW934" s="145" t="s">
        <v>142</v>
      </c>
    </row>
    <row r="935" spans="2:49" s="12" customFormat="1" ht="12">
      <c r="B935" s="144"/>
      <c r="D935" s="135" t="s">
        <v>154</v>
      </c>
      <c r="E935" s="145" t="s">
        <v>3</v>
      </c>
      <c r="F935" s="146" t="s">
        <v>947</v>
      </c>
      <c r="H935" s="147">
        <v>-4.65</v>
      </c>
      <c r="L935" s="144"/>
      <c r="M935" s="148"/>
      <c r="N935" s="149"/>
      <c r="O935" s="149"/>
      <c r="P935" s="149"/>
      <c r="Q935" s="149"/>
      <c r="R935" s="149"/>
      <c r="S935" s="149"/>
      <c r="T935" s="150"/>
      <c r="AR935" s="145" t="s">
        <v>154</v>
      </c>
      <c r="AS935" s="145" t="s">
        <v>77</v>
      </c>
      <c r="AT935" s="12" t="s">
        <v>77</v>
      </c>
      <c r="AU935" s="12" t="s">
        <v>30</v>
      </c>
      <c r="AV935" s="12" t="s">
        <v>68</v>
      </c>
      <c r="AW935" s="145" t="s">
        <v>142</v>
      </c>
    </row>
    <row r="936" spans="2:49" s="11" customFormat="1" ht="12">
      <c r="B936" s="138"/>
      <c r="D936" s="135" t="s">
        <v>154</v>
      </c>
      <c r="E936" s="139" t="s">
        <v>3</v>
      </c>
      <c r="F936" s="140" t="s">
        <v>258</v>
      </c>
      <c r="H936" s="139" t="s">
        <v>3</v>
      </c>
      <c r="L936" s="138"/>
      <c r="M936" s="141"/>
      <c r="N936" s="142"/>
      <c r="O936" s="142"/>
      <c r="P936" s="142"/>
      <c r="Q936" s="142"/>
      <c r="R936" s="142"/>
      <c r="S936" s="142"/>
      <c r="T936" s="143"/>
      <c r="AR936" s="139" t="s">
        <v>154</v>
      </c>
      <c r="AS936" s="139" t="s">
        <v>77</v>
      </c>
      <c r="AT936" s="11" t="s">
        <v>73</v>
      </c>
      <c r="AU936" s="11" t="s">
        <v>30</v>
      </c>
      <c r="AV936" s="11" t="s">
        <v>68</v>
      </c>
      <c r="AW936" s="139" t="s">
        <v>142</v>
      </c>
    </row>
    <row r="937" spans="2:49" s="11" customFormat="1" ht="12">
      <c r="B937" s="138"/>
      <c r="D937" s="135" t="s">
        <v>154</v>
      </c>
      <c r="E937" s="139" t="s">
        <v>3</v>
      </c>
      <c r="F937" s="140" t="s">
        <v>261</v>
      </c>
      <c r="H937" s="139" t="s">
        <v>3</v>
      </c>
      <c r="L937" s="138"/>
      <c r="M937" s="141"/>
      <c r="N937" s="142"/>
      <c r="O937" s="142"/>
      <c r="P937" s="142"/>
      <c r="Q937" s="142"/>
      <c r="R937" s="142"/>
      <c r="S937" s="142"/>
      <c r="T937" s="143"/>
      <c r="AR937" s="139" t="s">
        <v>154</v>
      </c>
      <c r="AS937" s="139" t="s">
        <v>77</v>
      </c>
      <c r="AT937" s="11" t="s">
        <v>73</v>
      </c>
      <c r="AU937" s="11" t="s">
        <v>30</v>
      </c>
      <c r="AV937" s="11" t="s">
        <v>68</v>
      </c>
      <c r="AW937" s="139" t="s">
        <v>142</v>
      </c>
    </row>
    <row r="938" spans="2:49" s="12" customFormat="1" ht="12">
      <c r="B938" s="144"/>
      <c r="D938" s="135" t="s">
        <v>154</v>
      </c>
      <c r="E938" s="145" t="s">
        <v>3</v>
      </c>
      <c r="F938" s="146" t="s">
        <v>577</v>
      </c>
      <c r="H938" s="147">
        <v>16.3</v>
      </c>
      <c r="L938" s="144"/>
      <c r="M938" s="148"/>
      <c r="N938" s="149"/>
      <c r="O938" s="149"/>
      <c r="P938" s="149"/>
      <c r="Q938" s="149"/>
      <c r="R938" s="149"/>
      <c r="S938" s="149"/>
      <c r="T938" s="150"/>
      <c r="AR938" s="145" t="s">
        <v>154</v>
      </c>
      <c r="AS938" s="145" t="s">
        <v>77</v>
      </c>
      <c r="AT938" s="12" t="s">
        <v>77</v>
      </c>
      <c r="AU938" s="12" t="s">
        <v>30</v>
      </c>
      <c r="AV938" s="12" t="s">
        <v>68</v>
      </c>
      <c r="AW938" s="145" t="s">
        <v>142</v>
      </c>
    </row>
    <row r="939" spans="2:49" s="11" customFormat="1" ht="12">
      <c r="B939" s="138"/>
      <c r="D939" s="135" t="s">
        <v>154</v>
      </c>
      <c r="E939" s="139" t="s">
        <v>3</v>
      </c>
      <c r="F939" s="140" t="s">
        <v>263</v>
      </c>
      <c r="H939" s="139" t="s">
        <v>3</v>
      </c>
      <c r="L939" s="138"/>
      <c r="M939" s="141"/>
      <c r="N939" s="142"/>
      <c r="O939" s="142"/>
      <c r="P939" s="142"/>
      <c r="Q939" s="142"/>
      <c r="R939" s="142"/>
      <c r="S939" s="142"/>
      <c r="T939" s="143"/>
      <c r="AR939" s="139" t="s">
        <v>154</v>
      </c>
      <c r="AS939" s="139" t="s">
        <v>77</v>
      </c>
      <c r="AT939" s="11" t="s">
        <v>73</v>
      </c>
      <c r="AU939" s="11" t="s">
        <v>30</v>
      </c>
      <c r="AV939" s="11" t="s">
        <v>68</v>
      </c>
      <c r="AW939" s="139" t="s">
        <v>142</v>
      </c>
    </row>
    <row r="940" spans="2:49" s="12" customFormat="1" ht="12">
      <c r="B940" s="144"/>
      <c r="D940" s="135" t="s">
        <v>154</v>
      </c>
      <c r="E940" s="145" t="s">
        <v>3</v>
      </c>
      <c r="F940" s="146" t="s">
        <v>932</v>
      </c>
      <c r="H940" s="147">
        <v>18</v>
      </c>
      <c r="L940" s="144"/>
      <c r="M940" s="148"/>
      <c r="N940" s="149"/>
      <c r="O940" s="149"/>
      <c r="P940" s="149"/>
      <c r="Q940" s="149"/>
      <c r="R940" s="149"/>
      <c r="S940" s="149"/>
      <c r="T940" s="150"/>
      <c r="AR940" s="145" t="s">
        <v>154</v>
      </c>
      <c r="AS940" s="145" t="s">
        <v>77</v>
      </c>
      <c r="AT940" s="12" t="s">
        <v>77</v>
      </c>
      <c r="AU940" s="12" t="s">
        <v>30</v>
      </c>
      <c r="AV940" s="12" t="s">
        <v>68</v>
      </c>
      <c r="AW940" s="145" t="s">
        <v>142</v>
      </c>
    </row>
    <row r="941" spans="2:49" s="12" customFormat="1" ht="12">
      <c r="B941" s="144"/>
      <c r="D941" s="135" t="s">
        <v>154</v>
      </c>
      <c r="E941" s="145" t="s">
        <v>3</v>
      </c>
      <c r="F941" s="146" t="s">
        <v>948</v>
      </c>
      <c r="H941" s="147">
        <v>-0.8</v>
      </c>
      <c r="L941" s="144"/>
      <c r="M941" s="148"/>
      <c r="N941" s="149"/>
      <c r="O941" s="149"/>
      <c r="P941" s="149"/>
      <c r="Q941" s="149"/>
      <c r="R941" s="149"/>
      <c r="S941" s="149"/>
      <c r="T941" s="150"/>
      <c r="AR941" s="145" t="s">
        <v>154</v>
      </c>
      <c r="AS941" s="145" t="s">
        <v>77</v>
      </c>
      <c r="AT941" s="12" t="s">
        <v>77</v>
      </c>
      <c r="AU941" s="12" t="s">
        <v>30</v>
      </c>
      <c r="AV941" s="12" t="s">
        <v>68</v>
      </c>
      <c r="AW941" s="145" t="s">
        <v>142</v>
      </c>
    </row>
    <row r="942" spans="2:49" s="11" customFormat="1" ht="12">
      <c r="B942" s="138"/>
      <c r="D942" s="135" t="s">
        <v>154</v>
      </c>
      <c r="E942" s="139" t="s">
        <v>3</v>
      </c>
      <c r="F942" s="140" t="s">
        <v>265</v>
      </c>
      <c r="H942" s="139" t="s">
        <v>3</v>
      </c>
      <c r="L942" s="138"/>
      <c r="M942" s="141"/>
      <c r="N942" s="142"/>
      <c r="O942" s="142"/>
      <c r="P942" s="142"/>
      <c r="Q942" s="142"/>
      <c r="R942" s="142"/>
      <c r="S942" s="142"/>
      <c r="T942" s="143"/>
      <c r="AR942" s="139" t="s">
        <v>154</v>
      </c>
      <c r="AS942" s="139" t="s">
        <v>77</v>
      </c>
      <c r="AT942" s="11" t="s">
        <v>73</v>
      </c>
      <c r="AU942" s="11" t="s">
        <v>30</v>
      </c>
      <c r="AV942" s="11" t="s">
        <v>68</v>
      </c>
      <c r="AW942" s="139" t="s">
        <v>142</v>
      </c>
    </row>
    <row r="943" spans="2:49" s="12" customFormat="1" ht="12">
      <c r="B943" s="144"/>
      <c r="D943" s="135" t="s">
        <v>154</v>
      </c>
      <c r="E943" s="145" t="s">
        <v>3</v>
      </c>
      <c r="F943" s="146" t="s">
        <v>578</v>
      </c>
      <c r="H943" s="147">
        <v>22.9</v>
      </c>
      <c r="L943" s="144"/>
      <c r="M943" s="148"/>
      <c r="N943" s="149"/>
      <c r="O943" s="149"/>
      <c r="P943" s="149"/>
      <c r="Q943" s="149"/>
      <c r="R943" s="149"/>
      <c r="S943" s="149"/>
      <c r="T943" s="150"/>
      <c r="AR943" s="145" t="s">
        <v>154</v>
      </c>
      <c r="AS943" s="145" t="s">
        <v>77</v>
      </c>
      <c r="AT943" s="12" t="s">
        <v>77</v>
      </c>
      <c r="AU943" s="12" t="s">
        <v>30</v>
      </c>
      <c r="AV943" s="12" t="s">
        <v>68</v>
      </c>
      <c r="AW943" s="145" t="s">
        <v>142</v>
      </c>
    </row>
    <row r="944" spans="2:49" s="12" customFormat="1" ht="12">
      <c r="B944" s="144"/>
      <c r="D944" s="135" t="s">
        <v>154</v>
      </c>
      <c r="E944" s="145" t="s">
        <v>3</v>
      </c>
      <c r="F944" s="146" t="s">
        <v>948</v>
      </c>
      <c r="H944" s="147">
        <v>-0.8</v>
      </c>
      <c r="L944" s="144"/>
      <c r="M944" s="148"/>
      <c r="N944" s="149"/>
      <c r="O944" s="149"/>
      <c r="P944" s="149"/>
      <c r="Q944" s="149"/>
      <c r="R944" s="149"/>
      <c r="S944" s="149"/>
      <c r="T944" s="150"/>
      <c r="AR944" s="145" t="s">
        <v>154</v>
      </c>
      <c r="AS944" s="145" t="s">
        <v>77</v>
      </c>
      <c r="AT944" s="12" t="s">
        <v>77</v>
      </c>
      <c r="AU944" s="12" t="s">
        <v>30</v>
      </c>
      <c r="AV944" s="12" t="s">
        <v>68</v>
      </c>
      <c r="AW944" s="145" t="s">
        <v>142</v>
      </c>
    </row>
    <row r="945" spans="2:49" s="14" customFormat="1" ht="12">
      <c r="B945" s="167"/>
      <c r="D945" s="135" t="s">
        <v>154</v>
      </c>
      <c r="E945" s="168" t="s">
        <v>3</v>
      </c>
      <c r="F945" s="169" t="s">
        <v>226</v>
      </c>
      <c r="H945" s="170">
        <v>833.92</v>
      </c>
      <c r="L945" s="167"/>
      <c r="M945" s="171"/>
      <c r="N945" s="172"/>
      <c r="O945" s="172"/>
      <c r="P945" s="172"/>
      <c r="Q945" s="172"/>
      <c r="R945" s="172"/>
      <c r="S945" s="172"/>
      <c r="T945" s="173"/>
      <c r="AR945" s="168" t="s">
        <v>154</v>
      </c>
      <c r="AS945" s="168" t="s">
        <v>77</v>
      </c>
      <c r="AT945" s="14" t="s">
        <v>143</v>
      </c>
      <c r="AU945" s="14" t="s">
        <v>30</v>
      </c>
      <c r="AV945" s="14" t="s">
        <v>68</v>
      </c>
      <c r="AW945" s="168" t="s">
        <v>142</v>
      </c>
    </row>
    <row r="946" spans="2:49" s="13" customFormat="1" ht="12">
      <c r="B946" s="160"/>
      <c r="D946" s="135" t="s">
        <v>154</v>
      </c>
      <c r="E946" s="161" t="s">
        <v>3</v>
      </c>
      <c r="F946" s="162" t="s">
        <v>182</v>
      </c>
      <c r="H946" s="163">
        <v>833.92</v>
      </c>
      <c r="L946" s="160"/>
      <c r="M946" s="164"/>
      <c r="N946" s="165"/>
      <c r="O946" s="165"/>
      <c r="P946" s="165"/>
      <c r="Q946" s="165"/>
      <c r="R946" s="165"/>
      <c r="S946" s="165"/>
      <c r="T946" s="166"/>
      <c r="AR946" s="161" t="s">
        <v>154</v>
      </c>
      <c r="AS946" s="161" t="s">
        <v>77</v>
      </c>
      <c r="AT946" s="13" t="s">
        <v>150</v>
      </c>
      <c r="AU946" s="13" t="s">
        <v>30</v>
      </c>
      <c r="AV946" s="13" t="s">
        <v>73</v>
      </c>
      <c r="AW946" s="161" t="s">
        <v>142</v>
      </c>
    </row>
    <row r="947" spans="2:63" s="1" customFormat="1" ht="14.45" customHeight="1">
      <c r="B947" s="124"/>
      <c r="C947" s="151" t="s">
        <v>949</v>
      </c>
      <c r="D947" s="151" t="s">
        <v>166</v>
      </c>
      <c r="E947" s="152" t="s">
        <v>950</v>
      </c>
      <c r="F947" s="153" t="s">
        <v>951</v>
      </c>
      <c r="G947" s="154" t="s">
        <v>313</v>
      </c>
      <c r="H947" s="155">
        <v>875.616</v>
      </c>
      <c r="I947" s="156"/>
      <c r="J947" s="156">
        <f>ROUND(I947*H947,2)</f>
        <v>0</v>
      </c>
      <c r="K947" s="153" t="s">
        <v>3</v>
      </c>
      <c r="L947" s="157"/>
      <c r="M947" s="158" t="s">
        <v>3</v>
      </c>
      <c r="N947" s="159" t="s">
        <v>39</v>
      </c>
      <c r="O947" s="132">
        <v>0</v>
      </c>
      <c r="P947" s="132">
        <f>O947*H947</f>
        <v>0</v>
      </c>
      <c r="Q947" s="132">
        <v>0</v>
      </c>
      <c r="R947" s="132">
        <f>Q947*H947</f>
        <v>0</v>
      </c>
      <c r="S947" s="132">
        <v>0</v>
      </c>
      <c r="T947" s="133">
        <f>S947*H947</f>
        <v>0</v>
      </c>
      <c r="AP947" s="17" t="s">
        <v>422</v>
      </c>
      <c r="AR947" s="17" t="s">
        <v>166</v>
      </c>
      <c r="AS947" s="17" t="s">
        <v>77</v>
      </c>
      <c r="AW947" s="17" t="s">
        <v>142</v>
      </c>
      <c r="BC947" s="134">
        <f>IF(N947="základní",J947,0)</f>
        <v>0</v>
      </c>
      <c r="BD947" s="134">
        <f>IF(N947="snížená",J947,0)</f>
        <v>0</v>
      </c>
      <c r="BE947" s="134">
        <f>IF(N947="zákl. přenesená",J947,0)</f>
        <v>0</v>
      </c>
      <c r="BF947" s="134">
        <f>IF(N947="sníž. přenesená",J947,0)</f>
        <v>0</v>
      </c>
      <c r="BG947" s="134">
        <f>IF(N947="nulová",J947,0)</f>
        <v>0</v>
      </c>
      <c r="BH947" s="17" t="s">
        <v>73</v>
      </c>
      <c r="BI947" s="134">
        <f>ROUND(I947*H947,2)</f>
        <v>0</v>
      </c>
      <c r="BJ947" s="17" t="s">
        <v>305</v>
      </c>
      <c r="BK947" s="17" t="s">
        <v>952</v>
      </c>
    </row>
    <row r="948" spans="2:49" s="12" customFormat="1" ht="12">
      <c r="B948" s="144"/>
      <c r="D948" s="135" t="s">
        <v>154</v>
      </c>
      <c r="F948" s="146" t="s">
        <v>953</v>
      </c>
      <c r="H948" s="147">
        <v>875.616</v>
      </c>
      <c r="L948" s="144"/>
      <c r="M948" s="148"/>
      <c r="N948" s="149"/>
      <c r="O948" s="149"/>
      <c r="P948" s="149"/>
      <c r="Q948" s="149"/>
      <c r="R948" s="149"/>
      <c r="S948" s="149"/>
      <c r="T948" s="150"/>
      <c r="AR948" s="145" t="s">
        <v>154</v>
      </c>
      <c r="AS948" s="145" t="s">
        <v>77</v>
      </c>
      <c r="AT948" s="12" t="s">
        <v>77</v>
      </c>
      <c r="AU948" s="12" t="s">
        <v>4</v>
      </c>
      <c r="AV948" s="12" t="s">
        <v>73</v>
      </c>
      <c r="AW948" s="145" t="s">
        <v>142</v>
      </c>
    </row>
    <row r="949" spans="2:63" s="1" customFormat="1" ht="20.45" customHeight="1">
      <c r="B949" s="124"/>
      <c r="C949" s="125" t="s">
        <v>954</v>
      </c>
      <c r="D949" s="125" t="s">
        <v>145</v>
      </c>
      <c r="E949" s="126" t="s">
        <v>955</v>
      </c>
      <c r="F949" s="127" t="s">
        <v>956</v>
      </c>
      <c r="G949" s="128" t="s">
        <v>313</v>
      </c>
      <c r="H949" s="129">
        <v>83.392</v>
      </c>
      <c r="I949" s="130"/>
      <c r="J949" s="130">
        <f>ROUND(I949*H949,2)</f>
        <v>0</v>
      </c>
      <c r="K949" s="127" t="s">
        <v>149</v>
      </c>
      <c r="L949" s="28"/>
      <c r="M949" s="48" t="s">
        <v>3</v>
      </c>
      <c r="N949" s="131" t="s">
        <v>39</v>
      </c>
      <c r="O949" s="132">
        <v>0.125</v>
      </c>
      <c r="P949" s="132">
        <f>O949*H949</f>
        <v>10.424</v>
      </c>
      <c r="Q949" s="132">
        <v>0</v>
      </c>
      <c r="R949" s="132">
        <f>Q949*H949</f>
        <v>0</v>
      </c>
      <c r="S949" s="132">
        <v>0</v>
      </c>
      <c r="T949" s="133">
        <f>S949*H949</f>
        <v>0</v>
      </c>
      <c r="AP949" s="17" t="s">
        <v>305</v>
      </c>
      <c r="AR949" s="17" t="s">
        <v>145</v>
      </c>
      <c r="AS949" s="17" t="s">
        <v>77</v>
      </c>
      <c r="AW949" s="17" t="s">
        <v>142</v>
      </c>
      <c r="BC949" s="134">
        <f>IF(N949="základní",J949,0)</f>
        <v>0</v>
      </c>
      <c r="BD949" s="134">
        <f>IF(N949="snížená",J949,0)</f>
        <v>0</v>
      </c>
      <c r="BE949" s="134">
        <f>IF(N949="zákl. přenesená",J949,0)</f>
        <v>0</v>
      </c>
      <c r="BF949" s="134">
        <f>IF(N949="sníž. přenesená",J949,0)</f>
        <v>0</v>
      </c>
      <c r="BG949" s="134">
        <f>IF(N949="nulová",J949,0)</f>
        <v>0</v>
      </c>
      <c r="BH949" s="17" t="s">
        <v>73</v>
      </c>
      <c r="BI949" s="134">
        <f>ROUND(I949*H949,2)</f>
        <v>0</v>
      </c>
      <c r="BJ949" s="17" t="s">
        <v>305</v>
      </c>
      <c r="BK949" s="17" t="s">
        <v>957</v>
      </c>
    </row>
    <row r="950" spans="2:49" s="11" customFormat="1" ht="12">
      <c r="B950" s="138"/>
      <c r="D950" s="135" t="s">
        <v>154</v>
      </c>
      <c r="E950" s="139" t="s">
        <v>3</v>
      </c>
      <c r="F950" s="140" t="s">
        <v>155</v>
      </c>
      <c r="H950" s="139" t="s">
        <v>3</v>
      </c>
      <c r="L950" s="138"/>
      <c r="M950" s="141"/>
      <c r="N950" s="142"/>
      <c r="O950" s="142"/>
      <c r="P950" s="142"/>
      <c r="Q950" s="142"/>
      <c r="R950" s="142"/>
      <c r="S950" s="142"/>
      <c r="T950" s="143"/>
      <c r="AR950" s="139" t="s">
        <v>154</v>
      </c>
      <c r="AS950" s="139" t="s">
        <v>77</v>
      </c>
      <c r="AT950" s="11" t="s">
        <v>73</v>
      </c>
      <c r="AU950" s="11" t="s">
        <v>30</v>
      </c>
      <c r="AV950" s="11" t="s">
        <v>68</v>
      </c>
      <c r="AW950" s="139" t="s">
        <v>142</v>
      </c>
    </row>
    <row r="951" spans="2:49" s="11" customFormat="1" ht="12">
      <c r="B951" s="138"/>
      <c r="D951" s="135" t="s">
        <v>154</v>
      </c>
      <c r="E951" s="139" t="s">
        <v>3</v>
      </c>
      <c r="F951" s="140" t="s">
        <v>156</v>
      </c>
      <c r="H951" s="139" t="s">
        <v>3</v>
      </c>
      <c r="L951" s="138"/>
      <c r="M951" s="141"/>
      <c r="N951" s="142"/>
      <c r="O951" s="142"/>
      <c r="P951" s="142"/>
      <c r="Q951" s="142"/>
      <c r="R951" s="142"/>
      <c r="S951" s="142"/>
      <c r="T951" s="143"/>
      <c r="AR951" s="139" t="s">
        <v>154</v>
      </c>
      <c r="AS951" s="139" t="s">
        <v>77</v>
      </c>
      <c r="AT951" s="11" t="s">
        <v>73</v>
      </c>
      <c r="AU951" s="11" t="s">
        <v>30</v>
      </c>
      <c r="AV951" s="11" t="s">
        <v>68</v>
      </c>
      <c r="AW951" s="139" t="s">
        <v>142</v>
      </c>
    </row>
    <row r="952" spans="2:49" s="12" customFormat="1" ht="12">
      <c r="B952" s="144"/>
      <c r="D952" s="135" t="s">
        <v>154</v>
      </c>
      <c r="E952" s="145" t="s">
        <v>3</v>
      </c>
      <c r="F952" s="146" t="s">
        <v>958</v>
      </c>
      <c r="H952" s="147">
        <v>83.392</v>
      </c>
      <c r="L952" s="144"/>
      <c r="M952" s="148"/>
      <c r="N952" s="149"/>
      <c r="O952" s="149"/>
      <c r="P952" s="149"/>
      <c r="Q952" s="149"/>
      <c r="R952" s="149"/>
      <c r="S952" s="149"/>
      <c r="T952" s="150"/>
      <c r="AR952" s="145" t="s">
        <v>154</v>
      </c>
      <c r="AS952" s="145" t="s">
        <v>77</v>
      </c>
      <c r="AT952" s="12" t="s">
        <v>77</v>
      </c>
      <c r="AU952" s="12" t="s">
        <v>30</v>
      </c>
      <c r="AV952" s="12" t="s">
        <v>73</v>
      </c>
      <c r="AW952" s="145" t="s">
        <v>142</v>
      </c>
    </row>
    <row r="953" spans="2:63" s="1" customFormat="1" ht="71.45" customHeight="1">
      <c r="B953" s="124"/>
      <c r="C953" s="151" t="s">
        <v>959</v>
      </c>
      <c r="D953" s="151" t="s">
        <v>166</v>
      </c>
      <c r="E953" s="152" t="s">
        <v>911</v>
      </c>
      <c r="F953" s="153" t="s">
        <v>912</v>
      </c>
      <c r="G953" s="154" t="s">
        <v>174</v>
      </c>
      <c r="H953" s="155">
        <v>91.731</v>
      </c>
      <c r="I953" s="156"/>
      <c r="J953" s="156">
        <f>ROUND(I953*H953,2)</f>
        <v>0</v>
      </c>
      <c r="K953" s="153" t="s">
        <v>3</v>
      </c>
      <c r="L953" s="157"/>
      <c r="M953" s="158" t="s">
        <v>3</v>
      </c>
      <c r="N953" s="159" t="s">
        <v>39</v>
      </c>
      <c r="O953" s="132">
        <v>0</v>
      </c>
      <c r="P953" s="132">
        <f>O953*H953</f>
        <v>0</v>
      </c>
      <c r="Q953" s="132">
        <v>0.0027</v>
      </c>
      <c r="R953" s="132">
        <f>Q953*H953</f>
        <v>0.2476737</v>
      </c>
      <c r="S953" s="132">
        <v>0</v>
      </c>
      <c r="T953" s="133">
        <f>S953*H953</f>
        <v>0</v>
      </c>
      <c r="AP953" s="17" t="s">
        <v>422</v>
      </c>
      <c r="AR953" s="17" t="s">
        <v>166</v>
      </c>
      <c r="AS953" s="17" t="s">
        <v>77</v>
      </c>
      <c r="AW953" s="17" t="s">
        <v>142</v>
      </c>
      <c r="BC953" s="134">
        <f>IF(N953="základní",J953,0)</f>
        <v>0</v>
      </c>
      <c r="BD953" s="134">
        <f>IF(N953="snížená",J953,0)</f>
        <v>0</v>
      </c>
      <c r="BE953" s="134">
        <f>IF(N953="zákl. přenesená",J953,0)</f>
        <v>0</v>
      </c>
      <c r="BF953" s="134">
        <f>IF(N953="sníž. přenesená",J953,0)</f>
        <v>0</v>
      </c>
      <c r="BG953" s="134">
        <f>IF(N953="nulová",J953,0)</f>
        <v>0</v>
      </c>
      <c r="BH953" s="17" t="s">
        <v>73</v>
      </c>
      <c r="BI953" s="134">
        <f>ROUND(I953*H953,2)</f>
        <v>0</v>
      </c>
      <c r="BJ953" s="17" t="s">
        <v>305</v>
      </c>
      <c r="BK953" s="17" t="s">
        <v>960</v>
      </c>
    </row>
    <row r="954" spans="2:49" s="12" customFormat="1" ht="12">
      <c r="B954" s="144"/>
      <c r="D954" s="135" t="s">
        <v>154</v>
      </c>
      <c r="F954" s="146" t="s">
        <v>961</v>
      </c>
      <c r="H954" s="147">
        <v>91.731</v>
      </c>
      <c r="L954" s="144"/>
      <c r="M954" s="148"/>
      <c r="N954" s="149"/>
      <c r="O954" s="149"/>
      <c r="P954" s="149"/>
      <c r="Q954" s="149"/>
      <c r="R954" s="149"/>
      <c r="S954" s="149"/>
      <c r="T954" s="150"/>
      <c r="AR954" s="145" t="s">
        <v>154</v>
      </c>
      <c r="AS954" s="145" t="s">
        <v>77</v>
      </c>
      <c r="AT954" s="12" t="s">
        <v>77</v>
      </c>
      <c r="AU954" s="12" t="s">
        <v>4</v>
      </c>
      <c r="AV954" s="12" t="s">
        <v>73</v>
      </c>
      <c r="AW954" s="145" t="s">
        <v>142</v>
      </c>
    </row>
    <row r="955" spans="2:63" s="1" customFormat="1" ht="20.45" customHeight="1">
      <c r="B955" s="124"/>
      <c r="C955" s="125" t="s">
        <v>962</v>
      </c>
      <c r="D955" s="125" t="s">
        <v>145</v>
      </c>
      <c r="E955" s="126" t="s">
        <v>963</v>
      </c>
      <c r="F955" s="127" t="s">
        <v>964</v>
      </c>
      <c r="G955" s="128" t="s">
        <v>313</v>
      </c>
      <c r="H955" s="129">
        <v>1033.92</v>
      </c>
      <c r="I955" s="130"/>
      <c r="J955" s="130">
        <f>ROUND(I955*H955,2)</f>
        <v>0</v>
      </c>
      <c r="K955" s="127" t="s">
        <v>149</v>
      </c>
      <c r="L955" s="28"/>
      <c r="M955" s="48" t="s">
        <v>3</v>
      </c>
      <c r="N955" s="131" t="s">
        <v>39</v>
      </c>
      <c r="O955" s="132">
        <v>0.05</v>
      </c>
      <c r="P955" s="132">
        <f>O955*H955</f>
        <v>51.696000000000005</v>
      </c>
      <c r="Q955" s="132">
        <v>3E-05</v>
      </c>
      <c r="R955" s="132">
        <f>Q955*H955</f>
        <v>0.031017600000000003</v>
      </c>
      <c r="S955" s="132">
        <v>0</v>
      </c>
      <c r="T955" s="133">
        <f>S955*H955</f>
        <v>0</v>
      </c>
      <c r="AP955" s="17" t="s">
        <v>305</v>
      </c>
      <c r="AR955" s="17" t="s">
        <v>145</v>
      </c>
      <c r="AS955" s="17" t="s">
        <v>77</v>
      </c>
      <c r="AW955" s="17" t="s">
        <v>142</v>
      </c>
      <c r="BC955" s="134">
        <f>IF(N955="základní",J955,0)</f>
        <v>0</v>
      </c>
      <c r="BD955" s="134">
        <f>IF(N955="snížená",J955,0)</f>
        <v>0</v>
      </c>
      <c r="BE955" s="134">
        <f>IF(N955="zákl. přenesená",J955,0)</f>
        <v>0</v>
      </c>
      <c r="BF955" s="134">
        <f>IF(N955="sníž. přenesená",J955,0)</f>
        <v>0</v>
      </c>
      <c r="BG955" s="134">
        <f>IF(N955="nulová",J955,0)</f>
        <v>0</v>
      </c>
      <c r="BH955" s="17" t="s">
        <v>73</v>
      </c>
      <c r="BI955" s="134">
        <f>ROUND(I955*H955,2)</f>
        <v>0</v>
      </c>
      <c r="BJ955" s="17" t="s">
        <v>305</v>
      </c>
      <c r="BK955" s="17" t="s">
        <v>965</v>
      </c>
    </row>
    <row r="956" spans="2:45" s="1" customFormat="1" ht="39">
      <c r="B956" s="28"/>
      <c r="D956" s="135" t="s">
        <v>152</v>
      </c>
      <c r="F956" s="136" t="s">
        <v>966</v>
      </c>
      <c r="L956" s="28"/>
      <c r="M956" s="137"/>
      <c r="N956" s="49"/>
      <c r="O956" s="49"/>
      <c r="P956" s="49"/>
      <c r="Q956" s="49"/>
      <c r="R956" s="49"/>
      <c r="S956" s="49"/>
      <c r="T956" s="50"/>
      <c r="AR956" s="17" t="s">
        <v>152</v>
      </c>
      <c r="AS956" s="17" t="s">
        <v>77</v>
      </c>
    </row>
    <row r="957" spans="2:49" s="11" customFormat="1" ht="12">
      <c r="B957" s="138"/>
      <c r="D957" s="135" t="s">
        <v>154</v>
      </c>
      <c r="E957" s="139" t="s">
        <v>3</v>
      </c>
      <c r="F957" s="140" t="s">
        <v>155</v>
      </c>
      <c r="H957" s="139" t="s">
        <v>3</v>
      </c>
      <c r="L957" s="138"/>
      <c r="M957" s="141"/>
      <c r="N957" s="142"/>
      <c r="O957" s="142"/>
      <c r="P957" s="142"/>
      <c r="Q957" s="142"/>
      <c r="R957" s="142"/>
      <c r="S957" s="142"/>
      <c r="T957" s="143"/>
      <c r="AR957" s="139" t="s">
        <v>154</v>
      </c>
      <c r="AS957" s="139" t="s">
        <v>77</v>
      </c>
      <c r="AT957" s="11" t="s">
        <v>73</v>
      </c>
      <c r="AU957" s="11" t="s">
        <v>30</v>
      </c>
      <c r="AV957" s="11" t="s">
        <v>68</v>
      </c>
      <c r="AW957" s="139" t="s">
        <v>142</v>
      </c>
    </row>
    <row r="958" spans="2:49" s="12" customFormat="1" ht="12">
      <c r="B958" s="144"/>
      <c r="D958" s="135" t="s">
        <v>154</v>
      </c>
      <c r="E958" s="145" t="s">
        <v>3</v>
      </c>
      <c r="F958" s="146" t="s">
        <v>967</v>
      </c>
      <c r="H958" s="147">
        <v>833.92</v>
      </c>
      <c r="L958" s="144"/>
      <c r="M958" s="148"/>
      <c r="N958" s="149"/>
      <c r="O958" s="149"/>
      <c r="P958" s="149"/>
      <c r="Q958" s="149"/>
      <c r="R958" s="149"/>
      <c r="S958" s="149"/>
      <c r="T958" s="150"/>
      <c r="AR958" s="145" t="s">
        <v>154</v>
      </c>
      <c r="AS958" s="145" t="s">
        <v>77</v>
      </c>
      <c r="AT958" s="12" t="s">
        <v>77</v>
      </c>
      <c r="AU958" s="12" t="s">
        <v>30</v>
      </c>
      <c r="AV958" s="12" t="s">
        <v>68</v>
      </c>
      <c r="AW958" s="145" t="s">
        <v>142</v>
      </c>
    </row>
    <row r="959" spans="2:49" s="12" customFormat="1" ht="12">
      <c r="B959" s="144"/>
      <c r="D959" s="135" t="s">
        <v>154</v>
      </c>
      <c r="E959" s="145" t="s">
        <v>3</v>
      </c>
      <c r="F959" s="146" t="s">
        <v>288</v>
      </c>
      <c r="H959" s="147">
        <v>200</v>
      </c>
      <c r="L959" s="144"/>
      <c r="M959" s="148"/>
      <c r="N959" s="149"/>
      <c r="O959" s="149"/>
      <c r="P959" s="149"/>
      <c r="Q959" s="149"/>
      <c r="R959" s="149"/>
      <c r="S959" s="149"/>
      <c r="T959" s="150"/>
      <c r="AR959" s="145" t="s">
        <v>154</v>
      </c>
      <c r="AS959" s="145" t="s">
        <v>77</v>
      </c>
      <c r="AT959" s="12" t="s">
        <v>77</v>
      </c>
      <c r="AU959" s="12" t="s">
        <v>30</v>
      </c>
      <c r="AV959" s="12" t="s">
        <v>68</v>
      </c>
      <c r="AW959" s="145" t="s">
        <v>142</v>
      </c>
    </row>
    <row r="960" spans="2:49" s="13" customFormat="1" ht="12">
      <c r="B960" s="160"/>
      <c r="D960" s="135" t="s">
        <v>154</v>
      </c>
      <c r="E960" s="161" t="s">
        <v>3</v>
      </c>
      <c r="F960" s="162" t="s">
        <v>182</v>
      </c>
      <c r="H960" s="163">
        <v>1033.92</v>
      </c>
      <c r="L960" s="160"/>
      <c r="M960" s="164"/>
      <c r="N960" s="165"/>
      <c r="O960" s="165"/>
      <c r="P960" s="165"/>
      <c r="Q960" s="165"/>
      <c r="R960" s="165"/>
      <c r="S960" s="165"/>
      <c r="T960" s="166"/>
      <c r="AR960" s="161" t="s">
        <v>154</v>
      </c>
      <c r="AS960" s="161" t="s">
        <v>77</v>
      </c>
      <c r="AT960" s="13" t="s">
        <v>150</v>
      </c>
      <c r="AU960" s="13" t="s">
        <v>30</v>
      </c>
      <c r="AV960" s="13" t="s">
        <v>73</v>
      </c>
      <c r="AW960" s="161" t="s">
        <v>142</v>
      </c>
    </row>
    <row r="961" spans="2:63" s="1" customFormat="1" ht="20.45" customHeight="1">
      <c r="B961" s="124"/>
      <c r="C961" s="125" t="s">
        <v>968</v>
      </c>
      <c r="D961" s="125" t="s">
        <v>145</v>
      </c>
      <c r="E961" s="126" t="s">
        <v>969</v>
      </c>
      <c r="F961" s="127" t="s">
        <v>970</v>
      </c>
      <c r="G961" s="128" t="s">
        <v>174</v>
      </c>
      <c r="H961" s="129">
        <v>941.62</v>
      </c>
      <c r="I961" s="130"/>
      <c r="J961" s="130">
        <f>ROUND(I961*H961,2)</f>
        <v>0</v>
      </c>
      <c r="K961" s="127" t="s">
        <v>149</v>
      </c>
      <c r="L961" s="28"/>
      <c r="M961" s="48" t="s">
        <v>3</v>
      </c>
      <c r="N961" s="131" t="s">
        <v>39</v>
      </c>
      <c r="O961" s="132">
        <v>0.098</v>
      </c>
      <c r="P961" s="132">
        <f>O961*H961</f>
        <v>92.27876</v>
      </c>
      <c r="Q961" s="132">
        <v>0</v>
      </c>
      <c r="R961" s="132">
        <f>Q961*H961</f>
        <v>0</v>
      </c>
      <c r="S961" s="132">
        <v>0</v>
      </c>
      <c r="T961" s="133">
        <f>S961*H961</f>
        <v>0</v>
      </c>
      <c r="AP961" s="17" t="s">
        <v>305</v>
      </c>
      <c r="AR961" s="17" t="s">
        <v>145</v>
      </c>
      <c r="AS961" s="17" t="s">
        <v>77</v>
      </c>
      <c r="AW961" s="17" t="s">
        <v>142</v>
      </c>
      <c r="BC961" s="134">
        <f>IF(N961="základní",J961,0)</f>
        <v>0</v>
      </c>
      <c r="BD961" s="134">
        <f>IF(N961="snížená",J961,0)</f>
        <v>0</v>
      </c>
      <c r="BE961" s="134">
        <f>IF(N961="zákl. přenesená",J961,0)</f>
        <v>0</v>
      </c>
      <c r="BF961" s="134">
        <f>IF(N961="sníž. přenesená",J961,0)</f>
        <v>0</v>
      </c>
      <c r="BG961" s="134">
        <f>IF(N961="nulová",J961,0)</f>
        <v>0</v>
      </c>
      <c r="BH961" s="17" t="s">
        <v>73</v>
      </c>
      <c r="BI961" s="134">
        <f>ROUND(I961*H961,2)</f>
        <v>0</v>
      </c>
      <c r="BJ961" s="17" t="s">
        <v>305</v>
      </c>
      <c r="BK961" s="17" t="s">
        <v>971</v>
      </c>
    </row>
    <row r="962" spans="2:45" s="1" customFormat="1" ht="39">
      <c r="B962" s="28"/>
      <c r="D962" s="135" t="s">
        <v>152</v>
      </c>
      <c r="F962" s="136" t="s">
        <v>966</v>
      </c>
      <c r="L962" s="28"/>
      <c r="M962" s="137"/>
      <c r="N962" s="49"/>
      <c r="O962" s="49"/>
      <c r="P962" s="49"/>
      <c r="Q962" s="49"/>
      <c r="R962" s="49"/>
      <c r="S962" s="49"/>
      <c r="T962" s="50"/>
      <c r="AR962" s="17" t="s">
        <v>152</v>
      </c>
      <c r="AS962" s="17" t="s">
        <v>77</v>
      </c>
    </row>
    <row r="963" spans="2:49" s="12" customFormat="1" ht="12">
      <c r="B963" s="144"/>
      <c r="D963" s="135" t="s">
        <v>154</v>
      </c>
      <c r="E963" s="145" t="s">
        <v>3</v>
      </c>
      <c r="F963" s="146" t="s">
        <v>90</v>
      </c>
      <c r="H963" s="147">
        <v>941.62</v>
      </c>
      <c r="L963" s="144"/>
      <c r="M963" s="148"/>
      <c r="N963" s="149"/>
      <c r="O963" s="149"/>
      <c r="P963" s="149"/>
      <c r="Q963" s="149"/>
      <c r="R963" s="149"/>
      <c r="S963" s="149"/>
      <c r="T963" s="150"/>
      <c r="AR963" s="145" t="s">
        <v>154</v>
      </c>
      <c r="AS963" s="145" t="s">
        <v>77</v>
      </c>
      <c r="AT963" s="12" t="s">
        <v>77</v>
      </c>
      <c r="AU963" s="12" t="s">
        <v>30</v>
      </c>
      <c r="AV963" s="12" t="s">
        <v>73</v>
      </c>
      <c r="AW963" s="145" t="s">
        <v>142</v>
      </c>
    </row>
    <row r="964" spans="2:63" s="1" customFormat="1" ht="20.45" customHeight="1">
      <c r="B964" s="124"/>
      <c r="C964" s="125" t="s">
        <v>972</v>
      </c>
      <c r="D964" s="125" t="s">
        <v>145</v>
      </c>
      <c r="E964" s="126" t="s">
        <v>973</v>
      </c>
      <c r="F964" s="127" t="s">
        <v>974</v>
      </c>
      <c r="G964" s="128" t="s">
        <v>174</v>
      </c>
      <c r="H964" s="129">
        <v>998.78</v>
      </c>
      <c r="I964" s="130"/>
      <c r="J964" s="130">
        <f>ROUND(I964*H964,2)</f>
        <v>0</v>
      </c>
      <c r="K964" s="127" t="s">
        <v>149</v>
      </c>
      <c r="L964" s="28"/>
      <c r="M964" s="48" t="s">
        <v>3</v>
      </c>
      <c r="N964" s="131" t="s">
        <v>39</v>
      </c>
      <c r="O964" s="132">
        <v>0.42</v>
      </c>
      <c r="P964" s="132">
        <f>O964*H964</f>
        <v>419.4876</v>
      </c>
      <c r="Q964" s="132">
        <v>0</v>
      </c>
      <c r="R964" s="132">
        <f>Q964*H964</f>
        <v>0</v>
      </c>
      <c r="S964" s="132">
        <v>0</v>
      </c>
      <c r="T964" s="133">
        <f>S964*H964</f>
        <v>0</v>
      </c>
      <c r="AP964" s="17" t="s">
        <v>305</v>
      </c>
      <c r="AR964" s="17" t="s">
        <v>145</v>
      </c>
      <c r="AS964" s="17" t="s">
        <v>77</v>
      </c>
      <c r="AW964" s="17" t="s">
        <v>142</v>
      </c>
      <c r="BC964" s="134">
        <f>IF(N964="základní",J964,0)</f>
        <v>0</v>
      </c>
      <c r="BD964" s="134">
        <f>IF(N964="snížená",J964,0)</f>
        <v>0</v>
      </c>
      <c r="BE964" s="134">
        <f>IF(N964="zákl. přenesená",J964,0)</f>
        <v>0</v>
      </c>
      <c r="BF964" s="134">
        <f>IF(N964="sníž. přenesená",J964,0)</f>
        <v>0</v>
      </c>
      <c r="BG964" s="134">
        <f>IF(N964="nulová",J964,0)</f>
        <v>0</v>
      </c>
      <c r="BH964" s="17" t="s">
        <v>73</v>
      </c>
      <c r="BI964" s="134">
        <f>ROUND(I964*H964,2)</f>
        <v>0</v>
      </c>
      <c r="BJ964" s="17" t="s">
        <v>305</v>
      </c>
      <c r="BK964" s="17" t="s">
        <v>975</v>
      </c>
    </row>
    <row r="965" spans="2:49" s="11" customFormat="1" ht="12">
      <c r="B965" s="138"/>
      <c r="D965" s="135" t="s">
        <v>154</v>
      </c>
      <c r="E965" s="139" t="s">
        <v>3</v>
      </c>
      <c r="F965" s="140" t="s">
        <v>419</v>
      </c>
      <c r="H965" s="139" t="s">
        <v>3</v>
      </c>
      <c r="L965" s="138"/>
      <c r="M965" s="141"/>
      <c r="N965" s="142"/>
      <c r="O965" s="142"/>
      <c r="P965" s="142"/>
      <c r="Q965" s="142"/>
      <c r="R965" s="142"/>
      <c r="S965" s="142"/>
      <c r="T965" s="143"/>
      <c r="AR965" s="139" t="s">
        <v>154</v>
      </c>
      <c r="AS965" s="139" t="s">
        <v>77</v>
      </c>
      <c r="AT965" s="11" t="s">
        <v>73</v>
      </c>
      <c r="AU965" s="11" t="s">
        <v>30</v>
      </c>
      <c r="AV965" s="11" t="s">
        <v>68</v>
      </c>
      <c r="AW965" s="139" t="s">
        <v>142</v>
      </c>
    </row>
    <row r="966" spans="2:49" s="12" customFormat="1" ht="12">
      <c r="B966" s="144"/>
      <c r="D966" s="135" t="s">
        <v>154</v>
      </c>
      <c r="E966" s="145" t="s">
        <v>3</v>
      </c>
      <c r="F966" s="146" t="s">
        <v>85</v>
      </c>
      <c r="H966" s="147">
        <v>103.48</v>
      </c>
      <c r="L966" s="144"/>
      <c r="M966" s="148"/>
      <c r="N966" s="149"/>
      <c r="O966" s="149"/>
      <c r="P966" s="149"/>
      <c r="Q966" s="149"/>
      <c r="R966" s="149"/>
      <c r="S966" s="149"/>
      <c r="T966" s="150"/>
      <c r="AR966" s="145" t="s">
        <v>154</v>
      </c>
      <c r="AS966" s="145" t="s">
        <v>77</v>
      </c>
      <c r="AT966" s="12" t="s">
        <v>77</v>
      </c>
      <c r="AU966" s="12" t="s">
        <v>30</v>
      </c>
      <c r="AV966" s="12" t="s">
        <v>68</v>
      </c>
      <c r="AW966" s="145" t="s">
        <v>142</v>
      </c>
    </row>
    <row r="967" spans="2:49" s="12" customFormat="1" ht="12">
      <c r="B967" s="144"/>
      <c r="D967" s="135" t="s">
        <v>154</v>
      </c>
      <c r="E967" s="145" t="s">
        <v>3</v>
      </c>
      <c r="F967" s="146" t="s">
        <v>83</v>
      </c>
      <c r="H967" s="147">
        <v>895.3</v>
      </c>
      <c r="L967" s="144"/>
      <c r="M967" s="148"/>
      <c r="N967" s="149"/>
      <c r="O967" s="149"/>
      <c r="P967" s="149"/>
      <c r="Q967" s="149"/>
      <c r="R967" s="149"/>
      <c r="S967" s="149"/>
      <c r="T967" s="150"/>
      <c r="AR967" s="145" t="s">
        <v>154</v>
      </c>
      <c r="AS967" s="145" t="s">
        <v>77</v>
      </c>
      <c r="AT967" s="12" t="s">
        <v>77</v>
      </c>
      <c r="AU967" s="12" t="s">
        <v>30</v>
      </c>
      <c r="AV967" s="12" t="s">
        <v>68</v>
      </c>
      <c r="AW967" s="145" t="s">
        <v>142</v>
      </c>
    </row>
    <row r="968" spans="2:49" s="13" customFormat="1" ht="12">
      <c r="B968" s="160"/>
      <c r="D968" s="135" t="s">
        <v>154</v>
      </c>
      <c r="E968" s="161" t="s">
        <v>3</v>
      </c>
      <c r="F968" s="162" t="s">
        <v>182</v>
      </c>
      <c r="H968" s="163">
        <v>998.78</v>
      </c>
      <c r="L968" s="160"/>
      <c r="M968" s="164"/>
      <c r="N968" s="165"/>
      <c r="O968" s="165"/>
      <c r="P968" s="165"/>
      <c r="Q968" s="165"/>
      <c r="R968" s="165"/>
      <c r="S968" s="165"/>
      <c r="T968" s="166"/>
      <c r="AR968" s="161" t="s">
        <v>154</v>
      </c>
      <c r="AS968" s="161" t="s">
        <v>77</v>
      </c>
      <c r="AT968" s="13" t="s">
        <v>150</v>
      </c>
      <c r="AU968" s="13" t="s">
        <v>30</v>
      </c>
      <c r="AV968" s="13" t="s">
        <v>73</v>
      </c>
      <c r="AW968" s="161" t="s">
        <v>142</v>
      </c>
    </row>
    <row r="969" spans="2:63" s="1" customFormat="1" ht="20.45" customHeight="1">
      <c r="B969" s="124"/>
      <c r="C969" s="125" t="s">
        <v>976</v>
      </c>
      <c r="D969" s="125" t="s">
        <v>145</v>
      </c>
      <c r="E969" s="126" t="s">
        <v>977</v>
      </c>
      <c r="F969" s="127" t="s">
        <v>978</v>
      </c>
      <c r="G969" s="128" t="s">
        <v>161</v>
      </c>
      <c r="H969" s="129">
        <v>9.082</v>
      </c>
      <c r="I969" s="130"/>
      <c r="J969" s="130">
        <f>ROUND(I969*H969,2)</f>
        <v>0</v>
      </c>
      <c r="K969" s="127" t="s">
        <v>149</v>
      </c>
      <c r="L969" s="28"/>
      <c r="M969" s="48" t="s">
        <v>3</v>
      </c>
      <c r="N969" s="131" t="s">
        <v>39</v>
      </c>
      <c r="O969" s="132">
        <v>1.114</v>
      </c>
      <c r="P969" s="132">
        <f>O969*H969</f>
        <v>10.117348000000002</v>
      </c>
      <c r="Q969" s="132">
        <v>0</v>
      </c>
      <c r="R969" s="132">
        <f>Q969*H969</f>
        <v>0</v>
      </c>
      <c r="S969" s="132">
        <v>0</v>
      </c>
      <c r="T969" s="133">
        <f>S969*H969</f>
        <v>0</v>
      </c>
      <c r="AP969" s="17" t="s">
        <v>305</v>
      </c>
      <c r="AR969" s="17" t="s">
        <v>145</v>
      </c>
      <c r="AS969" s="17" t="s">
        <v>77</v>
      </c>
      <c r="AW969" s="17" t="s">
        <v>142</v>
      </c>
      <c r="BC969" s="134">
        <f>IF(N969="základní",J969,0)</f>
        <v>0</v>
      </c>
      <c r="BD969" s="134">
        <f>IF(N969="snížená",J969,0)</f>
        <v>0</v>
      </c>
      <c r="BE969" s="134">
        <f>IF(N969="zákl. přenesená",J969,0)</f>
        <v>0</v>
      </c>
      <c r="BF969" s="134">
        <f>IF(N969="sníž. přenesená",J969,0)</f>
        <v>0</v>
      </c>
      <c r="BG969" s="134">
        <f>IF(N969="nulová",J969,0)</f>
        <v>0</v>
      </c>
      <c r="BH969" s="17" t="s">
        <v>73</v>
      </c>
      <c r="BI969" s="134">
        <f>ROUND(I969*H969,2)</f>
        <v>0</v>
      </c>
      <c r="BJ969" s="17" t="s">
        <v>305</v>
      </c>
      <c r="BK969" s="17" t="s">
        <v>979</v>
      </c>
    </row>
    <row r="970" spans="2:45" s="1" customFormat="1" ht="87.75">
      <c r="B970" s="28"/>
      <c r="D970" s="135" t="s">
        <v>152</v>
      </c>
      <c r="F970" s="136" t="s">
        <v>980</v>
      </c>
      <c r="L970" s="28"/>
      <c r="M970" s="137"/>
      <c r="N970" s="49"/>
      <c r="O970" s="49"/>
      <c r="P970" s="49"/>
      <c r="Q970" s="49"/>
      <c r="R970" s="49"/>
      <c r="S970" s="49"/>
      <c r="T970" s="50"/>
      <c r="AR970" s="17" t="s">
        <v>152</v>
      </c>
      <c r="AS970" s="17" t="s">
        <v>77</v>
      </c>
    </row>
    <row r="971" spans="2:61" s="10" customFormat="1" ht="22.9" customHeight="1">
      <c r="B971" s="112"/>
      <c r="D971" s="113" t="s">
        <v>67</v>
      </c>
      <c r="E971" s="122" t="s">
        <v>981</v>
      </c>
      <c r="F971" s="122" t="s">
        <v>982</v>
      </c>
      <c r="J971" s="123">
        <f>BI971</f>
        <v>0</v>
      </c>
      <c r="L971" s="112"/>
      <c r="M971" s="116"/>
      <c r="N971" s="117"/>
      <c r="O971" s="117"/>
      <c r="P971" s="118">
        <f>SUM(P972:P1049)</f>
        <v>564.1137850000001</v>
      </c>
      <c r="Q971" s="117"/>
      <c r="R971" s="118">
        <f>SUM(R972:R1049)</f>
        <v>10.893388900000001</v>
      </c>
      <c r="S971" s="117"/>
      <c r="T971" s="119">
        <f>SUM(T972:T1049)</f>
        <v>8.34234</v>
      </c>
      <c r="AP971" s="113" t="s">
        <v>77</v>
      </c>
      <c r="AR971" s="120" t="s">
        <v>67</v>
      </c>
      <c r="AS971" s="120" t="s">
        <v>73</v>
      </c>
      <c r="AW971" s="113" t="s">
        <v>142</v>
      </c>
      <c r="BI971" s="121">
        <f>SUM(BI972:BI1049)</f>
        <v>0</v>
      </c>
    </row>
    <row r="972" spans="2:63" s="1" customFormat="1" ht="20.45" customHeight="1">
      <c r="B972" s="124"/>
      <c r="C972" s="125" t="s">
        <v>983</v>
      </c>
      <c r="D972" s="125" t="s">
        <v>145</v>
      </c>
      <c r="E972" s="126" t="s">
        <v>984</v>
      </c>
      <c r="F972" s="127" t="s">
        <v>985</v>
      </c>
      <c r="G972" s="128" t="s">
        <v>174</v>
      </c>
      <c r="H972" s="129">
        <v>553.722</v>
      </c>
      <c r="I972" s="130"/>
      <c r="J972" s="130">
        <f>ROUND(I972*H972,2)</f>
        <v>0</v>
      </c>
      <c r="K972" s="127" t="s">
        <v>149</v>
      </c>
      <c r="L972" s="28"/>
      <c r="M972" s="48" t="s">
        <v>3</v>
      </c>
      <c r="N972" s="131" t="s">
        <v>39</v>
      </c>
      <c r="O972" s="132">
        <v>0.044</v>
      </c>
      <c r="P972" s="132">
        <f>O972*H972</f>
        <v>24.363767999999997</v>
      </c>
      <c r="Q972" s="132">
        <v>0.0003</v>
      </c>
      <c r="R972" s="132">
        <f>Q972*H972</f>
        <v>0.16611659999999998</v>
      </c>
      <c r="S972" s="132">
        <v>0</v>
      </c>
      <c r="T972" s="133">
        <f>S972*H972</f>
        <v>0</v>
      </c>
      <c r="AP972" s="17" t="s">
        <v>305</v>
      </c>
      <c r="AR972" s="17" t="s">
        <v>145</v>
      </c>
      <c r="AS972" s="17" t="s">
        <v>77</v>
      </c>
      <c r="AW972" s="17" t="s">
        <v>142</v>
      </c>
      <c r="BC972" s="134">
        <f>IF(N972="základní",J972,0)</f>
        <v>0</v>
      </c>
      <c r="BD972" s="134">
        <f>IF(N972="snížená",J972,0)</f>
        <v>0</v>
      </c>
      <c r="BE972" s="134">
        <f>IF(N972="zákl. přenesená",J972,0)</f>
        <v>0</v>
      </c>
      <c r="BF972" s="134">
        <f>IF(N972="sníž. přenesená",J972,0)</f>
        <v>0</v>
      </c>
      <c r="BG972" s="134">
        <f>IF(N972="nulová",J972,0)</f>
        <v>0</v>
      </c>
      <c r="BH972" s="17" t="s">
        <v>73</v>
      </c>
      <c r="BI972" s="134">
        <f>ROUND(I972*H972,2)</f>
        <v>0</v>
      </c>
      <c r="BJ972" s="17" t="s">
        <v>305</v>
      </c>
      <c r="BK972" s="17" t="s">
        <v>986</v>
      </c>
    </row>
    <row r="973" spans="2:45" s="1" customFormat="1" ht="39">
      <c r="B973" s="28"/>
      <c r="D973" s="135" t="s">
        <v>152</v>
      </c>
      <c r="F973" s="136" t="s">
        <v>987</v>
      </c>
      <c r="L973" s="28"/>
      <c r="M973" s="137"/>
      <c r="N973" s="49"/>
      <c r="O973" s="49"/>
      <c r="P973" s="49"/>
      <c r="Q973" s="49"/>
      <c r="R973" s="49"/>
      <c r="S973" s="49"/>
      <c r="T973" s="50"/>
      <c r="AR973" s="17" t="s">
        <v>152</v>
      </c>
      <c r="AS973" s="17" t="s">
        <v>77</v>
      </c>
    </row>
    <row r="974" spans="2:49" s="11" customFormat="1" ht="12">
      <c r="B974" s="138"/>
      <c r="D974" s="135" t="s">
        <v>154</v>
      </c>
      <c r="E974" s="139" t="s">
        <v>3</v>
      </c>
      <c r="F974" s="140" t="s">
        <v>155</v>
      </c>
      <c r="H974" s="139" t="s">
        <v>3</v>
      </c>
      <c r="L974" s="138"/>
      <c r="M974" s="141"/>
      <c r="N974" s="142"/>
      <c r="O974" s="142"/>
      <c r="P974" s="142"/>
      <c r="Q974" s="142"/>
      <c r="R974" s="142"/>
      <c r="S974" s="142"/>
      <c r="T974" s="143"/>
      <c r="AR974" s="139" t="s">
        <v>154</v>
      </c>
      <c r="AS974" s="139" t="s">
        <v>77</v>
      </c>
      <c r="AT974" s="11" t="s">
        <v>73</v>
      </c>
      <c r="AU974" s="11" t="s">
        <v>30</v>
      </c>
      <c r="AV974" s="11" t="s">
        <v>68</v>
      </c>
      <c r="AW974" s="139" t="s">
        <v>142</v>
      </c>
    </row>
    <row r="975" spans="2:49" s="11" customFormat="1" ht="12">
      <c r="B975" s="138"/>
      <c r="D975" s="135" t="s">
        <v>154</v>
      </c>
      <c r="E975" s="139" t="s">
        <v>3</v>
      </c>
      <c r="F975" s="140" t="s">
        <v>156</v>
      </c>
      <c r="H975" s="139" t="s">
        <v>3</v>
      </c>
      <c r="L975" s="138"/>
      <c r="M975" s="141"/>
      <c r="N975" s="142"/>
      <c r="O975" s="142"/>
      <c r="P975" s="142"/>
      <c r="Q975" s="142"/>
      <c r="R975" s="142"/>
      <c r="S975" s="142"/>
      <c r="T975" s="143"/>
      <c r="AR975" s="139" t="s">
        <v>154</v>
      </c>
      <c r="AS975" s="139" t="s">
        <v>77</v>
      </c>
      <c r="AT975" s="11" t="s">
        <v>73</v>
      </c>
      <c r="AU975" s="11" t="s">
        <v>30</v>
      </c>
      <c r="AV975" s="11" t="s">
        <v>68</v>
      </c>
      <c r="AW975" s="139" t="s">
        <v>142</v>
      </c>
    </row>
    <row r="976" spans="2:49" s="11" customFormat="1" ht="12">
      <c r="B976" s="138"/>
      <c r="D976" s="135" t="s">
        <v>154</v>
      </c>
      <c r="E976" s="139" t="s">
        <v>3</v>
      </c>
      <c r="F976" s="140" t="s">
        <v>463</v>
      </c>
      <c r="H976" s="139" t="s">
        <v>3</v>
      </c>
      <c r="L976" s="138"/>
      <c r="M976" s="141"/>
      <c r="N976" s="142"/>
      <c r="O976" s="142"/>
      <c r="P976" s="142"/>
      <c r="Q976" s="142"/>
      <c r="R976" s="142"/>
      <c r="S976" s="142"/>
      <c r="T976" s="143"/>
      <c r="AR976" s="139" t="s">
        <v>154</v>
      </c>
      <c r="AS976" s="139" t="s">
        <v>77</v>
      </c>
      <c r="AT976" s="11" t="s">
        <v>73</v>
      </c>
      <c r="AU976" s="11" t="s">
        <v>30</v>
      </c>
      <c r="AV976" s="11" t="s">
        <v>68</v>
      </c>
      <c r="AW976" s="139" t="s">
        <v>142</v>
      </c>
    </row>
    <row r="977" spans="2:49" s="12" customFormat="1" ht="12">
      <c r="B977" s="144"/>
      <c r="D977" s="135" t="s">
        <v>154</v>
      </c>
      <c r="E977" s="145" t="s">
        <v>3</v>
      </c>
      <c r="F977" s="146" t="s">
        <v>988</v>
      </c>
      <c r="H977" s="147">
        <v>168</v>
      </c>
      <c r="L977" s="144"/>
      <c r="M977" s="148"/>
      <c r="N977" s="149"/>
      <c r="O977" s="149"/>
      <c r="P977" s="149"/>
      <c r="Q977" s="149"/>
      <c r="R977" s="149"/>
      <c r="S977" s="149"/>
      <c r="T977" s="150"/>
      <c r="AR977" s="145" t="s">
        <v>154</v>
      </c>
      <c r="AS977" s="145" t="s">
        <v>77</v>
      </c>
      <c r="AT977" s="12" t="s">
        <v>77</v>
      </c>
      <c r="AU977" s="12" t="s">
        <v>30</v>
      </c>
      <c r="AV977" s="12" t="s">
        <v>68</v>
      </c>
      <c r="AW977" s="145" t="s">
        <v>142</v>
      </c>
    </row>
    <row r="978" spans="2:49" s="12" customFormat="1" ht="12">
      <c r="B978" s="144"/>
      <c r="D978" s="135" t="s">
        <v>154</v>
      </c>
      <c r="E978" s="145" t="s">
        <v>3</v>
      </c>
      <c r="F978" s="146" t="s">
        <v>989</v>
      </c>
      <c r="H978" s="147">
        <v>247.8</v>
      </c>
      <c r="L978" s="144"/>
      <c r="M978" s="148"/>
      <c r="N978" s="149"/>
      <c r="O978" s="149"/>
      <c r="P978" s="149"/>
      <c r="Q978" s="149"/>
      <c r="R978" s="149"/>
      <c r="S978" s="149"/>
      <c r="T978" s="150"/>
      <c r="AR978" s="145" t="s">
        <v>154</v>
      </c>
      <c r="AS978" s="145" t="s">
        <v>77</v>
      </c>
      <c r="AT978" s="12" t="s">
        <v>77</v>
      </c>
      <c r="AU978" s="12" t="s">
        <v>30</v>
      </c>
      <c r="AV978" s="12" t="s">
        <v>68</v>
      </c>
      <c r="AW978" s="145" t="s">
        <v>142</v>
      </c>
    </row>
    <row r="979" spans="2:49" s="12" customFormat="1" ht="12">
      <c r="B979" s="144"/>
      <c r="D979" s="135" t="s">
        <v>154</v>
      </c>
      <c r="E979" s="145" t="s">
        <v>3</v>
      </c>
      <c r="F979" s="146" t="s">
        <v>990</v>
      </c>
      <c r="H979" s="147">
        <v>-47.28</v>
      </c>
      <c r="L979" s="144"/>
      <c r="M979" s="148"/>
      <c r="N979" s="149"/>
      <c r="O979" s="149"/>
      <c r="P979" s="149"/>
      <c r="Q979" s="149"/>
      <c r="R979" s="149"/>
      <c r="S979" s="149"/>
      <c r="T979" s="150"/>
      <c r="AR979" s="145" t="s">
        <v>154</v>
      </c>
      <c r="AS979" s="145" t="s">
        <v>77</v>
      </c>
      <c r="AT979" s="12" t="s">
        <v>77</v>
      </c>
      <c r="AU979" s="12" t="s">
        <v>30</v>
      </c>
      <c r="AV979" s="12" t="s">
        <v>68</v>
      </c>
      <c r="AW979" s="145" t="s">
        <v>142</v>
      </c>
    </row>
    <row r="980" spans="2:49" s="11" customFormat="1" ht="12">
      <c r="B980" s="138"/>
      <c r="D980" s="135" t="s">
        <v>154</v>
      </c>
      <c r="E980" s="139" t="s">
        <v>3</v>
      </c>
      <c r="F980" s="140" t="s">
        <v>465</v>
      </c>
      <c r="H980" s="139" t="s">
        <v>3</v>
      </c>
      <c r="L980" s="138"/>
      <c r="M980" s="141"/>
      <c r="N980" s="142"/>
      <c r="O980" s="142"/>
      <c r="P980" s="142"/>
      <c r="Q980" s="142"/>
      <c r="R980" s="142"/>
      <c r="S980" s="142"/>
      <c r="T980" s="143"/>
      <c r="AR980" s="139" t="s">
        <v>154</v>
      </c>
      <c r="AS980" s="139" t="s">
        <v>77</v>
      </c>
      <c r="AT980" s="11" t="s">
        <v>73</v>
      </c>
      <c r="AU980" s="11" t="s">
        <v>30</v>
      </c>
      <c r="AV980" s="11" t="s">
        <v>68</v>
      </c>
      <c r="AW980" s="139" t="s">
        <v>142</v>
      </c>
    </row>
    <row r="981" spans="2:49" s="12" customFormat="1" ht="12">
      <c r="B981" s="144"/>
      <c r="D981" s="135" t="s">
        <v>154</v>
      </c>
      <c r="E981" s="145" t="s">
        <v>3</v>
      </c>
      <c r="F981" s="146" t="s">
        <v>991</v>
      </c>
      <c r="H981" s="147">
        <v>75.6</v>
      </c>
      <c r="L981" s="144"/>
      <c r="M981" s="148"/>
      <c r="N981" s="149"/>
      <c r="O981" s="149"/>
      <c r="P981" s="149"/>
      <c r="Q981" s="149"/>
      <c r="R981" s="149"/>
      <c r="S981" s="149"/>
      <c r="T981" s="150"/>
      <c r="AR981" s="145" t="s">
        <v>154</v>
      </c>
      <c r="AS981" s="145" t="s">
        <v>77</v>
      </c>
      <c r="AT981" s="12" t="s">
        <v>77</v>
      </c>
      <c r="AU981" s="12" t="s">
        <v>30</v>
      </c>
      <c r="AV981" s="12" t="s">
        <v>68</v>
      </c>
      <c r="AW981" s="145" t="s">
        <v>142</v>
      </c>
    </row>
    <row r="982" spans="2:49" s="12" customFormat="1" ht="12">
      <c r="B982" s="144"/>
      <c r="D982" s="135" t="s">
        <v>154</v>
      </c>
      <c r="E982" s="145" t="s">
        <v>3</v>
      </c>
      <c r="F982" s="146" t="s">
        <v>992</v>
      </c>
      <c r="H982" s="147">
        <v>127.764</v>
      </c>
      <c r="L982" s="144"/>
      <c r="M982" s="148"/>
      <c r="N982" s="149"/>
      <c r="O982" s="149"/>
      <c r="P982" s="149"/>
      <c r="Q982" s="149"/>
      <c r="R982" s="149"/>
      <c r="S982" s="149"/>
      <c r="T982" s="150"/>
      <c r="AR982" s="145" t="s">
        <v>154</v>
      </c>
      <c r="AS982" s="145" t="s">
        <v>77</v>
      </c>
      <c r="AT982" s="12" t="s">
        <v>77</v>
      </c>
      <c r="AU982" s="12" t="s">
        <v>30</v>
      </c>
      <c r="AV982" s="12" t="s">
        <v>68</v>
      </c>
      <c r="AW982" s="145" t="s">
        <v>142</v>
      </c>
    </row>
    <row r="983" spans="2:49" s="12" customFormat="1" ht="12">
      <c r="B983" s="144"/>
      <c r="D983" s="135" t="s">
        <v>154</v>
      </c>
      <c r="E983" s="145" t="s">
        <v>3</v>
      </c>
      <c r="F983" s="146" t="s">
        <v>993</v>
      </c>
      <c r="H983" s="147">
        <v>-24.822</v>
      </c>
      <c r="L983" s="144"/>
      <c r="M983" s="148"/>
      <c r="N983" s="149"/>
      <c r="O983" s="149"/>
      <c r="P983" s="149"/>
      <c r="Q983" s="149"/>
      <c r="R983" s="149"/>
      <c r="S983" s="149"/>
      <c r="T983" s="150"/>
      <c r="AR983" s="145" t="s">
        <v>154</v>
      </c>
      <c r="AS983" s="145" t="s">
        <v>77</v>
      </c>
      <c r="AT983" s="12" t="s">
        <v>77</v>
      </c>
      <c r="AU983" s="12" t="s">
        <v>30</v>
      </c>
      <c r="AV983" s="12" t="s">
        <v>68</v>
      </c>
      <c r="AW983" s="145" t="s">
        <v>142</v>
      </c>
    </row>
    <row r="984" spans="2:49" s="14" customFormat="1" ht="12">
      <c r="B984" s="167"/>
      <c r="D984" s="135" t="s">
        <v>154</v>
      </c>
      <c r="E984" s="168" t="s">
        <v>94</v>
      </c>
      <c r="F984" s="169" t="s">
        <v>226</v>
      </c>
      <c r="H984" s="170">
        <v>547.062</v>
      </c>
      <c r="L984" s="167"/>
      <c r="M984" s="171"/>
      <c r="N984" s="172"/>
      <c r="O984" s="172"/>
      <c r="P984" s="172"/>
      <c r="Q984" s="172"/>
      <c r="R984" s="172"/>
      <c r="S984" s="172"/>
      <c r="T984" s="173"/>
      <c r="AR984" s="168" t="s">
        <v>154</v>
      </c>
      <c r="AS984" s="168" t="s">
        <v>77</v>
      </c>
      <c r="AT984" s="14" t="s">
        <v>143</v>
      </c>
      <c r="AU984" s="14" t="s">
        <v>30</v>
      </c>
      <c r="AV984" s="14" t="s">
        <v>68</v>
      </c>
      <c r="AW984" s="168" t="s">
        <v>142</v>
      </c>
    </row>
    <row r="985" spans="2:49" s="11" customFormat="1" ht="12">
      <c r="B985" s="138"/>
      <c r="D985" s="135" t="s">
        <v>154</v>
      </c>
      <c r="E985" s="139" t="s">
        <v>3</v>
      </c>
      <c r="F985" s="140" t="s">
        <v>258</v>
      </c>
      <c r="H985" s="139" t="s">
        <v>3</v>
      </c>
      <c r="L985" s="138"/>
      <c r="M985" s="141"/>
      <c r="N985" s="142"/>
      <c r="O985" s="142"/>
      <c r="P985" s="142"/>
      <c r="Q985" s="142"/>
      <c r="R985" s="142"/>
      <c r="S985" s="142"/>
      <c r="T985" s="143"/>
      <c r="AR985" s="139" t="s">
        <v>154</v>
      </c>
      <c r="AS985" s="139" t="s">
        <v>77</v>
      </c>
      <c r="AT985" s="11" t="s">
        <v>73</v>
      </c>
      <c r="AU985" s="11" t="s">
        <v>30</v>
      </c>
      <c r="AV985" s="11" t="s">
        <v>68</v>
      </c>
      <c r="AW985" s="139" t="s">
        <v>142</v>
      </c>
    </row>
    <row r="986" spans="2:49" s="12" customFormat="1" ht="12">
      <c r="B986" s="144"/>
      <c r="D986" s="135" t="s">
        <v>154</v>
      </c>
      <c r="E986" s="145" t="s">
        <v>3</v>
      </c>
      <c r="F986" s="146" t="s">
        <v>99</v>
      </c>
      <c r="H986" s="147">
        <v>6.66</v>
      </c>
      <c r="L986" s="144"/>
      <c r="M986" s="148"/>
      <c r="N986" s="149"/>
      <c r="O986" s="149"/>
      <c r="P986" s="149"/>
      <c r="Q986" s="149"/>
      <c r="R986" s="149"/>
      <c r="S986" s="149"/>
      <c r="T986" s="150"/>
      <c r="AR986" s="145" t="s">
        <v>154</v>
      </c>
      <c r="AS986" s="145" t="s">
        <v>77</v>
      </c>
      <c r="AT986" s="12" t="s">
        <v>77</v>
      </c>
      <c r="AU986" s="12" t="s">
        <v>30</v>
      </c>
      <c r="AV986" s="12" t="s">
        <v>68</v>
      </c>
      <c r="AW986" s="145" t="s">
        <v>142</v>
      </c>
    </row>
    <row r="987" spans="2:49" s="14" customFormat="1" ht="12">
      <c r="B987" s="167"/>
      <c r="D987" s="135" t="s">
        <v>154</v>
      </c>
      <c r="E987" s="168" t="s">
        <v>97</v>
      </c>
      <c r="F987" s="169" t="s">
        <v>226</v>
      </c>
      <c r="H987" s="170">
        <v>6.66</v>
      </c>
      <c r="L987" s="167"/>
      <c r="M987" s="171"/>
      <c r="N987" s="172"/>
      <c r="O987" s="172"/>
      <c r="P987" s="172"/>
      <c r="Q987" s="172"/>
      <c r="R987" s="172"/>
      <c r="S987" s="172"/>
      <c r="T987" s="173"/>
      <c r="AR987" s="168" t="s">
        <v>154</v>
      </c>
      <c r="AS987" s="168" t="s">
        <v>77</v>
      </c>
      <c r="AT987" s="14" t="s">
        <v>143</v>
      </c>
      <c r="AU987" s="14" t="s">
        <v>30</v>
      </c>
      <c r="AV987" s="14" t="s">
        <v>68</v>
      </c>
      <c r="AW987" s="168" t="s">
        <v>142</v>
      </c>
    </row>
    <row r="988" spans="2:49" s="13" customFormat="1" ht="12">
      <c r="B988" s="160"/>
      <c r="D988" s="135" t="s">
        <v>154</v>
      </c>
      <c r="E988" s="161" t="s">
        <v>3</v>
      </c>
      <c r="F988" s="162" t="s">
        <v>182</v>
      </c>
      <c r="H988" s="163">
        <v>553.722</v>
      </c>
      <c r="L988" s="160"/>
      <c r="M988" s="164"/>
      <c r="N988" s="165"/>
      <c r="O988" s="165"/>
      <c r="P988" s="165"/>
      <c r="Q988" s="165"/>
      <c r="R988" s="165"/>
      <c r="S988" s="165"/>
      <c r="T988" s="166"/>
      <c r="AR988" s="161" t="s">
        <v>154</v>
      </c>
      <c r="AS988" s="161" t="s">
        <v>77</v>
      </c>
      <c r="AT988" s="13" t="s">
        <v>150</v>
      </c>
      <c r="AU988" s="13" t="s">
        <v>30</v>
      </c>
      <c r="AV988" s="13" t="s">
        <v>73</v>
      </c>
      <c r="AW988" s="161" t="s">
        <v>142</v>
      </c>
    </row>
    <row r="989" spans="2:63" s="1" customFormat="1" ht="20.45" customHeight="1">
      <c r="B989" s="124"/>
      <c r="C989" s="125" t="s">
        <v>994</v>
      </c>
      <c r="D989" s="125" t="s">
        <v>145</v>
      </c>
      <c r="E989" s="126" t="s">
        <v>995</v>
      </c>
      <c r="F989" s="127" t="s">
        <v>996</v>
      </c>
      <c r="G989" s="128" t="s">
        <v>174</v>
      </c>
      <c r="H989" s="129">
        <v>102.36</v>
      </c>
      <c r="I989" s="130"/>
      <c r="J989" s="130">
        <f>ROUND(I989*H989,2)</f>
        <v>0</v>
      </c>
      <c r="K989" s="127" t="s">
        <v>149</v>
      </c>
      <c r="L989" s="28"/>
      <c r="M989" s="48" t="s">
        <v>3</v>
      </c>
      <c r="N989" s="131" t="s">
        <v>39</v>
      </c>
      <c r="O989" s="132">
        <v>0.295</v>
      </c>
      <c r="P989" s="132">
        <f>O989*H989</f>
        <v>30.196199999999997</v>
      </c>
      <c r="Q989" s="132">
        <v>0</v>
      </c>
      <c r="R989" s="132">
        <f>Q989*H989</f>
        <v>0</v>
      </c>
      <c r="S989" s="132">
        <v>0.0815</v>
      </c>
      <c r="T989" s="133">
        <f>S989*H989</f>
        <v>8.34234</v>
      </c>
      <c r="AP989" s="17" t="s">
        <v>305</v>
      </c>
      <c r="AR989" s="17" t="s">
        <v>145</v>
      </c>
      <c r="AS989" s="17" t="s">
        <v>77</v>
      </c>
      <c r="AW989" s="17" t="s">
        <v>142</v>
      </c>
      <c r="BC989" s="134">
        <f>IF(N989="základní",J989,0)</f>
        <v>0</v>
      </c>
      <c r="BD989" s="134">
        <f>IF(N989="snížená",J989,0)</f>
        <v>0</v>
      </c>
      <c r="BE989" s="134">
        <f>IF(N989="zákl. přenesená",J989,0)</f>
        <v>0</v>
      </c>
      <c r="BF989" s="134">
        <f>IF(N989="sníž. přenesená",J989,0)</f>
        <v>0</v>
      </c>
      <c r="BG989" s="134">
        <f>IF(N989="nulová",J989,0)</f>
        <v>0</v>
      </c>
      <c r="BH989" s="17" t="s">
        <v>73</v>
      </c>
      <c r="BI989" s="134">
        <f>ROUND(I989*H989,2)</f>
        <v>0</v>
      </c>
      <c r="BJ989" s="17" t="s">
        <v>305</v>
      </c>
      <c r="BK989" s="17" t="s">
        <v>997</v>
      </c>
    </row>
    <row r="990" spans="2:49" s="11" customFormat="1" ht="12">
      <c r="B990" s="138"/>
      <c r="D990" s="135" t="s">
        <v>154</v>
      </c>
      <c r="E990" s="139" t="s">
        <v>3</v>
      </c>
      <c r="F990" s="140" t="s">
        <v>701</v>
      </c>
      <c r="H990" s="139" t="s">
        <v>3</v>
      </c>
      <c r="L990" s="138"/>
      <c r="M990" s="141"/>
      <c r="N990" s="142"/>
      <c r="O990" s="142"/>
      <c r="P990" s="142"/>
      <c r="Q990" s="142"/>
      <c r="R990" s="142"/>
      <c r="S990" s="142"/>
      <c r="T990" s="143"/>
      <c r="AR990" s="139" t="s">
        <v>154</v>
      </c>
      <c r="AS990" s="139" t="s">
        <v>77</v>
      </c>
      <c r="AT990" s="11" t="s">
        <v>73</v>
      </c>
      <c r="AU990" s="11" t="s">
        <v>30</v>
      </c>
      <c r="AV990" s="11" t="s">
        <v>68</v>
      </c>
      <c r="AW990" s="139" t="s">
        <v>142</v>
      </c>
    </row>
    <row r="991" spans="2:49" s="11" customFormat="1" ht="12">
      <c r="B991" s="138"/>
      <c r="D991" s="135" t="s">
        <v>154</v>
      </c>
      <c r="E991" s="139" t="s">
        <v>3</v>
      </c>
      <c r="F991" s="140" t="s">
        <v>333</v>
      </c>
      <c r="H991" s="139" t="s">
        <v>3</v>
      </c>
      <c r="L991" s="138"/>
      <c r="M991" s="141"/>
      <c r="N991" s="142"/>
      <c r="O991" s="142"/>
      <c r="P991" s="142"/>
      <c r="Q991" s="142"/>
      <c r="R991" s="142"/>
      <c r="S991" s="142"/>
      <c r="T991" s="143"/>
      <c r="AR991" s="139" t="s">
        <v>154</v>
      </c>
      <c r="AS991" s="139" t="s">
        <v>77</v>
      </c>
      <c r="AT991" s="11" t="s">
        <v>73</v>
      </c>
      <c r="AU991" s="11" t="s">
        <v>30</v>
      </c>
      <c r="AV991" s="11" t="s">
        <v>68</v>
      </c>
      <c r="AW991" s="139" t="s">
        <v>142</v>
      </c>
    </row>
    <row r="992" spans="2:49" s="11" customFormat="1" ht="12">
      <c r="B992" s="138"/>
      <c r="D992" s="135" t="s">
        <v>154</v>
      </c>
      <c r="E992" s="139" t="s">
        <v>3</v>
      </c>
      <c r="F992" s="140" t="s">
        <v>334</v>
      </c>
      <c r="H992" s="139" t="s">
        <v>3</v>
      </c>
      <c r="L992" s="138"/>
      <c r="M992" s="141"/>
      <c r="N992" s="142"/>
      <c r="O992" s="142"/>
      <c r="P992" s="142"/>
      <c r="Q992" s="142"/>
      <c r="R992" s="142"/>
      <c r="S992" s="142"/>
      <c r="T992" s="143"/>
      <c r="AR992" s="139" t="s">
        <v>154</v>
      </c>
      <c r="AS992" s="139" t="s">
        <v>77</v>
      </c>
      <c r="AT992" s="11" t="s">
        <v>73</v>
      </c>
      <c r="AU992" s="11" t="s">
        <v>30</v>
      </c>
      <c r="AV992" s="11" t="s">
        <v>68</v>
      </c>
      <c r="AW992" s="139" t="s">
        <v>142</v>
      </c>
    </row>
    <row r="993" spans="2:49" s="12" customFormat="1" ht="12">
      <c r="B993" s="144"/>
      <c r="D993" s="135" t="s">
        <v>154</v>
      </c>
      <c r="E993" s="145" t="s">
        <v>3</v>
      </c>
      <c r="F993" s="146" t="s">
        <v>998</v>
      </c>
      <c r="H993" s="147">
        <v>48.082</v>
      </c>
      <c r="L993" s="144"/>
      <c r="M993" s="148"/>
      <c r="N993" s="149"/>
      <c r="O993" s="149"/>
      <c r="P993" s="149"/>
      <c r="Q993" s="149"/>
      <c r="R993" s="149"/>
      <c r="S993" s="149"/>
      <c r="T993" s="150"/>
      <c r="AR993" s="145" t="s">
        <v>154</v>
      </c>
      <c r="AS993" s="145" t="s">
        <v>77</v>
      </c>
      <c r="AT993" s="12" t="s">
        <v>77</v>
      </c>
      <c r="AU993" s="12" t="s">
        <v>30</v>
      </c>
      <c r="AV993" s="12" t="s">
        <v>68</v>
      </c>
      <c r="AW993" s="145" t="s">
        <v>142</v>
      </c>
    </row>
    <row r="994" spans="2:49" s="11" customFormat="1" ht="12">
      <c r="B994" s="138"/>
      <c r="D994" s="135" t="s">
        <v>154</v>
      </c>
      <c r="E994" s="139" t="s">
        <v>3</v>
      </c>
      <c r="F994" s="140" t="s">
        <v>337</v>
      </c>
      <c r="H994" s="139" t="s">
        <v>3</v>
      </c>
      <c r="L994" s="138"/>
      <c r="M994" s="141"/>
      <c r="N994" s="142"/>
      <c r="O994" s="142"/>
      <c r="P994" s="142"/>
      <c r="Q994" s="142"/>
      <c r="R994" s="142"/>
      <c r="S994" s="142"/>
      <c r="T994" s="143"/>
      <c r="AR994" s="139" t="s">
        <v>154</v>
      </c>
      <c r="AS994" s="139" t="s">
        <v>77</v>
      </c>
      <c r="AT994" s="11" t="s">
        <v>73</v>
      </c>
      <c r="AU994" s="11" t="s">
        <v>30</v>
      </c>
      <c r="AV994" s="11" t="s">
        <v>68</v>
      </c>
      <c r="AW994" s="139" t="s">
        <v>142</v>
      </c>
    </row>
    <row r="995" spans="2:49" s="12" customFormat="1" ht="12">
      <c r="B995" s="144"/>
      <c r="D995" s="135" t="s">
        <v>154</v>
      </c>
      <c r="E995" s="145" t="s">
        <v>3</v>
      </c>
      <c r="F995" s="146" t="s">
        <v>999</v>
      </c>
      <c r="H995" s="147">
        <v>45.108</v>
      </c>
      <c r="L995" s="144"/>
      <c r="M995" s="148"/>
      <c r="N995" s="149"/>
      <c r="O995" s="149"/>
      <c r="P995" s="149"/>
      <c r="Q995" s="149"/>
      <c r="R995" s="149"/>
      <c r="S995" s="149"/>
      <c r="T995" s="150"/>
      <c r="AR995" s="145" t="s">
        <v>154</v>
      </c>
      <c r="AS995" s="145" t="s">
        <v>77</v>
      </c>
      <c r="AT995" s="12" t="s">
        <v>77</v>
      </c>
      <c r="AU995" s="12" t="s">
        <v>30</v>
      </c>
      <c r="AV995" s="12" t="s">
        <v>68</v>
      </c>
      <c r="AW995" s="145" t="s">
        <v>142</v>
      </c>
    </row>
    <row r="996" spans="2:49" s="11" customFormat="1" ht="12">
      <c r="B996" s="138"/>
      <c r="D996" s="135" t="s">
        <v>154</v>
      </c>
      <c r="E996" s="139" t="s">
        <v>3</v>
      </c>
      <c r="F996" s="140" t="s">
        <v>263</v>
      </c>
      <c r="H996" s="139" t="s">
        <v>3</v>
      </c>
      <c r="L996" s="138"/>
      <c r="M996" s="141"/>
      <c r="N996" s="142"/>
      <c r="O996" s="142"/>
      <c r="P996" s="142"/>
      <c r="Q996" s="142"/>
      <c r="R996" s="142"/>
      <c r="S996" s="142"/>
      <c r="T996" s="143"/>
      <c r="AR996" s="139" t="s">
        <v>154</v>
      </c>
      <c r="AS996" s="139" t="s">
        <v>77</v>
      </c>
      <c r="AT996" s="11" t="s">
        <v>73</v>
      </c>
      <c r="AU996" s="11" t="s">
        <v>30</v>
      </c>
      <c r="AV996" s="11" t="s">
        <v>68</v>
      </c>
      <c r="AW996" s="139" t="s">
        <v>142</v>
      </c>
    </row>
    <row r="997" spans="2:49" s="12" customFormat="1" ht="12">
      <c r="B997" s="144"/>
      <c r="D997" s="135" t="s">
        <v>154</v>
      </c>
      <c r="E997" s="145" t="s">
        <v>3</v>
      </c>
      <c r="F997" s="146" t="s">
        <v>1000</v>
      </c>
      <c r="H997" s="147">
        <v>9.17</v>
      </c>
      <c r="L997" s="144"/>
      <c r="M997" s="148"/>
      <c r="N997" s="149"/>
      <c r="O997" s="149"/>
      <c r="P997" s="149"/>
      <c r="Q997" s="149"/>
      <c r="R997" s="149"/>
      <c r="S997" s="149"/>
      <c r="T997" s="150"/>
      <c r="AR997" s="145" t="s">
        <v>154</v>
      </c>
      <c r="AS997" s="145" t="s">
        <v>77</v>
      </c>
      <c r="AT997" s="12" t="s">
        <v>77</v>
      </c>
      <c r="AU997" s="12" t="s">
        <v>30</v>
      </c>
      <c r="AV997" s="12" t="s">
        <v>68</v>
      </c>
      <c r="AW997" s="145" t="s">
        <v>142</v>
      </c>
    </row>
    <row r="998" spans="2:49" s="13" customFormat="1" ht="12">
      <c r="B998" s="160"/>
      <c r="D998" s="135" t="s">
        <v>154</v>
      </c>
      <c r="E998" s="161" t="s">
        <v>3</v>
      </c>
      <c r="F998" s="162" t="s">
        <v>182</v>
      </c>
      <c r="H998" s="163">
        <v>102.36</v>
      </c>
      <c r="L998" s="160"/>
      <c r="M998" s="164"/>
      <c r="N998" s="165"/>
      <c r="O998" s="165"/>
      <c r="P998" s="165"/>
      <c r="Q998" s="165"/>
      <c r="R998" s="165"/>
      <c r="S998" s="165"/>
      <c r="T998" s="166"/>
      <c r="AR998" s="161" t="s">
        <v>154</v>
      </c>
      <c r="AS998" s="161" t="s">
        <v>77</v>
      </c>
      <c r="AT998" s="13" t="s">
        <v>150</v>
      </c>
      <c r="AU998" s="13" t="s">
        <v>30</v>
      </c>
      <c r="AV998" s="13" t="s">
        <v>73</v>
      </c>
      <c r="AW998" s="161" t="s">
        <v>142</v>
      </c>
    </row>
    <row r="999" spans="2:63" s="1" customFormat="1" ht="20.45" customHeight="1">
      <c r="B999" s="124"/>
      <c r="C999" s="125" t="s">
        <v>1001</v>
      </c>
      <c r="D999" s="125" t="s">
        <v>145</v>
      </c>
      <c r="E999" s="126" t="s">
        <v>1002</v>
      </c>
      <c r="F999" s="127" t="s">
        <v>1003</v>
      </c>
      <c r="G999" s="128" t="s">
        <v>174</v>
      </c>
      <c r="H999" s="129">
        <v>547.062</v>
      </c>
      <c r="I999" s="130"/>
      <c r="J999" s="130">
        <f>ROUND(I999*H999,2)</f>
        <v>0</v>
      </c>
      <c r="K999" s="127" t="s">
        <v>149</v>
      </c>
      <c r="L999" s="28"/>
      <c r="M999" s="48" t="s">
        <v>3</v>
      </c>
      <c r="N999" s="131" t="s">
        <v>39</v>
      </c>
      <c r="O999" s="132">
        <v>0.686</v>
      </c>
      <c r="P999" s="132">
        <f>O999*H999</f>
        <v>375.284532</v>
      </c>
      <c r="Q999" s="132">
        <v>0.0053</v>
      </c>
      <c r="R999" s="132">
        <f>Q999*H999</f>
        <v>2.8994286000000002</v>
      </c>
      <c r="S999" s="132">
        <v>0</v>
      </c>
      <c r="T999" s="133">
        <f>S999*H999</f>
        <v>0</v>
      </c>
      <c r="AP999" s="17" t="s">
        <v>305</v>
      </c>
      <c r="AR999" s="17" t="s">
        <v>145</v>
      </c>
      <c r="AS999" s="17" t="s">
        <v>77</v>
      </c>
      <c r="AW999" s="17" t="s">
        <v>142</v>
      </c>
      <c r="BC999" s="134">
        <f>IF(N999="základní",J999,0)</f>
        <v>0</v>
      </c>
      <c r="BD999" s="134">
        <f>IF(N999="snížená",J999,0)</f>
        <v>0</v>
      </c>
      <c r="BE999" s="134">
        <f>IF(N999="zákl. přenesená",J999,0)</f>
        <v>0</v>
      </c>
      <c r="BF999" s="134">
        <f>IF(N999="sníž. přenesená",J999,0)</f>
        <v>0</v>
      </c>
      <c r="BG999" s="134">
        <f>IF(N999="nulová",J999,0)</f>
        <v>0</v>
      </c>
      <c r="BH999" s="17" t="s">
        <v>73</v>
      </c>
      <c r="BI999" s="134">
        <f>ROUND(I999*H999,2)</f>
        <v>0</v>
      </c>
      <c r="BJ999" s="17" t="s">
        <v>305</v>
      </c>
      <c r="BK999" s="17" t="s">
        <v>1004</v>
      </c>
    </row>
    <row r="1000" spans="2:45" s="1" customFormat="1" ht="29.25">
      <c r="B1000" s="28"/>
      <c r="D1000" s="135" t="s">
        <v>152</v>
      </c>
      <c r="F1000" s="136" t="s">
        <v>1005</v>
      </c>
      <c r="L1000" s="28"/>
      <c r="M1000" s="137"/>
      <c r="N1000" s="49"/>
      <c r="O1000" s="49"/>
      <c r="P1000" s="49"/>
      <c r="Q1000" s="49"/>
      <c r="R1000" s="49"/>
      <c r="S1000" s="49"/>
      <c r="T1000" s="50"/>
      <c r="AR1000" s="17" t="s">
        <v>152</v>
      </c>
      <c r="AS1000" s="17" t="s">
        <v>77</v>
      </c>
    </row>
    <row r="1001" spans="2:49" s="11" customFormat="1" ht="12">
      <c r="B1001" s="138"/>
      <c r="D1001" s="135" t="s">
        <v>154</v>
      </c>
      <c r="E1001" s="139" t="s">
        <v>3</v>
      </c>
      <c r="F1001" s="140" t="s">
        <v>155</v>
      </c>
      <c r="H1001" s="139" t="s">
        <v>3</v>
      </c>
      <c r="L1001" s="138"/>
      <c r="M1001" s="141"/>
      <c r="N1001" s="142"/>
      <c r="O1001" s="142"/>
      <c r="P1001" s="142"/>
      <c r="Q1001" s="142"/>
      <c r="R1001" s="142"/>
      <c r="S1001" s="142"/>
      <c r="T1001" s="143"/>
      <c r="AR1001" s="139" t="s">
        <v>154</v>
      </c>
      <c r="AS1001" s="139" t="s">
        <v>77</v>
      </c>
      <c r="AT1001" s="11" t="s">
        <v>73</v>
      </c>
      <c r="AU1001" s="11" t="s">
        <v>30</v>
      </c>
      <c r="AV1001" s="11" t="s">
        <v>68</v>
      </c>
      <c r="AW1001" s="139" t="s">
        <v>142</v>
      </c>
    </row>
    <row r="1002" spans="2:49" s="11" customFormat="1" ht="12">
      <c r="B1002" s="138"/>
      <c r="D1002" s="135" t="s">
        <v>154</v>
      </c>
      <c r="E1002" s="139" t="s">
        <v>3</v>
      </c>
      <c r="F1002" s="140" t="s">
        <v>156</v>
      </c>
      <c r="H1002" s="139" t="s">
        <v>3</v>
      </c>
      <c r="L1002" s="138"/>
      <c r="M1002" s="141"/>
      <c r="N1002" s="142"/>
      <c r="O1002" s="142"/>
      <c r="P1002" s="142"/>
      <c r="Q1002" s="142"/>
      <c r="R1002" s="142"/>
      <c r="S1002" s="142"/>
      <c r="T1002" s="143"/>
      <c r="AR1002" s="139" t="s">
        <v>154</v>
      </c>
      <c r="AS1002" s="139" t="s">
        <v>77</v>
      </c>
      <c r="AT1002" s="11" t="s">
        <v>73</v>
      </c>
      <c r="AU1002" s="11" t="s">
        <v>30</v>
      </c>
      <c r="AV1002" s="11" t="s">
        <v>68</v>
      </c>
      <c r="AW1002" s="139" t="s">
        <v>142</v>
      </c>
    </row>
    <row r="1003" spans="2:49" s="12" customFormat="1" ht="12">
      <c r="B1003" s="144"/>
      <c r="D1003" s="135" t="s">
        <v>154</v>
      </c>
      <c r="E1003" s="145" t="s">
        <v>3</v>
      </c>
      <c r="F1003" s="146" t="s">
        <v>94</v>
      </c>
      <c r="H1003" s="147">
        <v>547.062</v>
      </c>
      <c r="L1003" s="144"/>
      <c r="M1003" s="148"/>
      <c r="N1003" s="149"/>
      <c r="O1003" s="149"/>
      <c r="P1003" s="149"/>
      <c r="Q1003" s="149"/>
      <c r="R1003" s="149"/>
      <c r="S1003" s="149"/>
      <c r="T1003" s="150"/>
      <c r="AR1003" s="145" t="s">
        <v>154</v>
      </c>
      <c r="AS1003" s="145" t="s">
        <v>77</v>
      </c>
      <c r="AT1003" s="12" t="s">
        <v>77</v>
      </c>
      <c r="AU1003" s="12" t="s">
        <v>30</v>
      </c>
      <c r="AV1003" s="12" t="s">
        <v>73</v>
      </c>
      <c r="AW1003" s="145" t="s">
        <v>142</v>
      </c>
    </row>
    <row r="1004" spans="2:63" s="1" customFormat="1" ht="14.45" customHeight="1">
      <c r="B1004" s="124"/>
      <c r="C1004" s="151" t="s">
        <v>1006</v>
      </c>
      <c r="D1004" s="151" t="s">
        <v>166</v>
      </c>
      <c r="E1004" s="152" t="s">
        <v>1007</v>
      </c>
      <c r="F1004" s="153" t="s">
        <v>1008</v>
      </c>
      <c r="G1004" s="154" t="s">
        <v>174</v>
      </c>
      <c r="H1004" s="155">
        <v>601.768</v>
      </c>
      <c r="I1004" s="156"/>
      <c r="J1004" s="156">
        <f>ROUND(I1004*H1004,2)</f>
        <v>0</v>
      </c>
      <c r="K1004" s="153" t="s">
        <v>3</v>
      </c>
      <c r="L1004" s="157"/>
      <c r="M1004" s="158" t="s">
        <v>3</v>
      </c>
      <c r="N1004" s="159" t="s">
        <v>39</v>
      </c>
      <c r="O1004" s="132">
        <v>0</v>
      </c>
      <c r="P1004" s="132">
        <f>O1004*H1004</f>
        <v>0</v>
      </c>
      <c r="Q1004" s="132">
        <v>0.0126</v>
      </c>
      <c r="R1004" s="132">
        <f>Q1004*H1004</f>
        <v>7.582276800000001</v>
      </c>
      <c r="S1004" s="132">
        <v>0</v>
      </c>
      <c r="T1004" s="133">
        <f>S1004*H1004</f>
        <v>0</v>
      </c>
      <c r="AP1004" s="17" t="s">
        <v>422</v>
      </c>
      <c r="AR1004" s="17" t="s">
        <v>166</v>
      </c>
      <c r="AS1004" s="17" t="s">
        <v>77</v>
      </c>
      <c r="AW1004" s="17" t="s">
        <v>142</v>
      </c>
      <c r="BC1004" s="134">
        <f>IF(N1004="základní",J1004,0)</f>
        <v>0</v>
      </c>
      <c r="BD1004" s="134">
        <f>IF(N1004="snížená",J1004,0)</f>
        <v>0</v>
      </c>
      <c r="BE1004" s="134">
        <f>IF(N1004="zákl. přenesená",J1004,0)</f>
        <v>0</v>
      </c>
      <c r="BF1004" s="134">
        <f>IF(N1004="sníž. přenesená",J1004,0)</f>
        <v>0</v>
      </c>
      <c r="BG1004" s="134">
        <f>IF(N1004="nulová",J1004,0)</f>
        <v>0</v>
      </c>
      <c r="BH1004" s="17" t="s">
        <v>73</v>
      </c>
      <c r="BI1004" s="134">
        <f>ROUND(I1004*H1004,2)</f>
        <v>0</v>
      </c>
      <c r="BJ1004" s="17" t="s">
        <v>305</v>
      </c>
      <c r="BK1004" s="17" t="s">
        <v>1009</v>
      </c>
    </row>
    <row r="1005" spans="2:49" s="12" customFormat="1" ht="12">
      <c r="B1005" s="144"/>
      <c r="D1005" s="135" t="s">
        <v>154</v>
      </c>
      <c r="F1005" s="146" t="s">
        <v>1010</v>
      </c>
      <c r="H1005" s="147">
        <v>601.768</v>
      </c>
      <c r="L1005" s="144"/>
      <c r="M1005" s="148"/>
      <c r="N1005" s="149"/>
      <c r="O1005" s="149"/>
      <c r="P1005" s="149"/>
      <c r="Q1005" s="149"/>
      <c r="R1005" s="149"/>
      <c r="S1005" s="149"/>
      <c r="T1005" s="150"/>
      <c r="AR1005" s="145" t="s">
        <v>154</v>
      </c>
      <c r="AS1005" s="145" t="s">
        <v>77</v>
      </c>
      <c r="AT1005" s="12" t="s">
        <v>77</v>
      </c>
      <c r="AU1005" s="12" t="s">
        <v>4</v>
      </c>
      <c r="AV1005" s="12" t="s">
        <v>73</v>
      </c>
      <c r="AW1005" s="145" t="s">
        <v>142</v>
      </c>
    </row>
    <row r="1006" spans="2:63" s="1" customFormat="1" ht="20.45" customHeight="1">
      <c r="B1006" s="124"/>
      <c r="C1006" s="125" t="s">
        <v>1011</v>
      </c>
      <c r="D1006" s="125" t="s">
        <v>145</v>
      </c>
      <c r="E1006" s="126" t="s">
        <v>1012</v>
      </c>
      <c r="F1006" s="127" t="s">
        <v>1013</v>
      </c>
      <c r="G1006" s="128" t="s">
        <v>174</v>
      </c>
      <c r="H1006" s="129">
        <v>6.66</v>
      </c>
      <c r="I1006" s="130"/>
      <c r="J1006" s="130">
        <f>ROUND(I1006*H1006,2)</f>
        <v>0</v>
      </c>
      <c r="K1006" s="127" t="s">
        <v>149</v>
      </c>
      <c r="L1006" s="28"/>
      <c r="M1006" s="48" t="s">
        <v>3</v>
      </c>
      <c r="N1006" s="131" t="s">
        <v>39</v>
      </c>
      <c r="O1006" s="132">
        <v>0.746</v>
      </c>
      <c r="P1006" s="132">
        <f>O1006*H1006</f>
        <v>4.96836</v>
      </c>
      <c r="Q1006" s="132">
        <v>0.0052</v>
      </c>
      <c r="R1006" s="132">
        <f>Q1006*H1006</f>
        <v>0.034631999999999996</v>
      </c>
      <c r="S1006" s="132">
        <v>0</v>
      </c>
      <c r="T1006" s="133">
        <f>S1006*H1006</f>
        <v>0</v>
      </c>
      <c r="AP1006" s="17" t="s">
        <v>305</v>
      </c>
      <c r="AR1006" s="17" t="s">
        <v>145</v>
      </c>
      <c r="AS1006" s="17" t="s">
        <v>77</v>
      </c>
      <c r="AW1006" s="17" t="s">
        <v>142</v>
      </c>
      <c r="BC1006" s="134">
        <f>IF(N1006="základní",J1006,0)</f>
        <v>0</v>
      </c>
      <c r="BD1006" s="134">
        <f>IF(N1006="snížená",J1006,0)</f>
        <v>0</v>
      </c>
      <c r="BE1006" s="134">
        <f>IF(N1006="zákl. přenesená",J1006,0)</f>
        <v>0</v>
      </c>
      <c r="BF1006" s="134">
        <f>IF(N1006="sníž. přenesená",J1006,0)</f>
        <v>0</v>
      </c>
      <c r="BG1006" s="134">
        <f>IF(N1006="nulová",J1006,0)</f>
        <v>0</v>
      </c>
      <c r="BH1006" s="17" t="s">
        <v>73</v>
      </c>
      <c r="BI1006" s="134">
        <f>ROUND(I1006*H1006,2)</f>
        <v>0</v>
      </c>
      <c r="BJ1006" s="17" t="s">
        <v>305</v>
      </c>
      <c r="BK1006" s="17" t="s">
        <v>1014</v>
      </c>
    </row>
    <row r="1007" spans="2:45" s="1" customFormat="1" ht="29.25">
      <c r="B1007" s="28"/>
      <c r="D1007" s="135" t="s">
        <v>152</v>
      </c>
      <c r="F1007" s="136" t="s">
        <v>1005</v>
      </c>
      <c r="L1007" s="28"/>
      <c r="M1007" s="137"/>
      <c r="N1007" s="49"/>
      <c r="O1007" s="49"/>
      <c r="P1007" s="49"/>
      <c r="Q1007" s="49"/>
      <c r="R1007" s="49"/>
      <c r="S1007" s="49"/>
      <c r="T1007" s="50"/>
      <c r="AR1007" s="17" t="s">
        <v>152</v>
      </c>
      <c r="AS1007" s="17" t="s">
        <v>77</v>
      </c>
    </row>
    <row r="1008" spans="2:49" s="11" customFormat="1" ht="12">
      <c r="B1008" s="138"/>
      <c r="D1008" s="135" t="s">
        <v>154</v>
      </c>
      <c r="E1008" s="139" t="s">
        <v>3</v>
      </c>
      <c r="F1008" s="140" t="s">
        <v>155</v>
      </c>
      <c r="H1008" s="139" t="s">
        <v>3</v>
      </c>
      <c r="L1008" s="138"/>
      <c r="M1008" s="141"/>
      <c r="N1008" s="142"/>
      <c r="O1008" s="142"/>
      <c r="P1008" s="142"/>
      <c r="Q1008" s="142"/>
      <c r="R1008" s="142"/>
      <c r="S1008" s="142"/>
      <c r="T1008" s="143"/>
      <c r="AR1008" s="139" t="s">
        <v>154</v>
      </c>
      <c r="AS1008" s="139" t="s">
        <v>77</v>
      </c>
      <c r="AT1008" s="11" t="s">
        <v>73</v>
      </c>
      <c r="AU1008" s="11" t="s">
        <v>30</v>
      </c>
      <c r="AV1008" s="11" t="s">
        <v>68</v>
      </c>
      <c r="AW1008" s="139" t="s">
        <v>142</v>
      </c>
    </row>
    <row r="1009" spans="2:49" s="11" customFormat="1" ht="12">
      <c r="B1009" s="138"/>
      <c r="D1009" s="135" t="s">
        <v>154</v>
      </c>
      <c r="E1009" s="139" t="s">
        <v>3</v>
      </c>
      <c r="F1009" s="140" t="s">
        <v>258</v>
      </c>
      <c r="H1009" s="139" t="s">
        <v>3</v>
      </c>
      <c r="L1009" s="138"/>
      <c r="M1009" s="141"/>
      <c r="N1009" s="142"/>
      <c r="O1009" s="142"/>
      <c r="P1009" s="142"/>
      <c r="Q1009" s="142"/>
      <c r="R1009" s="142"/>
      <c r="S1009" s="142"/>
      <c r="T1009" s="143"/>
      <c r="AR1009" s="139" t="s">
        <v>154</v>
      </c>
      <c r="AS1009" s="139" t="s">
        <v>77</v>
      </c>
      <c r="AT1009" s="11" t="s">
        <v>73</v>
      </c>
      <c r="AU1009" s="11" t="s">
        <v>30</v>
      </c>
      <c r="AV1009" s="11" t="s">
        <v>68</v>
      </c>
      <c r="AW1009" s="139" t="s">
        <v>142</v>
      </c>
    </row>
    <row r="1010" spans="2:49" s="12" customFormat="1" ht="12">
      <c r="B1010" s="144"/>
      <c r="D1010" s="135" t="s">
        <v>154</v>
      </c>
      <c r="E1010" s="145" t="s">
        <v>3</v>
      </c>
      <c r="F1010" s="146" t="s">
        <v>97</v>
      </c>
      <c r="H1010" s="147">
        <v>6.66</v>
      </c>
      <c r="L1010" s="144"/>
      <c r="M1010" s="148"/>
      <c r="N1010" s="149"/>
      <c r="O1010" s="149"/>
      <c r="P1010" s="149"/>
      <c r="Q1010" s="149"/>
      <c r="R1010" s="149"/>
      <c r="S1010" s="149"/>
      <c r="T1010" s="150"/>
      <c r="AR1010" s="145" t="s">
        <v>154</v>
      </c>
      <c r="AS1010" s="145" t="s">
        <v>77</v>
      </c>
      <c r="AT1010" s="12" t="s">
        <v>77</v>
      </c>
      <c r="AU1010" s="12" t="s">
        <v>30</v>
      </c>
      <c r="AV1010" s="12" t="s">
        <v>73</v>
      </c>
      <c r="AW1010" s="145" t="s">
        <v>142</v>
      </c>
    </row>
    <row r="1011" spans="2:63" s="1" customFormat="1" ht="14.45" customHeight="1">
      <c r="B1011" s="124"/>
      <c r="C1011" s="151" t="s">
        <v>1015</v>
      </c>
      <c r="D1011" s="151" t="s">
        <v>166</v>
      </c>
      <c r="E1011" s="152" t="s">
        <v>1016</v>
      </c>
      <c r="F1011" s="153" t="s">
        <v>1017</v>
      </c>
      <c r="G1011" s="154" t="s">
        <v>174</v>
      </c>
      <c r="H1011" s="155">
        <v>7.326</v>
      </c>
      <c r="I1011" s="156"/>
      <c r="J1011" s="156">
        <f>ROUND(I1011*H1011,2)</f>
        <v>0</v>
      </c>
      <c r="K1011" s="153" t="s">
        <v>3</v>
      </c>
      <c r="L1011" s="157"/>
      <c r="M1011" s="158" t="s">
        <v>3</v>
      </c>
      <c r="N1011" s="159" t="s">
        <v>39</v>
      </c>
      <c r="O1011" s="132">
        <v>0</v>
      </c>
      <c r="P1011" s="132">
        <f>O1011*H1011</f>
        <v>0</v>
      </c>
      <c r="Q1011" s="132">
        <v>0.0126</v>
      </c>
      <c r="R1011" s="132">
        <f>Q1011*H1011</f>
        <v>0.09230759999999999</v>
      </c>
      <c r="S1011" s="132">
        <v>0</v>
      </c>
      <c r="T1011" s="133">
        <f>S1011*H1011</f>
        <v>0</v>
      </c>
      <c r="AP1011" s="17" t="s">
        <v>422</v>
      </c>
      <c r="AR1011" s="17" t="s">
        <v>166</v>
      </c>
      <c r="AS1011" s="17" t="s">
        <v>77</v>
      </c>
      <c r="AW1011" s="17" t="s">
        <v>142</v>
      </c>
      <c r="BC1011" s="134">
        <f>IF(N1011="základní",J1011,0)</f>
        <v>0</v>
      </c>
      <c r="BD1011" s="134">
        <f>IF(N1011="snížená",J1011,0)</f>
        <v>0</v>
      </c>
      <c r="BE1011" s="134">
        <f>IF(N1011="zákl. přenesená",J1011,0)</f>
        <v>0</v>
      </c>
      <c r="BF1011" s="134">
        <f>IF(N1011="sníž. přenesená",J1011,0)</f>
        <v>0</v>
      </c>
      <c r="BG1011" s="134">
        <f>IF(N1011="nulová",J1011,0)</f>
        <v>0</v>
      </c>
      <c r="BH1011" s="17" t="s">
        <v>73</v>
      </c>
      <c r="BI1011" s="134">
        <f>ROUND(I1011*H1011,2)</f>
        <v>0</v>
      </c>
      <c r="BJ1011" s="17" t="s">
        <v>305</v>
      </c>
      <c r="BK1011" s="17" t="s">
        <v>1018</v>
      </c>
    </row>
    <row r="1012" spans="2:49" s="12" customFormat="1" ht="12">
      <c r="B1012" s="144"/>
      <c r="D1012" s="135" t="s">
        <v>154</v>
      </c>
      <c r="F1012" s="146" t="s">
        <v>1019</v>
      </c>
      <c r="H1012" s="147">
        <v>7.326</v>
      </c>
      <c r="L1012" s="144"/>
      <c r="M1012" s="148"/>
      <c r="N1012" s="149"/>
      <c r="O1012" s="149"/>
      <c r="P1012" s="149"/>
      <c r="Q1012" s="149"/>
      <c r="R1012" s="149"/>
      <c r="S1012" s="149"/>
      <c r="T1012" s="150"/>
      <c r="AR1012" s="145" t="s">
        <v>154</v>
      </c>
      <c r="AS1012" s="145" t="s">
        <v>77</v>
      </c>
      <c r="AT1012" s="12" t="s">
        <v>77</v>
      </c>
      <c r="AU1012" s="12" t="s">
        <v>4</v>
      </c>
      <c r="AV1012" s="12" t="s">
        <v>73</v>
      </c>
      <c r="AW1012" s="145" t="s">
        <v>142</v>
      </c>
    </row>
    <row r="1013" spans="2:63" s="1" customFormat="1" ht="14.45" customHeight="1">
      <c r="B1013" s="124"/>
      <c r="C1013" s="125" t="s">
        <v>1020</v>
      </c>
      <c r="D1013" s="125" t="s">
        <v>145</v>
      </c>
      <c r="E1013" s="126" t="s">
        <v>1021</v>
      </c>
      <c r="F1013" s="127" t="s">
        <v>1022</v>
      </c>
      <c r="G1013" s="128" t="s">
        <v>313</v>
      </c>
      <c r="H1013" s="129">
        <v>76.27</v>
      </c>
      <c r="I1013" s="130"/>
      <c r="J1013" s="130">
        <f>ROUND(I1013*H1013,2)</f>
        <v>0</v>
      </c>
      <c r="K1013" s="127" t="s">
        <v>3</v>
      </c>
      <c r="L1013" s="28"/>
      <c r="M1013" s="48" t="s">
        <v>3</v>
      </c>
      <c r="N1013" s="131" t="s">
        <v>39</v>
      </c>
      <c r="O1013" s="132">
        <v>0.248</v>
      </c>
      <c r="P1013" s="132">
        <f>O1013*H1013</f>
        <v>18.914959999999997</v>
      </c>
      <c r="Q1013" s="132">
        <v>0.00031</v>
      </c>
      <c r="R1013" s="132">
        <f>Q1013*H1013</f>
        <v>0.0236437</v>
      </c>
      <c r="S1013" s="132">
        <v>0</v>
      </c>
      <c r="T1013" s="133">
        <f>S1013*H1013</f>
        <v>0</v>
      </c>
      <c r="AP1013" s="17" t="s">
        <v>305</v>
      </c>
      <c r="AR1013" s="17" t="s">
        <v>145</v>
      </c>
      <c r="AS1013" s="17" t="s">
        <v>77</v>
      </c>
      <c r="AW1013" s="17" t="s">
        <v>142</v>
      </c>
      <c r="BC1013" s="134">
        <f>IF(N1013="základní",J1013,0)</f>
        <v>0</v>
      </c>
      <c r="BD1013" s="134">
        <f>IF(N1013="snížená",J1013,0)</f>
        <v>0</v>
      </c>
      <c r="BE1013" s="134">
        <f>IF(N1013="zákl. přenesená",J1013,0)</f>
        <v>0</v>
      </c>
      <c r="BF1013" s="134">
        <f>IF(N1013="sníž. přenesená",J1013,0)</f>
        <v>0</v>
      </c>
      <c r="BG1013" s="134">
        <f>IF(N1013="nulová",J1013,0)</f>
        <v>0</v>
      </c>
      <c r="BH1013" s="17" t="s">
        <v>73</v>
      </c>
      <c r="BI1013" s="134">
        <f>ROUND(I1013*H1013,2)</f>
        <v>0</v>
      </c>
      <c r="BJ1013" s="17" t="s">
        <v>305</v>
      </c>
      <c r="BK1013" s="17" t="s">
        <v>1023</v>
      </c>
    </row>
    <row r="1014" spans="2:45" s="1" customFormat="1" ht="39">
      <c r="B1014" s="28"/>
      <c r="D1014" s="135" t="s">
        <v>152</v>
      </c>
      <c r="F1014" s="136" t="s">
        <v>1024</v>
      </c>
      <c r="L1014" s="28"/>
      <c r="M1014" s="137"/>
      <c r="N1014" s="49"/>
      <c r="O1014" s="49"/>
      <c r="P1014" s="49"/>
      <c r="Q1014" s="49"/>
      <c r="R1014" s="49"/>
      <c r="S1014" s="49"/>
      <c r="T1014" s="50"/>
      <c r="AR1014" s="17" t="s">
        <v>152</v>
      </c>
      <c r="AS1014" s="17" t="s">
        <v>77</v>
      </c>
    </row>
    <row r="1015" spans="2:49" s="11" customFormat="1" ht="12">
      <c r="B1015" s="138"/>
      <c r="D1015" s="135" t="s">
        <v>154</v>
      </c>
      <c r="E1015" s="139" t="s">
        <v>3</v>
      </c>
      <c r="F1015" s="140" t="s">
        <v>155</v>
      </c>
      <c r="H1015" s="139" t="s">
        <v>3</v>
      </c>
      <c r="L1015" s="138"/>
      <c r="M1015" s="141"/>
      <c r="N1015" s="142"/>
      <c r="O1015" s="142"/>
      <c r="P1015" s="142"/>
      <c r="Q1015" s="142"/>
      <c r="R1015" s="142"/>
      <c r="S1015" s="142"/>
      <c r="T1015" s="143"/>
      <c r="AR1015" s="139" t="s">
        <v>154</v>
      </c>
      <c r="AS1015" s="139" t="s">
        <v>77</v>
      </c>
      <c r="AT1015" s="11" t="s">
        <v>73</v>
      </c>
      <c r="AU1015" s="11" t="s">
        <v>30</v>
      </c>
      <c r="AV1015" s="11" t="s">
        <v>68</v>
      </c>
      <c r="AW1015" s="139" t="s">
        <v>142</v>
      </c>
    </row>
    <row r="1016" spans="2:49" s="11" customFormat="1" ht="12">
      <c r="B1016" s="138"/>
      <c r="D1016" s="135" t="s">
        <v>154</v>
      </c>
      <c r="E1016" s="139" t="s">
        <v>3</v>
      </c>
      <c r="F1016" s="140" t="s">
        <v>156</v>
      </c>
      <c r="H1016" s="139" t="s">
        <v>3</v>
      </c>
      <c r="L1016" s="138"/>
      <c r="M1016" s="141"/>
      <c r="N1016" s="142"/>
      <c r="O1016" s="142"/>
      <c r="P1016" s="142"/>
      <c r="Q1016" s="142"/>
      <c r="R1016" s="142"/>
      <c r="S1016" s="142"/>
      <c r="T1016" s="143"/>
      <c r="AR1016" s="139" t="s">
        <v>154</v>
      </c>
      <c r="AS1016" s="139" t="s">
        <v>77</v>
      </c>
      <c r="AT1016" s="11" t="s">
        <v>73</v>
      </c>
      <c r="AU1016" s="11" t="s">
        <v>30</v>
      </c>
      <c r="AV1016" s="11" t="s">
        <v>68</v>
      </c>
      <c r="AW1016" s="139" t="s">
        <v>142</v>
      </c>
    </row>
    <row r="1017" spans="2:49" s="11" customFormat="1" ht="12">
      <c r="B1017" s="138"/>
      <c r="D1017" s="135" t="s">
        <v>154</v>
      </c>
      <c r="E1017" s="139" t="s">
        <v>3</v>
      </c>
      <c r="F1017" s="140" t="s">
        <v>463</v>
      </c>
      <c r="H1017" s="139" t="s">
        <v>3</v>
      </c>
      <c r="L1017" s="138"/>
      <c r="M1017" s="141"/>
      <c r="N1017" s="142"/>
      <c r="O1017" s="142"/>
      <c r="P1017" s="142"/>
      <c r="Q1017" s="142"/>
      <c r="R1017" s="142"/>
      <c r="S1017" s="142"/>
      <c r="T1017" s="143"/>
      <c r="AR1017" s="139" t="s">
        <v>154</v>
      </c>
      <c r="AS1017" s="139" t="s">
        <v>77</v>
      </c>
      <c r="AT1017" s="11" t="s">
        <v>73</v>
      </c>
      <c r="AU1017" s="11" t="s">
        <v>30</v>
      </c>
      <c r="AV1017" s="11" t="s">
        <v>68</v>
      </c>
      <c r="AW1017" s="139" t="s">
        <v>142</v>
      </c>
    </row>
    <row r="1018" spans="2:49" s="12" customFormat="1" ht="12">
      <c r="B1018" s="144"/>
      <c r="D1018" s="135" t="s">
        <v>154</v>
      </c>
      <c r="E1018" s="145" t="s">
        <v>3</v>
      </c>
      <c r="F1018" s="146" t="s">
        <v>1025</v>
      </c>
      <c r="H1018" s="147">
        <v>18</v>
      </c>
      <c r="L1018" s="144"/>
      <c r="M1018" s="148"/>
      <c r="N1018" s="149"/>
      <c r="O1018" s="149"/>
      <c r="P1018" s="149"/>
      <c r="Q1018" s="149"/>
      <c r="R1018" s="149"/>
      <c r="S1018" s="149"/>
      <c r="T1018" s="150"/>
      <c r="AR1018" s="145" t="s">
        <v>154</v>
      </c>
      <c r="AS1018" s="145" t="s">
        <v>77</v>
      </c>
      <c r="AT1018" s="12" t="s">
        <v>77</v>
      </c>
      <c r="AU1018" s="12" t="s">
        <v>30</v>
      </c>
      <c r="AV1018" s="12" t="s">
        <v>68</v>
      </c>
      <c r="AW1018" s="145" t="s">
        <v>142</v>
      </c>
    </row>
    <row r="1019" spans="2:49" s="12" customFormat="1" ht="12">
      <c r="B1019" s="144"/>
      <c r="D1019" s="135" t="s">
        <v>154</v>
      </c>
      <c r="E1019" s="145" t="s">
        <v>3</v>
      </c>
      <c r="F1019" s="146" t="s">
        <v>1026</v>
      </c>
      <c r="H1019" s="147">
        <v>34.6</v>
      </c>
      <c r="L1019" s="144"/>
      <c r="M1019" s="148"/>
      <c r="N1019" s="149"/>
      <c r="O1019" s="149"/>
      <c r="P1019" s="149"/>
      <c r="Q1019" s="149"/>
      <c r="R1019" s="149"/>
      <c r="S1019" s="149"/>
      <c r="T1019" s="150"/>
      <c r="AR1019" s="145" t="s">
        <v>154</v>
      </c>
      <c r="AS1019" s="145" t="s">
        <v>77</v>
      </c>
      <c r="AT1019" s="12" t="s">
        <v>77</v>
      </c>
      <c r="AU1019" s="12" t="s">
        <v>30</v>
      </c>
      <c r="AV1019" s="12" t="s">
        <v>68</v>
      </c>
      <c r="AW1019" s="145" t="s">
        <v>142</v>
      </c>
    </row>
    <row r="1020" spans="2:49" s="11" customFormat="1" ht="12">
      <c r="B1020" s="138"/>
      <c r="D1020" s="135" t="s">
        <v>154</v>
      </c>
      <c r="E1020" s="139" t="s">
        <v>3</v>
      </c>
      <c r="F1020" s="140" t="s">
        <v>465</v>
      </c>
      <c r="H1020" s="139" t="s">
        <v>3</v>
      </c>
      <c r="L1020" s="138"/>
      <c r="M1020" s="141"/>
      <c r="N1020" s="142"/>
      <c r="O1020" s="142"/>
      <c r="P1020" s="142"/>
      <c r="Q1020" s="142"/>
      <c r="R1020" s="142"/>
      <c r="S1020" s="142"/>
      <c r="T1020" s="143"/>
      <c r="AR1020" s="139" t="s">
        <v>154</v>
      </c>
      <c r="AS1020" s="139" t="s">
        <v>77</v>
      </c>
      <c r="AT1020" s="11" t="s">
        <v>73</v>
      </c>
      <c r="AU1020" s="11" t="s">
        <v>30</v>
      </c>
      <c r="AV1020" s="11" t="s">
        <v>68</v>
      </c>
      <c r="AW1020" s="139" t="s">
        <v>142</v>
      </c>
    </row>
    <row r="1021" spans="2:49" s="12" customFormat="1" ht="12">
      <c r="B1021" s="144"/>
      <c r="D1021" s="135" t="s">
        <v>154</v>
      </c>
      <c r="E1021" s="145" t="s">
        <v>3</v>
      </c>
      <c r="F1021" s="146" t="s">
        <v>1027</v>
      </c>
      <c r="H1021" s="147">
        <v>8.1</v>
      </c>
      <c r="L1021" s="144"/>
      <c r="M1021" s="148"/>
      <c r="N1021" s="149"/>
      <c r="O1021" s="149"/>
      <c r="P1021" s="149"/>
      <c r="Q1021" s="149"/>
      <c r="R1021" s="149"/>
      <c r="S1021" s="149"/>
      <c r="T1021" s="150"/>
      <c r="AR1021" s="145" t="s">
        <v>154</v>
      </c>
      <c r="AS1021" s="145" t="s">
        <v>77</v>
      </c>
      <c r="AT1021" s="12" t="s">
        <v>77</v>
      </c>
      <c r="AU1021" s="12" t="s">
        <v>30</v>
      </c>
      <c r="AV1021" s="12" t="s">
        <v>68</v>
      </c>
      <c r="AW1021" s="145" t="s">
        <v>142</v>
      </c>
    </row>
    <row r="1022" spans="2:49" s="12" customFormat="1" ht="12">
      <c r="B1022" s="144"/>
      <c r="D1022" s="135" t="s">
        <v>154</v>
      </c>
      <c r="E1022" s="145" t="s">
        <v>3</v>
      </c>
      <c r="F1022" s="146" t="s">
        <v>1028</v>
      </c>
      <c r="H1022" s="147">
        <v>15.57</v>
      </c>
      <c r="L1022" s="144"/>
      <c r="M1022" s="148"/>
      <c r="N1022" s="149"/>
      <c r="O1022" s="149"/>
      <c r="P1022" s="149"/>
      <c r="Q1022" s="149"/>
      <c r="R1022" s="149"/>
      <c r="S1022" s="149"/>
      <c r="T1022" s="150"/>
      <c r="AR1022" s="145" t="s">
        <v>154</v>
      </c>
      <c r="AS1022" s="145" t="s">
        <v>77</v>
      </c>
      <c r="AT1022" s="12" t="s">
        <v>77</v>
      </c>
      <c r="AU1022" s="12" t="s">
        <v>30</v>
      </c>
      <c r="AV1022" s="12" t="s">
        <v>68</v>
      </c>
      <c r="AW1022" s="145" t="s">
        <v>142</v>
      </c>
    </row>
    <row r="1023" spans="2:49" s="13" customFormat="1" ht="12">
      <c r="B1023" s="160"/>
      <c r="D1023" s="135" t="s">
        <v>154</v>
      </c>
      <c r="E1023" s="161" t="s">
        <v>3</v>
      </c>
      <c r="F1023" s="162" t="s">
        <v>182</v>
      </c>
      <c r="H1023" s="163">
        <v>76.27</v>
      </c>
      <c r="L1023" s="160"/>
      <c r="M1023" s="164"/>
      <c r="N1023" s="165"/>
      <c r="O1023" s="165"/>
      <c r="P1023" s="165"/>
      <c r="Q1023" s="165"/>
      <c r="R1023" s="165"/>
      <c r="S1023" s="165"/>
      <c r="T1023" s="166"/>
      <c r="AR1023" s="161" t="s">
        <v>154</v>
      </c>
      <c r="AS1023" s="161" t="s">
        <v>77</v>
      </c>
      <c r="AT1023" s="13" t="s">
        <v>150</v>
      </c>
      <c r="AU1023" s="13" t="s">
        <v>30</v>
      </c>
      <c r="AV1023" s="13" t="s">
        <v>73</v>
      </c>
      <c r="AW1023" s="161" t="s">
        <v>142</v>
      </c>
    </row>
    <row r="1024" spans="2:63" s="1" customFormat="1" ht="14.45" customHeight="1">
      <c r="B1024" s="124"/>
      <c r="C1024" s="125" t="s">
        <v>1029</v>
      </c>
      <c r="D1024" s="125" t="s">
        <v>145</v>
      </c>
      <c r="E1024" s="126" t="s">
        <v>1030</v>
      </c>
      <c r="F1024" s="127" t="s">
        <v>1031</v>
      </c>
      <c r="G1024" s="128" t="s">
        <v>313</v>
      </c>
      <c r="H1024" s="129">
        <v>306.84</v>
      </c>
      <c r="I1024" s="130"/>
      <c r="J1024" s="130">
        <f>ROUND(I1024*H1024,2)</f>
        <v>0</v>
      </c>
      <c r="K1024" s="127" t="s">
        <v>3</v>
      </c>
      <c r="L1024" s="28"/>
      <c r="M1024" s="48" t="s">
        <v>3</v>
      </c>
      <c r="N1024" s="131" t="s">
        <v>39</v>
      </c>
      <c r="O1024" s="132">
        <v>0.16</v>
      </c>
      <c r="P1024" s="132">
        <f>O1024*H1024</f>
        <v>49.0944</v>
      </c>
      <c r="Q1024" s="132">
        <v>0.00026</v>
      </c>
      <c r="R1024" s="132">
        <f>Q1024*H1024</f>
        <v>0.07977839999999999</v>
      </c>
      <c r="S1024" s="132">
        <v>0</v>
      </c>
      <c r="T1024" s="133">
        <f>S1024*H1024</f>
        <v>0</v>
      </c>
      <c r="AP1024" s="17" t="s">
        <v>305</v>
      </c>
      <c r="AR1024" s="17" t="s">
        <v>145</v>
      </c>
      <c r="AS1024" s="17" t="s">
        <v>77</v>
      </c>
      <c r="AW1024" s="17" t="s">
        <v>142</v>
      </c>
      <c r="BC1024" s="134">
        <f>IF(N1024="základní",J1024,0)</f>
        <v>0</v>
      </c>
      <c r="BD1024" s="134">
        <f>IF(N1024="snížená",J1024,0)</f>
        <v>0</v>
      </c>
      <c r="BE1024" s="134">
        <f>IF(N1024="zákl. přenesená",J1024,0)</f>
        <v>0</v>
      </c>
      <c r="BF1024" s="134">
        <f>IF(N1024="sníž. přenesená",J1024,0)</f>
        <v>0</v>
      </c>
      <c r="BG1024" s="134">
        <f>IF(N1024="nulová",J1024,0)</f>
        <v>0</v>
      </c>
      <c r="BH1024" s="17" t="s">
        <v>73</v>
      </c>
      <c r="BI1024" s="134">
        <f>ROUND(I1024*H1024,2)</f>
        <v>0</v>
      </c>
      <c r="BJ1024" s="17" t="s">
        <v>305</v>
      </c>
      <c r="BK1024" s="17" t="s">
        <v>1032</v>
      </c>
    </row>
    <row r="1025" spans="2:45" s="1" customFormat="1" ht="39">
      <c r="B1025" s="28"/>
      <c r="D1025" s="135" t="s">
        <v>152</v>
      </c>
      <c r="F1025" s="136" t="s">
        <v>1024</v>
      </c>
      <c r="L1025" s="28"/>
      <c r="M1025" s="137"/>
      <c r="N1025" s="49"/>
      <c r="O1025" s="49"/>
      <c r="P1025" s="49"/>
      <c r="Q1025" s="49"/>
      <c r="R1025" s="49"/>
      <c r="S1025" s="49"/>
      <c r="T1025" s="50"/>
      <c r="AR1025" s="17" t="s">
        <v>152</v>
      </c>
      <c r="AS1025" s="17" t="s">
        <v>77</v>
      </c>
    </row>
    <row r="1026" spans="2:49" s="11" customFormat="1" ht="12">
      <c r="B1026" s="138"/>
      <c r="D1026" s="135" t="s">
        <v>154</v>
      </c>
      <c r="E1026" s="139" t="s">
        <v>3</v>
      </c>
      <c r="F1026" s="140" t="s">
        <v>155</v>
      </c>
      <c r="H1026" s="139" t="s">
        <v>3</v>
      </c>
      <c r="L1026" s="138"/>
      <c r="M1026" s="141"/>
      <c r="N1026" s="142"/>
      <c r="O1026" s="142"/>
      <c r="P1026" s="142"/>
      <c r="Q1026" s="142"/>
      <c r="R1026" s="142"/>
      <c r="S1026" s="142"/>
      <c r="T1026" s="143"/>
      <c r="AR1026" s="139" t="s">
        <v>154</v>
      </c>
      <c r="AS1026" s="139" t="s">
        <v>77</v>
      </c>
      <c r="AT1026" s="11" t="s">
        <v>73</v>
      </c>
      <c r="AU1026" s="11" t="s">
        <v>30</v>
      </c>
      <c r="AV1026" s="11" t="s">
        <v>68</v>
      </c>
      <c r="AW1026" s="139" t="s">
        <v>142</v>
      </c>
    </row>
    <row r="1027" spans="2:49" s="11" customFormat="1" ht="12">
      <c r="B1027" s="138"/>
      <c r="D1027" s="135" t="s">
        <v>154</v>
      </c>
      <c r="E1027" s="139" t="s">
        <v>3</v>
      </c>
      <c r="F1027" s="140" t="s">
        <v>156</v>
      </c>
      <c r="H1027" s="139" t="s">
        <v>3</v>
      </c>
      <c r="L1027" s="138"/>
      <c r="M1027" s="141"/>
      <c r="N1027" s="142"/>
      <c r="O1027" s="142"/>
      <c r="P1027" s="142"/>
      <c r="Q1027" s="142"/>
      <c r="R1027" s="142"/>
      <c r="S1027" s="142"/>
      <c r="T1027" s="143"/>
      <c r="AR1027" s="139" t="s">
        <v>154</v>
      </c>
      <c r="AS1027" s="139" t="s">
        <v>77</v>
      </c>
      <c r="AT1027" s="11" t="s">
        <v>73</v>
      </c>
      <c r="AU1027" s="11" t="s">
        <v>30</v>
      </c>
      <c r="AV1027" s="11" t="s">
        <v>68</v>
      </c>
      <c r="AW1027" s="139" t="s">
        <v>142</v>
      </c>
    </row>
    <row r="1028" spans="2:49" s="11" customFormat="1" ht="12">
      <c r="B1028" s="138"/>
      <c r="D1028" s="135" t="s">
        <v>154</v>
      </c>
      <c r="E1028" s="139" t="s">
        <v>3</v>
      </c>
      <c r="F1028" s="140" t="s">
        <v>463</v>
      </c>
      <c r="H1028" s="139" t="s">
        <v>3</v>
      </c>
      <c r="L1028" s="138"/>
      <c r="M1028" s="141"/>
      <c r="N1028" s="142"/>
      <c r="O1028" s="142"/>
      <c r="P1028" s="142"/>
      <c r="Q1028" s="142"/>
      <c r="R1028" s="142"/>
      <c r="S1028" s="142"/>
      <c r="T1028" s="143"/>
      <c r="AR1028" s="139" t="s">
        <v>154</v>
      </c>
      <c r="AS1028" s="139" t="s">
        <v>77</v>
      </c>
      <c r="AT1028" s="11" t="s">
        <v>73</v>
      </c>
      <c r="AU1028" s="11" t="s">
        <v>30</v>
      </c>
      <c r="AV1028" s="11" t="s">
        <v>68</v>
      </c>
      <c r="AW1028" s="139" t="s">
        <v>142</v>
      </c>
    </row>
    <row r="1029" spans="2:49" s="12" customFormat="1" ht="12">
      <c r="B1029" s="144"/>
      <c r="D1029" s="135" t="s">
        <v>154</v>
      </c>
      <c r="E1029" s="145" t="s">
        <v>3</v>
      </c>
      <c r="F1029" s="146" t="s">
        <v>565</v>
      </c>
      <c r="H1029" s="147">
        <v>80</v>
      </c>
      <c r="L1029" s="144"/>
      <c r="M1029" s="148"/>
      <c r="N1029" s="149"/>
      <c r="O1029" s="149"/>
      <c r="P1029" s="149"/>
      <c r="Q1029" s="149"/>
      <c r="R1029" s="149"/>
      <c r="S1029" s="149"/>
      <c r="T1029" s="150"/>
      <c r="AR1029" s="145" t="s">
        <v>154</v>
      </c>
      <c r="AS1029" s="145" t="s">
        <v>77</v>
      </c>
      <c r="AT1029" s="12" t="s">
        <v>77</v>
      </c>
      <c r="AU1029" s="12" t="s">
        <v>30</v>
      </c>
      <c r="AV1029" s="12" t="s">
        <v>68</v>
      </c>
      <c r="AW1029" s="145" t="s">
        <v>142</v>
      </c>
    </row>
    <row r="1030" spans="2:49" s="12" customFormat="1" ht="12">
      <c r="B1030" s="144"/>
      <c r="D1030" s="135" t="s">
        <v>154</v>
      </c>
      <c r="E1030" s="145" t="s">
        <v>3</v>
      </c>
      <c r="F1030" s="146" t="s">
        <v>566</v>
      </c>
      <c r="H1030" s="147">
        <v>118</v>
      </c>
      <c r="L1030" s="144"/>
      <c r="M1030" s="148"/>
      <c r="N1030" s="149"/>
      <c r="O1030" s="149"/>
      <c r="P1030" s="149"/>
      <c r="Q1030" s="149"/>
      <c r="R1030" s="149"/>
      <c r="S1030" s="149"/>
      <c r="T1030" s="150"/>
      <c r="AR1030" s="145" t="s">
        <v>154</v>
      </c>
      <c r="AS1030" s="145" t="s">
        <v>77</v>
      </c>
      <c r="AT1030" s="12" t="s">
        <v>77</v>
      </c>
      <c r="AU1030" s="12" t="s">
        <v>30</v>
      </c>
      <c r="AV1030" s="12" t="s">
        <v>68</v>
      </c>
      <c r="AW1030" s="145" t="s">
        <v>142</v>
      </c>
    </row>
    <row r="1031" spans="2:49" s="11" customFormat="1" ht="12">
      <c r="B1031" s="138"/>
      <c r="D1031" s="135" t="s">
        <v>154</v>
      </c>
      <c r="E1031" s="139" t="s">
        <v>3</v>
      </c>
      <c r="F1031" s="140" t="s">
        <v>465</v>
      </c>
      <c r="H1031" s="139" t="s">
        <v>3</v>
      </c>
      <c r="L1031" s="138"/>
      <c r="M1031" s="141"/>
      <c r="N1031" s="142"/>
      <c r="O1031" s="142"/>
      <c r="P1031" s="142"/>
      <c r="Q1031" s="142"/>
      <c r="R1031" s="142"/>
      <c r="S1031" s="142"/>
      <c r="T1031" s="143"/>
      <c r="AR1031" s="139" t="s">
        <v>154</v>
      </c>
      <c r="AS1031" s="139" t="s">
        <v>77</v>
      </c>
      <c r="AT1031" s="11" t="s">
        <v>73</v>
      </c>
      <c r="AU1031" s="11" t="s">
        <v>30</v>
      </c>
      <c r="AV1031" s="11" t="s">
        <v>68</v>
      </c>
      <c r="AW1031" s="139" t="s">
        <v>142</v>
      </c>
    </row>
    <row r="1032" spans="2:49" s="12" customFormat="1" ht="12">
      <c r="B1032" s="144"/>
      <c r="D1032" s="135" t="s">
        <v>154</v>
      </c>
      <c r="E1032" s="145" t="s">
        <v>3</v>
      </c>
      <c r="F1032" s="146" t="s">
        <v>568</v>
      </c>
      <c r="H1032" s="147">
        <v>36</v>
      </c>
      <c r="L1032" s="144"/>
      <c r="M1032" s="148"/>
      <c r="N1032" s="149"/>
      <c r="O1032" s="149"/>
      <c r="P1032" s="149"/>
      <c r="Q1032" s="149"/>
      <c r="R1032" s="149"/>
      <c r="S1032" s="149"/>
      <c r="T1032" s="150"/>
      <c r="AR1032" s="145" t="s">
        <v>154</v>
      </c>
      <c r="AS1032" s="145" t="s">
        <v>77</v>
      </c>
      <c r="AT1032" s="12" t="s">
        <v>77</v>
      </c>
      <c r="AU1032" s="12" t="s">
        <v>30</v>
      </c>
      <c r="AV1032" s="12" t="s">
        <v>68</v>
      </c>
      <c r="AW1032" s="145" t="s">
        <v>142</v>
      </c>
    </row>
    <row r="1033" spans="2:49" s="12" customFormat="1" ht="12">
      <c r="B1033" s="144"/>
      <c r="D1033" s="135" t="s">
        <v>154</v>
      </c>
      <c r="E1033" s="145" t="s">
        <v>3</v>
      </c>
      <c r="F1033" s="146" t="s">
        <v>569</v>
      </c>
      <c r="H1033" s="147">
        <v>60.84</v>
      </c>
      <c r="L1033" s="144"/>
      <c r="M1033" s="148"/>
      <c r="N1033" s="149"/>
      <c r="O1033" s="149"/>
      <c r="P1033" s="149"/>
      <c r="Q1033" s="149"/>
      <c r="R1033" s="149"/>
      <c r="S1033" s="149"/>
      <c r="T1033" s="150"/>
      <c r="AR1033" s="145" t="s">
        <v>154</v>
      </c>
      <c r="AS1033" s="145" t="s">
        <v>77</v>
      </c>
      <c r="AT1033" s="12" t="s">
        <v>77</v>
      </c>
      <c r="AU1033" s="12" t="s">
        <v>30</v>
      </c>
      <c r="AV1033" s="12" t="s">
        <v>68</v>
      </c>
      <c r="AW1033" s="145" t="s">
        <v>142</v>
      </c>
    </row>
    <row r="1034" spans="2:49" s="14" customFormat="1" ht="12">
      <c r="B1034" s="167"/>
      <c r="D1034" s="135" t="s">
        <v>154</v>
      </c>
      <c r="E1034" s="168" t="s">
        <v>3</v>
      </c>
      <c r="F1034" s="169" t="s">
        <v>226</v>
      </c>
      <c r="H1034" s="170">
        <v>294.84</v>
      </c>
      <c r="L1034" s="167"/>
      <c r="M1034" s="171"/>
      <c r="N1034" s="172"/>
      <c r="O1034" s="172"/>
      <c r="P1034" s="172"/>
      <c r="Q1034" s="172"/>
      <c r="R1034" s="172"/>
      <c r="S1034" s="172"/>
      <c r="T1034" s="173"/>
      <c r="AR1034" s="168" t="s">
        <v>154</v>
      </c>
      <c r="AS1034" s="168" t="s">
        <v>77</v>
      </c>
      <c r="AT1034" s="14" t="s">
        <v>143</v>
      </c>
      <c r="AU1034" s="14" t="s">
        <v>30</v>
      </c>
      <c r="AV1034" s="14" t="s">
        <v>68</v>
      </c>
      <c r="AW1034" s="168" t="s">
        <v>142</v>
      </c>
    </row>
    <row r="1035" spans="2:49" s="11" customFormat="1" ht="12">
      <c r="B1035" s="138"/>
      <c r="D1035" s="135" t="s">
        <v>154</v>
      </c>
      <c r="E1035" s="139" t="s">
        <v>3</v>
      </c>
      <c r="F1035" s="140" t="s">
        <v>258</v>
      </c>
      <c r="H1035" s="139" t="s">
        <v>3</v>
      </c>
      <c r="L1035" s="138"/>
      <c r="M1035" s="141"/>
      <c r="N1035" s="142"/>
      <c r="O1035" s="142"/>
      <c r="P1035" s="142"/>
      <c r="Q1035" s="142"/>
      <c r="R1035" s="142"/>
      <c r="S1035" s="142"/>
      <c r="T1035" s="143"/>
      <c r="AR1035" s="139" t="s">
        <v>154</v>
      </c>
      <c r="AS1035" s="139" t="s">
        <v>77</v>
      </c>
      <c r="AT1035" s="11" t="s">
        <v>73</v>
      </c>
      <c r="AU1035" s="11" t="s">
        <v>30</v>
      </c>
      <c r="AV1035" s="11" t="s">
        <v>68</v>
      </c>
      <c r="AW1035" s="139" t="s">
        <v>142</v>
      </c>
    </row>
    <row r="1036" spans="2:49" s="12" customFormat="1" ht="12">
      <c r="B1036" s="144"/>
      <c r="D1036" s="135" t="s">
        <v>154</v>
      </c>
      <c r="E1036" s="145" t="s">
        <v>3</v>
      </c>
      <c r="F1036" s="146" t="s">
        <v>279</v>
      </c>
      <c r="H1036" s="147">
        <v>12</v>
      </c>
      <c r="L1036" s="144"/>
      <c r="M1036" s="148"/>
      <c r="N1036" s="149"/>
      <c r="O1036" s="149"/>
      <c r="P1036" s="149"/>
      <c r="Q1036" s="149"/>
      <c r="R1036" s="149"/>
      <c r="S1036" s="149"/>
      <c r="T1036" s="150"/>
      <c r="AR1036" s="145" t="s">
        <v>154</v>
      </c>
      <c r="AS1036" s="145" t="s">
        <v>77</v>
      </c>
      <c r="AT1036" s="12" t="s">
        <v>77</v>
      </c>
      <c r="AU1036" s="12" t="s">
        <v>30</v>
      </c>
      <c r="AV1036" s="12" t="s">
        <v>68</v>
      </c>
      <c r="AW1036" s="145" t="s">
        <v>142</v>
      </c>
    </row>
    <row r="1037" spans="2:49" s="14" customFormat="1" ht="12">
      <c r="B1037" s="167"/>
      <c r="D1037" s="135" t="s">
        <v>154</v>
      </c>
      <c r="E1037" s="168" t="s">
        <v>3</v>
      </c>
      <c r="F1037" s="169" t="s">
        <v>226</v>
      </c>
      <c r="H1037" s="170">
        <v>12</v>
      </c>
      <c r="L1037" s="167"/>
      <c r="M1037" s="171"/>
      <c r="N1037" s="172"/>
      <c r="O1037" s="172"/>
      <c r="P1037" s="172"/>
      <c r="Q1037" s="172"/>
      <c r="R1037" s="172"/>
      <c r="S1037" s="172"/>
      <c r="T1037" s="173"/>
      <c r="AR1037" s="168" t="s">
        <v>154</v>
      </c>
      <c r="AS1037" s="168" t="s">
        <v>77</v>
      </c>
      <c r="AT1037" s="14" t="s">
        <v>143</v>
      </c>
      <c r="AU1037" s="14" t="s">
        <v>30</v>
      </c>
      <c r="AV1037" s="14" t="s">
        <v>68</v>
      </c>
      <c r="AW1037" s="168" t="s">
        <v>142</v>
      </c>
    </row>
    <row r="1038" spans="2:49" s="13" customFormat="1" ht="12">
      <c r="B1038" s="160"/>
      <c r="D1038" s="135" t="s">
        <v>154</v>
      </c>
      <c r="E1038" s="161" t="s">
        <v>3</v>
      </c>
      <c r="F1038" s="162" t="s">
        <v>182</v>
      </c>
      <c r="H1038" s="163">
        <v>306.84</v>
      </c>
      <c r="L1038" s="160"/>
      <c r="M1038" s="164"/>
      <c r="N1038" s="165"/>
      <c r="O1038" s="165"/>
      <c r="P1038" s="165"/>
      <c r="Q1038" s="165"/>
      <c r="R1038" s="165"/>
      <c r="S1038" s="165"/>
      <c r="T1038" s="166"/>
      <c r="AR1038" s="161" t="s">
        <v>154</v>
      </c>
      <c r="AS1038" s="161" t="s">
        <v>77</v>
      </c>
      <c r="AT1038" s="13" t="s">
        <v>150</v>
      </c>
      <c r="AU1038" s="13" t="s">
        <v>30</v>
      </c>
      <c r="AV1038" s="13" t="s">
        <v>73</v>
      </c>
      <c r="AW1038" s="161" t="s">
        <v>142</v>
      </c>
    </row>
    <row r="1039" spans="2:63" s="1" customFormat="1" ht="20.45" customHeight="1">
      <c r="B1039" s="124"/>
      <c r="C1039" s="125" t="s">
        <v>1033</v>
      </c>
      <c r="D1039" s="125" t="s">
        <v>145</v>
      </c>
      <c r="E1039" s="126" t="s">
        <v>1034</v>
      </c>
      <c r="F1039" s="127" t="s">
        <v>1035</v>
      </c>
      <c r="G1039" s="128" t="s">
        <v>313</v>
      </c>
      <c r="H1039" s="129">
        <v>506.84</v>
      </c>
      <c r="I1039" s="130"/>
      <c r="J1039" s="130">
        <f>ROUND(I1039*H1039,2)</f>
        <v>0</v>
      </c>
      <c r="K1039" s="127" t="s">
        <v>149</v>
      </c>
      <c r="L1039" s="28"/>
      <c r="M1039" s="48" t="s">
        <v>3</v>
      </c>
      <c r="N1039" s="131" t="s">
        <v>39</v>
      </c>
      <c r="O1039" s="132">
        <v>0.055</v>
      </c>
      <c r="P1039" s="132">
        <f>O1039*H1039</f>
        <v>27.876199999999997</v>
      </c>
      <c r="Q1039" s="132">
        <v>3E-05</v>
      </c>
      <c r="R1039" s="132">
        <f>Q1039*H1039</f>
        <v>0.0152052</v>
      </c>
      <c r="S1039" s="132">
        <v>0</v>
      </c>
      <c r="T1039" s="133">
        <f>S1039*H1039</f>
        <v>0</v>
      </c>
      <c r="AP1039" s="17" t="s">
        <v>305</v>
      </c>
      <c r="AR1039" s="17" t="s">
        <v>145</v>
      </c>
      <c r="AS1039" s="17" t="s">
        <v>77</v>
      </c>
      <c r="AW1039" s="17" t="s">
        <v>142</v>
      </c>
      <c r="BC1039" s="134">
        <f>IF(N1039="základní",J1039,0)</f>
        <v>0</v>
      </c>
      <c r="BD1039" s="134">
        <f>IF(N1039="snížená",J1039,0)</f>
        <v>0</v>
      </c>
      <c r="BE1039" s="134">
        <f>IF(N1039="zákl. přenesená",J1039,0)</f>
        <v>0</v>
      </c>
      <c r="BF1039" s="134">
        <f>IF(N1039="sníž. přenesená",J1039,0)</f>
        <v>0</v>
      </c>
      <c r="BG1039" s="134">
        <f>IF(N1039="nulová",J1039,0)</f>
        <v>0</v>
      </c>
      <c r="BH1039" s="17" t="s">
        <v>73</v>
      </c>
      <c r="BI1039" s="134">
        <f>ROUND(I1039*H1039,2)</f>
        <v>0</v>
      </c>
      <c r="BJ1039" s="17" t="s">
        <v>305</v>
      </c>
      <c r="BK1039" s="17" t="s">
        <v>1036</v>
      </c>
    </row>
    <row r="1040" spans="2:45" s="1" customFormat="1" ht="39">
      <c r="B1040" s="28"/>
      <c r="D1040" s="135" t="s">
        <v>152</v>
      </c>
      <c r="F1040" s="136" t="s">
        <v>1024</v>
      </c>
      <c r="L1040" s="28"/>
      <c r="M1040" s="137"/>
      <c r="N1040" s="49"/>
      <c r="O1040" s="49"/>
      <c r="P1040" s="49"/>
      <c r="Q1040" s="49"/>
      <c r="R1040" s="49"/>
      <c r="S1040" s="49"/>
      <c r="T1040" s="50"/>
      <c r="AR1040" s="17" t="s">
        <v>152</v>
      </c>
      <c r="AS1040" s="17" t="s">
        <v>77</v>
      </c>
    </row>
    <row r="1041" spans="2:49" s="11" customFormat="1" ht="12">
      <c r="B1041" s="138"/>
      <c r="D1041" s="135" t="s">
        <v>154</v>
      </c>
      <c r="E1041" s="139" t="s">
        <v>3</v>
      </c>
      <c r="F1041" s="140" t="s">
        <v>155</v>
      </c>
      <c r="H1041" s="139" t="s">
        <v>3</v>
      </c>
      <c r="L1041" s="138"/>
      <c r="M1041" s="141"/>
      <c r="N1041" s="142"/>
      <c r="O1041" s="142"/>
      <c r="P1041" s="142"/>
      <c r="Q1041" s="142"/>
      <c r="R1041" s="142"/>
      <c r="S1041" s="142"/>
      <c r="T1041" s="143"/>
      <c r="AR1041" s="139" t="s">
        <v>154</v>
      </c>
      <c r="AS1041" s="139" t="s">
        <v>77</v>
      </c>
      <c r="AT1041" s="11" t="s">
        <v>73</v>
      </c>
      <c r="AU1041" s="11" t="s">
        <v>30</v>
      </c>
      <c r="AV1041" s="11" t="s">
        <v>68</v>
      </c>
      <c r="AW1041" s="139" t="s">
        <v>142</v>
      </c>
    </row>
    <row r="1042" spans="2:49" s="11" customFormat="1" ht="12">
      <c r="B1042" s="138"/>
      <c r="D1042" s="135" t="s">
        <v>154</v>
      </c>
      <c r="E1042" s="139" t="s">
        <v>3</v>
      </c>
      <c r="F1042" s="140" t="s">
        <v>156</v>
      </c>
      <c r="H1042" s="139" t="s">
        <v>3</v>
      </c>
      <c r="L1042" s="138"/>
      <c r="M1042" s="141"/>
      <c r="N1042" s="142"/>
      <c r="O1042" s="142"/>
      <c r="P1042" s="142"/>
      <c r="Q1042" s="142"/>
      <c r="R1042" s="142"/>
      <c r="S1042" s="142"/>
      <c r="T1042" s="143"/>
      <c r="AR1042" s="139" t="s">
        <v>154</v>
      </c>
      <c r="AS1042" s="139" t="s">
        <v>77</v>
      </c>
      <c r="AT1042" s="11" t="s">
        <v>73</v>
      </c>
      <c r="AU1042" s="11" t="s">
        <v>30</v>
      </c>
      <c r="AV1042" s="11" t="s">
        <v>68</v>
      </c>
      <c r="AW1042" s="139" t="s">
        <v>142</v>
      </c>
    </row>
    <row r="1043" spans="2:49" s="12" customFormat="1" ht="12">
      <c r="B1043" s="144"/>
      <c r="D1043" s="135" t="s">
        <v>154</v>
      </c>
      <c r="E1043" s="145" t="s">
        <v>3</v>
      </c>
      <c r="F1043" s="146" t="s">
        <v>1037</v>
      </c>
      <c r="H1043" s="147">
        <v>306.84</v>
      </c>
      <c r="L1043" s="144"/>
      <c r="M1043" s="148"/>
      <c r="N1043" s="149"/>
      <c r="O1043" s="149"/>
      <c r="P1043" s="149"/>
      <c r="Q1043" s="149"/>
      <c r="R1043" s="149"/>
      <c r="S1043" s="149"/>
      <c r="T1043" s="150"/>
      <c r="AR1043" s="145" t="s">
        <v>154</v>
      </c>
      <c r="AS1043" s="145" t="s">
        <v>77</v>
      </c>
      <c r="AT1043" s="12" t="s">
        <v>77</v>
      </c>
      <c r="AU1043" s="12" t="s">
        <v>30</v>
      </c>
      <c r="AV1043" s="12" t="s">
        <v>68</v>
      </c>
      <c r="AW1043" s="145" t="s">
        <v>142</v>
      </c>
    </row>
    <row r="1044" spans="2:49" s="12" customFormat="1" ht="12">
      <c r="B1044" s="144"/>
      <c r="D1044" s="135" t="s">
        <v>154</v>
      </c>
      <c r="E1044" s="145" t="s">
        <v>3</v>
      </c>
      <c r="F1044" s="146" t="s">
        <v>288</v>
      </c>
      <c r="H1044" s="147">
        <v>200</v>
      </c>
      <c r="L1044" s="144"/>
      <c r="M1044" s="148"/>
      <c r="N1044" s="149"/>
      <c r="O1044" s="149"/>
      <c r="P1044" s="149"/>
      <c r="Q1044" s="149"/>
      <c r="R1044" s="149"/>
      <c r="S1044" s="149"/>
      <c r="T1044" s="150"/>
      <c r="AR1044" s="145" t="s">
        <v>154</v>
      </c>
      <c r="AS1044" s="145" t="s">
        <v>77</v>
      </c>
      <c r="AT1044" s="12" t="s">
        <v>77</v>
      </c>
      <c r="AU1044" s="12" t="s">
        <v>30</v>
      </c>
      <c r="AV1044" s="12" t="s">
        <v>68</v>
      </c>
      <c r="AW1044" s="145" t="s">
        <v>142</v>
      </c>
    </row>
    <row r="1045" spans="2:49" s="13" customFormat="1" ht="12">
      <c r="B1045" s="160"/>
      <c r="D1045" s="135" t="s">
        <v>154</v>
      </c>
      <c r="E1045" s="161" t="s">
        <v>3</v>
      </c>
      <c r="F1045" s="162" t="s">
        <v>182</v>
      </c>
      <c r="H1045" s="163">
        <v>506.84</v>
      </c>
      <c r="L1045" s="160"/>
      <c r="M1045" s="164"/>
      <c r="N1045" s="165"/>
      <c r="O1045" s="165"/>
      <c r="P1045" s="165"/>
      <c r="Q1045" s="165"/>
      <c r="R1045" s="165"/>
      <c r="S1045" s="165"/>
      <c r="T1045" s="166"/>
      <c r="AR1045" s="161" t="s">
        <v>154</v>
      </c>
      <c r="AS1045" s="161" t="s">
        <v>77</v>
      </c>
      <c r="AT1045" s="13" t="s">
        <v>150</v>
      </c>
      <c r="AU1045" s="13" t="s">
        <v>30</v>
      </c>
      <c r="AV1045" s="13" t="s">
        <v>73</v>
      </c>
      <c r="AW1045" s="161" t="s">
        <v>142</v>
      </c>
    </row>
    <row r="1046" spans="2:63" s="1" customFormat="1" ht="20.45" customHeight="1">
      <c r="B1046" s="124"/>
      <c r="C1046" s="125" t="s">
        <v>1038</v>
      </c>
      <c r="D1046" s="125" t="s">
        <v>145</v>
      </c>
      <c r="E1046" s="126" t="s">
        <v>1039</v>
      </c>
      <c r="F1046" s="127" t="s">
        <v>1040</v>
      </c>
      <c r="G1046" s="128" t="s">
        <v>148</v>
      </c>
      <c r="H1046" s="129">
        <v>600</v>
      </c>
      <c r="I1046" s="130"/>
      <c r="J1046" s="130">
        <f>ROUND(I1046*H1046,2)</f>
        <v>0</v>
      </c>
      <c r="K1046" s="127" t="s">
        <v>149</v>
      </c>
      <c r="L1046" s="28"/>
      <c r="M1046" s="48" t="s">
        <v>3</v>
      </c>
      <c r="N1046" s="131" t="s">
        <v>39</v>
      </c>
      <c r="O1046" s="132">
        <v>0.032</v>
      </c>
      <c r="P1046" s="132">
        <f>O1046*H1046</f>
        <v>19.2</v>
      </c>
      <c r="Q1046" s="132">
        <v>0</v>
      </c>
      <c r="R1046" s="132">
        <f>Q1046*H1046</f>
        <v>0</v>
      </c>
      <c r="S1046" s="132">
        <v>0</v>
      </c>
      <c r="T1046" s="133">
        <f>S1046*H1046</f>
        <v>0</v>
      </c>
      <c r="AP1046" s="17" t="s">
        <v>305</v>
      </c>
      <c r="AR1046" s="17" t="s">
        <v>145</v>
      </c>
      <c r="AS1046" s="17" t="s">
        <v>77</v>
      </c>
      <c r="AW1046" s="17" t="s">
        <v>142</v>
      </c>
      <c r="BC1046" s="134">
        <f>IF(N1046="základní",J1046,0)</f>
        <v>0</v>
      </c>
      <c r="BD1046" s="134">
        <f>IF(N1046="snížená",J1046,0)</f>
        <v>0</v>
      </c>
      <c r="BE1046" s="134">
        <f>IF(N1046="zákl. přenesená",J1046,0)</f>
        <v>0</v>
      </c>
      <c r="BF1046" s="134">
        <f>IF(N1046="sníž. přenesená",J1046,0)</f>
        <v>0</v>
      </c>
      <c r="BG1046" s="134">
        <f>IF(N1046="nulová",J1046,0)</f>
        <v>0</v>
      </c>
      <c r="BH1046" s="17" t="s">
        <v>73</v>
      </c>
      <c r="BI1046" s="134">
        <f>ROUND(I1046*H1046,2)</f>
        <v>0</v>
      </c>
      <c r="BJ1046" s="17" t="s">
        <v>305</v>
      </c>
      <c r="BK1046" s="17" t="s">
        <v>1041</v>
      </c>
    </row>
    <row r="1047" spans="2:45" s="1" customFormat="1" ht="39">
      <c r="B1047" s="28"/>
      <c r="D1047" s="135" t="s">
        <v>152</v>
      </c>
      <c r="F1047" s="136" t="s">
        <v>1024</v>
      </c>
      <c r="L1047" s="28"/>
      <c r="M1047" s="137"/>
      <c r="N1047" s="49"/>
      <c r="O1047" s="49"/>
      <c r="P1047" s="49"/>
      <c r="Q1047" s="49"/>
      <c r="R1047" s="49"/>
      <c r="S1047" s="49"/>
      <c r="T1047" s="50"/>
      <c r="AR1047" s="17" t="s">
        <v>152</v>
      </c>
      <c r="AS1047" s="17" t="s">
        <v>77</v>
      </c>
    </row>
    <row r="1048" spans="2:63" s="1" customFormat="1" ht="20.45" customHeight="1">
      <c r="B1048" s="124"/>
      <c r="C1048" s="125" t="s">
        <v>1042</v>
      </c>
      <c r="D1048" s="125" t="s">
        <v>145</v>
      </c>
      <c r="E1048" s="126" t="s">
        <v>1043</v>
      </c>
      <c r="F1048" s="127" t="s">
        <v>1044</v>
      </c>
      <c r="G1048" s="128" t="s">
        <v>161</v>
      </c>
      <c r="H1048" s="129">
        <v>10.893</v>
      </c>
      <c r="I1048" s="130"/>
      <c r="J1048" s="130">
        <f>ROUND(I1048*H1048,2)</f>
        <v>0</v>
      </c>
      <c r="K1048" s="127" t="s">
        <v>149</v>
      </c>
      <c r="L1048" s="28"/>
      <c r="M1048" s="48" t="s">
        <v>3</v>
      </c>
      <c r="N1048" s="131" t="s">
        <v>39</v>
      </c>
      <c r="O1048" s="132">
        <v>1.305</v>
      </c>
      <c r="P1048" s="132">
        <f>O1048*H1048</f>
        <v>14.215365</v>
      </c>
      <c r="Q1048" s="132">
        <v>0</v>
      </c>
      <c r="R1048" s="132">
        <f>Q1048*H1048</f>
        <v>0</v>
      </c>
      <c r="S1048" s="132">
        <v>0</v>
      </c>
      <c r="T1048" s="133">
        <f>S1048*H1048</f>
        <v>0</v>
      </c>
      <c r="AP1048" s="17" t="s">
        <v>305</v>
      </c>
      <c r="AR1048" s="17" t="s">
        <v>145</v>
      </c>
      <c r="AS1048" s="17" t="s">
        <v>77</v>
      </c>
      <c r="AW1048" s="17" t="s">
        <v>142</v>
      </c>
      <c r="BC1048" s="134">
        <f>IF(N1048="základní",J1048,0)</f>
        <v>0</v>
      </c>
      <c r="BD1048" s="134">
        <f>IF(N1048="snížená",J1048,0)</f>
        <v>0</v>
      </c>
      <c r="BE1048" s="134">
        <f>IF(N1048="zákl. přenesená",J1048,0)</f>
        <v>0</v>
      </c>
      <c r="BF1048" s="134">
        <f>IF(N1048="sníž. přenesená",J1048,0)</f>
        <v>0</v>
      </c>
      <c r="BG1048" s="134">
        <f>IF(N1048="nulová",J1048,0)</f>
        <v>0</v>
      </c>
      <c r="BH1048" s="17" t="s">
        <v>73</v>
      </c>
      <c r="BI1048" s="134">
        <f>ROUND(I1048*H1048,2)</f>
        <v>0</v>
      </c>
      <c r="BJ1048" s="17" t="s">
        <v>305</v>
      </c>
      <c r="BK1048" s="17" t="s">
        <v>1045</v>
      </c>
    </row>
    <row r="1049" spans="2:45" s="1" customFormat="1" ht="87.75">
      <c r="B1049" s="28"/>
      <c r="D1049" s="135" t="s">
        <v>152</v>
      </c>
      <c r="F1049" s="136" t="s">
        <v>471</v>
      </c>
      <c r="L1049" s="28"/>
      <c r="M1049" s="137"/>
      <c r="N1049" s="49"/>
      <c r="O1049" s="49"/>
      <c r="P1049" s="49"/>
      <c r="Q1049" s="49"/>
      <c r="R1049" s="49"/>
      <c r="S1049" s="49"/>
      <c r="T1049" s="50"/>
      <c r="AR1049" s="17" t="s">
        <v>152</v>
      </c>
      <c r="AS1049" s="17" t="s">
        <v>77</v>
      </c>
    </row>
    <row r="1050" spans="2:61" s="10" customFormat="1" ht="22.9" customHeight="1">
      <c r="B1050" s="112"/>
      <c r="D1050" s="113" t="s">
        <v>67</v>
      </c>
      <c r="E1050" s="122" t="s">
        <v>1046</v>
      </c>
      <c r="F1050" s="122" t="s">
        <v>1047</v>
      </c>
      <c r="J1050" s="123">
        <f>BI1050</f>
        <v>0</v>
      </c>
      <c r="L1050" s="112"/>
      <c r="M1050" s="116"/>
      <c r="N1050" s="117"/>
      <c r="O1050" s="117"/>
      <c r="P1050" s="118">
        <f>SUM(P1051:P1065)</f>
        <v>77.60159999999999</v>
      </c>
      <c r="Q1050" s="117"/>
      <c r="R1050" s="118">
        <f>SUM(R1051:R1065)</f>
        <v>0.029375999999999996</v>
      </c>
      <c r="S1050" s="117"/>
      <c r="T1050" s="119">
        <f>SUM(T1051:T1065)</f>
        <v>0</v>
      </c>
      <c r="AP1050" s="113" t="s">
        <v>77</v>
      </c>
      <c r="AR1050" s="120" t="s">
        <v>67</v>
      </c>
      <c r="AS1050" s="120" t="s">
        <v>73</v>
      </c>
      <c r="AW1050" s="113" t="s">
        <v>142</v>
      </c>
      <c r="BI1050" s="121">
        <f>SUM(BI1051:BI1065)</f>
        <v>0</v>
      </c>
    </row>
    <row r="1051" spans="2:63" s="1" customFormat="1" ht="20.45" customHeight="1">
      <c r="B1051" s="124"/>
      <c r="C1051" s="125" t="s">
        <v>1048</v>
      </c>
      <c r="D1051" s="125" t="s">
        <v>145</v>
      </c>
      <c r="E1051" s="126" t="s">
        <v>1049</v>
      </c>
      <c r="F1051" s="127" t="s">
        <v>1050</v>
      </c>
      <c r="G1051" s="128" t="s">
        <v>174</v>
      </c>
      <c r="H1051" s="129">
        <v>81.6</v>
      </c>
      <c r="I1051" s="130"/>
      <c r="J1051" s="130">
        <f>ROUND(I1051*H1051,2)</f>
        <v>0</v>
      </c>
      <c r="K1051" s="127" t="s">
        <v>149</v>
      </c>
      <c r="L1051" s="28"/>
      <c r="M1051" s="48" t="s">
        <v>3</v>
      </c>
      <c r="N1051" s="131" t="s">
        <v>39</v>
      </c>
      <c r="O1051" s="132">
        <v>0.133</v>
      </c>
      <c r="P1051" s="132">
        <f>O1051*H1051</f>
        <v>10.8528</v>
      </c>
      <c r="Q1051" s="132">
        <v>8E-05</v>
      </c>
      <c r="R1051" s="132">
        <f>Q1051*H1051</f>
        <v>0.006528</v>
      </c>
      <c r="S1051" s="132">
        <v>0</v>
      </c>
      <c r="T1051" s="133">
        <f>S1051*H1051</f>
        <v>0</v>
      </c>
      <c r="AP1051" s="17" t="s">
        <v>305</v>
      </c>
      <c r="AR1051" s="17" t="s">
        <v>145</v>
      </c>
      <c r="AS1051" s="17" t="s">
        <v>77</v>
      </c>
      <c r="AW1051" s="17" t="s">
        <v>142</v>
      </c>
      <c r="BC1051" s="134">
        <f>IF(N1051="základní",J1051,0)</f>
        <v>0</v>
      </c>
      <c r="BD1051" s="134">
        <f>IF(N1051="snížená",J1051,0)</f>
        <v>0</v>
      </c>
      <c r="BE1051" s="134">
        <f>IF(N1051="zákl. přenesená",J1051,0)</f>
        <v>0</v>
      </c>
      <c r="BF1051" s="134">
        <f>IF(N1051="sníž. přenesená",J1051,0)</f>
        <v>0</v>
      </c>
      <c r="BG1051" s="134">
        <f>IF(N1051="nulová",J1051,0)</f>
        <v>0</v>
      </c>
      <c r="BH1051" s="17" t="s">
        <v>73</v>
      </c>
      <c r="BI1051" s="134">
        <f>ROUND(I1051*H1051,2)</f>
        <v>0</v>
      </c>
      <c r="BJ1051" s="17" t="s">
        <v>305</v>
      </c>
      <c r="BK1051" s="17" t="s">
        <v>1051</v>
      </c>
    </row>
    <row r="1052" spans="2:49" s="11" customFormat="1" ht="12">
      <c r="B1052" s="138"/>
      <c r="D1052" s="135" t="s">
        <v>154</v>
      </c>
      <c r="E1052" s="139" t="s">
        <v>3</v>
      </c>
      <c r="F1052" s="140" t="s">
        <v>316</v>
      </c>
      <c r="H1052" s="139" t="s">
        <v>3</v>
      </c>
      <c r="L1052" s="138"/>
      <c r="M1052" s="141"/>
      <c r="N1052" s="142"/>
      <c r="O1052" s="142"/>
      <c r="P1052" s="142"/>
      <c r="Q1052" s="142"/>
      <c r="R1052" s="142"/>
      <c r="S1052" s="142"/>
      <c r="T1052" s="143"/>
      <c r="AR1052" s="139" t="s">
        <v>154</v>
      </c>
      <c r="AS1052" s="139" t="s">
        <v>77</v>
      </c>
      <c r="AT1052" s="11" t="s">
        <v>73</v>
      </c>
      <c r="AU1052" s="11" t="s">
        <v>30</v>
      </c>
      <c r="AV1052" s="11" t="s">
        <v>68</v>
      </c>
      <c r="AW1052" s="139" t="s">
        <v>142</v>
      </c>
    </row>
    <row r="1053" spans="2:49" s="11" customFormat="1" ht="12">
      <c r="B1053" s="138"/>
      <c r="D1053" s="135" t="s">
        <v>154</v>
      </c>
      <c r="E1053" s="139" t="s">
        <v>3</v>
      </c>
      <c r="F1053" s="140" t="s">
        <v>1052</v>
      </c>
      <c r="H1053" s="139" t="s">
        <v>3</v>
      </c>
      <c r="L1053" s="138"/>
      <c r="M1053" s="141"/>
      <c r="N1053" s="142"/>
      <c r="O1053" s="142"/>
      <c r="P1053" s="142"/>
      <c r="Q1053" s="142"/>
      <c r="R1053" s="142"/>
      <c r="S1053" s="142"/>
      <c r="T1053" s="143"/>
      <c r="AR1053" s="139" t="s">
        <v>154</v>
      </c>
      <c r="AS1053" s="139" t="s">
        <v>77</v>
      </c>
      <c r="AT1053" s="11" t="s">
        <v>73</v>
      </c>
      <c r="AU1053" s="11" t="s">
        <v>30</v>
      </c>
      <c r="AV1053" s="11" t="s">
        <v>68</v>
      </c>
      <c r="AW1053" s="139" t="s">
        <v>142</v>
      </c>
    </row>
    <row r="1054" spans="2:49" s="12" customFormat="1" ht="12">
      <c r="B1054" s="144"/>
      <c r="D1054" s="135" t="s">
        <v>154</v>
      </c>
      <c r="E1054" s="145" t="s">
        <v>3</v>
      </c>
      <c r="F1054" s="146" t="s">
        <v>1053</v>
      </c>
      <c r="H1054" s="147">
        <v>81.6</v>
      </c>
      <c r="L1054" s="144"/>
      <c r="M1054" s="148"/>
      <c r="N1054" s="149"/>
      <c r="O1054" s="149"/>
      <c r="P1054" s="149"/>
      <c r="Q1054" s="149"/>
      <c r="R1054" s="149"/>
      <c r="S1054" s="149"/>
      <c r="T1054" s="150"/>
      <c r="AR1054" s="145" t="s">
        <v>154</v>
      </c>
      <c r="AS1054" s="145" t="s">
        <v>77</v>
      </c>
      <c r="AT1054" s="12" t="s">
        <v>77</v>
      </c>
      <c r="AU1054" s="12" t="s">
        <v>30</v>
      </c>
      <c r="AV1054" s="12" t="s">
        <v>73</v>
      </c>
      <c r="AW1054" s="145" t="s">
        <v>142</v>
      </c>
    </row>
    <row r="1055" spans="2:63" s="1" customFormat="1" ht="20.45" customHeight="1">
      <c r="B1055" s="124"/>
      <c r="C1055" s="125" t="s">
        <v>1054</v>
      </c>
      <c r="D1055" s="125" t="s">
        <v>145</v>
      </c>
      <c r="E1055" s="126" t="s">
        <v>1055</v>
      </c>
      <c r="F1055" s="127" t="s">
        <v>1056</v>
      </c>
      <c r="G1055" s="128" t="s">
        <v>174</v>
      </c>
      <c r="H1055" s="129">
        <v>81.6</v>
      </c>
      <c r="I1055" s="130"/>
      <c r="J1055" s="130">
        <f>ROUND(I1055*H1055,2)</f>
        <v>0</v>
      </c>
      <c r="K1055" s="127" t="s">
        <v>149</v>
      </c>
      <c r="L1055" s="28"/>
      <c r="M1055" s="48" t="s">
        <v>3</v>
      </c>
      <c r="N1055" s="131" t="s">
        <v>39</v>
      </c>
      <c r="O1055" s="132">
        <v>0.167</v>
      </c>
      <c r="P1055" s="132">
        <f>O1055*H1055</f>
        <v>13.6272</v>
      </c>
      <c r="Q1055" s="132">
        <v>6E-05</v>
      </c>
      <c r="R1055" s="132">
        <f>Q1055*H1055</f>
        <v>0.004896</v>
      </c>
      <c r="S1055" s="132">
        <v>0</v>
      </c>
      <c r="T1055" s="133">
        <f>S1055*H1055</f>
        <v>0</v>
      </c>
      <c r="AP1055" s="17" t="s">
        <v>305</v>
      </c>
      <c r="AR1055" s="17" t="s">
        <v>145</v>
      </c>
      <c r="AS1055" s="17" t="s">
        <v>77</v>
      </c>
      <c r="AW1055" s="17" t="s">
        <v>142</v>
      </c>
      <c r="BC1055" s="134">
        <f>IF(N1055="základní",J1055,0)</f>
        <v>0</v>
      </c>
      <c r="BD1055" s="134">
        <f>IF(N1055="snížená",J1055,0)</f>
        <v>0</v>
      </c>
      <c r="BE1055" s="134">
        <f>IF(N1055="zákl. přenesená",J1055,0)</f>
        <v>0</v>
      </c>
      <c r="BF1055" s="134">
        <f>IF(N1055="sníž. přenesená",J1055,0)</f>
        <v>0</v>
      </c>
      <c r="BG1055" s="134">
        <f>IF(N1055="nulová",J1055,0)</f>
        <v>0</v>
      </c>
      <c r="BH1055" s="17" t="s">
        <v>73</v>
      </c>
      <c r="BI1055" s="134">
        <f>ROUND(I1055*H1055,2)</f>
        <v>0</v>
      </c>
      <c r="BJ1055" s="17" t="s">
        <v>305</v>
      </c>
      <c r="BK1055" s="17" t="s">
        <v>1057</v>
      </c>
    </row>
    <row r="1056" spans="2:63" s="1" customFormat="1" ht="20.45" customHeight="1">
      <c r="B1056" s="124"/>
      <c r="C1056" s="125" t="s">
        <v>1058</v>
      </c>
      <c r="D1056" s="125" t="s">
        <v>145</v>
      </c>
      <c r="E1056" s="126" t="s">
        <v>1059</v>
      </c>
      <c r="F1056" s="127" t="s">
        <v>1060</v>
      </c>
      <c r="G1056" s="128" t="s">
        <v>174</v>
      </c>
      <c r="H1056" s="129">
        <v>81.6</v>
      </c>
      <c r="I1056" s="130"/>
      <c r="J1056" s="130">
        <f>ROUND(I1056*H1056,2)</f>
        <v>0</v>
      </c>
      <c r="K1056" s="127" t="s">
        <v>149</v>
      </c>
      <c r="L1056" s="28"/>
      <c r="M1056" s="48" t="s">
        <v>3</v>
      </c>
      <c r="N1056" s="131" t="s">
        <v>39</v>
      </c>
      <c r="O1056" s="132">
        <v>0.295</v>
      </c>
      <c r="P1056" s="132">
        <f>O1056*H1056</f>
        <v>24.071999999999996</v>
      </c>
      <c r="Q1056" s="132">
        <v>0</v>
      </c>
      <c r="R1056" s="132">
        <f>Q1056*H1056</f>
        <v>0</v>
      </c>
      <c r="S1056" s="132">
        <v>0</v>
      </c>
      <c r="T1056" s="133">
        <f>S1056*H1056</f>
        <v>0</v>
      </c>
      <c r="AP1056" s="17" t="s">
        <v>305</v>
      </c>
      <c r="AR1056" s="17" t="s">
        <v>145</v>
      </c>
      <c r="AS1056" s="17" t="s">
        <v>77</v>
      </c>
      <c r="AW1056" s="17" t="s">
        <v>142</v>
      </c>
      <c r="BC1056" s="134">
        <f>IF(N1056="základní",J1056,0)</f>
        <v>0</v>
      </c>
      <c r="BD1056" s="134">
        <f>IF(N1056="snížená",J1056,0)</f>
        <v>0</v>
      </c>
      <c r="BE1056" s="134">
        <f>IF(N1056="zákl. přenesená",J1056,0)</f>
        <v>0</v>
      </c>
      <c r="BF1056" s="134">
        <f>IF(N1056="sníž. přenesená",J1056,0)</f>
        <v>0</v>
      </c>
      <c r="BG1056" s="134">
        <f>IF(N1056="nulová",J1056,0)</f>
        <v>0</v>
      </c>
      <c r="BH1056" s="17" t="s">
        <v>73</v>
      </c>
      <c r="BI1056" s="134">
        <f>ROUND(I1056*H1056,2)</f>
        <v>0</v>
      </c>
      <c r="BJ1056" s="17" t="s">
        <v>305</v>
      </c>
      <c r="BK1056" s="17" t="s">
        <v>1061</v>
      </c>
    </row>
    <row r="1057" spans="2:49" s="11" customFormat="1" ht="12">
      <c r="B1057" s="138"/>
      <c r="D1057" s="135" t="s">
        <v>154</v>
      </c>
      <c r="E1057" s="139" t="s">
        <v>3</v>
      </c>
      <c r="F1057" s="140" t="s">
        <v>316</v>
      </c>
      <c r="H1057" s="139" t="s">
        <v>3</v>
      </c>
      <c r="L1057" s="138"/>
      <c r="M1057" s="141"/>
      <c r="N1057" s="142"/>
      <c r="O1057" s="142"/>
      <c r="P1057" s="142"/>
      <c r="Q1057" s="142"/>
      <c r="R1057" s="142"/>
      <c r="S1057" s="142"/>
      <c r="T1057" s="143"/>
      <c r="AR1057" s="139" t="s">
        <v>154</v>
      </c>
      <c r="AS1057" s="139" t="s">
        <v>77</v>
      </c>
      <c r="AT1057" s="11" t="s">
        <v>73</v>
      </c>
      <c r="AU1057" s="11" t="s">
        <v>30</v>
      </c>
      <c r="AV1057" s="11" t="s">
        <v>68</v>
      </c>
      <c r="AW1057" s="139" t="s">
        <v>142</v>
      </c>
    </row>
    <row r="1058" spans="2:49" s="11" customFormat="1" ht="12">
      <c r="B1058" s="138"/>
      <c r="D1058" s="135" t="s">
        <v>154</v>
      </c>
      <c r="E1058" s="139" t="s">
        <v>3</v>
      </c>
      <c r="F1058" s="140" t="s">
        <v>1052</v>
      </c>
      <c r="H1058" s="139" t="s">
        <v>3</v>
      </c>
      <c r="L1058" s="138"/>
      <c r="M1058" s="141"/>
      <c r="N1058" s="142"/>
      <c r="O1058" s="142"/>
      <c r="P1058" s="142"/>
      <c r="Q1058" s="142"/>
      <c r="R1058" s="142"/>
      <c r="S1058" s="142"/>
      <c r="T1058" s="143"/>
      <c r="AR1058" s="139" t="s">
        <v>154</v>
      </c>
      <c r="AS1058" s="139" t="s">
        <v>77</v>
      </c>
      <c r="AT1058" s="11" t="s">
        <v>73</v>
      </c>
      <c r="AU1058" s="11" t="s">
        <v>30</v>
      </c>
      <c r="AV1058" s="11" t="s">
        <v>68</v>
      </c>
      <c r="AW1058" s="139" t="s">
        <v>142</v>
      </c>
    </row>
    <row r="1059" spans="2:49" s="12" customFormat="1" ht="12">
      <c r="B1059" s="144"/>
      <c r="D1059" s="135" t="s">
        <v>154</v>
      </c>
      <c r="E1059" s="145" t="s">
        <v>3</v>
      </c>
      <c r="F1059" s="146" t="s">
        <v>1053</v>
      </c>
      <c r="H1059" s="147">
        <v>81.6</v>
      </c>
      <c r="L1059" s="144"/>
      <c r="M1059" s="148"/>
      <c r="N1059" s="149"/>
      <c r="O1059" s="149"/>
      <c r="P1059" s="149"/>
      <c r="Q1059" s="149"/>
      <c r="R1059" s="149"/>
      <c r="S1059" s="149"/>
      <c r="T1059" s="150"/>
      <c r="AR1059" s="145" t="s">
        <v>154</v>
      </c>
      <c r="AS1059" s="145" t="s">
        <v>77</v>
      </c>
      <c r="AT1059" s="12" t="s">
        <v>77</v>
      </c>
      <c r="AU1059" s="12" t="s">
        <v>30</v>
      </c>
      <c r="AV1059" s="12" t="s">
        <v>73</v>
      </c>
      <c r="AW1059" s="145" t="s">
        <v>142</v>
      </c>
    </row>
    <row r="1060" spans="2:63" s="1" customFormat="1" ht="20.45" customHeight="1">
      <c r="B1060" s="124"/>
      <c r="C1060" s="125" t="s">
        <v>1062</v>
      </c>
      <c r="D1060" s="125" t="s">
        <v>145</v>
      </c>
      <c r="E1060" s="126" t="s">
        <v>1063</v>
      </c>
      <c r="F1060" s="127" t="s">
        <v>1064</v>
      </c>
      <c r="G1060" s="128" t="s">
        <v>174</v>
      </c>
      <c r="H1060" s="129">
        <v>81.6</v>
      </c>
      <c r="I1060" s="130"/>
      <c r="J1060" s="130">
        <f>ROUND(I1060*H1060,2)</f>
        <v>0</v>
      </c>
      <c r="K1060" s="127" t="s">
        <v>149</v>
      </c>
      <c r="L1060" s="28"/>
      <c r="M1060" s="48" t="s">
        <v>3</v>
      </c>
      <c r="N1060" s="131" t="s">
        <v>39</v>
      </c>
      <c r="O1060" s="132">
        <v>0.184</v>
      </c>
      <c r="P1060" s="132">
        <f>O1060*H1060</f>
        <v>15.014399999999998</v>
      </c>
      <c r="Q1060" s="132">
        <v>0.00013</v>
      </c>
      <c r="R1060" s="132">
        <f>Q1060*H1060</f>
        <v>0.010607999999999998</v>
      </c>
      <c r="S1060" s="132">
        <v>0</v>
      </c>
      <c r="T1060" s="133">
        <f>S1060*H1060</f>
        <v>0</v>
      </c>
      <c r="AP1060" s="17" t="s">
        <v>305</v>
      </c>
      <c r="AR1060" s="17" t="s">
        <v>145</v>
      </c>
      <c r="AS1060" s="17" t="s">
        <v>77</v>
      </c>
      <c r="AW1060" s="17" t="s">
        <v>142</v>
      </c>
      <c r="BC1060" s="134">
        <f>IF(N1060="základní",J1060,0)</f>
        <v>0</v>
      </c>
      <c r="BD1060" s="134">
        <f>IF(N1060="snížená",J1060,0)</f>
        <v>0</v>
      </c>
      <c r="BE1060" s="134">
        <f>IF(N1060="zákl. přenesená",J1060,0)</f>
        <v>0</v>
      </c>
      <c r="BF1060" s="134">
        <f>IF(N1060="sníž. přenesená",J1060,0)</f>
        <v>0</v>
      </c>
      <c r="BG1060" s="134">
        <f>IF(N1060="nulová",J1060,0)</f>
        <v>0</v>
      </c>
      <c r="BH1060" s="17" t="s">
        <v>73</v>
      </c>
      <c r="BI1060" s="134">
        <f>ROUND(I1060*H1060,2)</f>
        <v>0</v>
      </c>
      <c r="BJ1060" s="17" t="s">
        <v>305</v>
      </c>
      <c r="BK1060" s="17" t="s">
        <v>1065</v>
      </c>
    </row>
    <row r="1061" spans="2:63" s="1" customFormat="1" ht="20.45" customHeight="1">
      <c r="B1061" s="124"/>
      <c r="C1061" s="125" t="s">
        <v>1066</v>
      </c>
      <c r="D1061" s="125" t="s">
        <v>145</v>
      </c>
      <c r="E1061" s="126" t="s">
        <v>1067</v>
      </c>
      <c r="F1061" s="127" t="s">
        <v>1068</v>
      </c>
      <c r="G1061" s="128" t="s">
        <v>174</v>
      </c>
      <c r="H1061" s="129">
        <v>81.6</v>
      </c>
      <c r="I1061" s="130"/>
      <c r="J1061" s="130">
        <f>ROUND(I1061*H1061,2)</f>
        <v>0</v>
      </c>
      <c r="K1061" s="127" t="s">
        <v>149</v>
      </c>
      <c r="L1061" s="28"/>
      <c r="M1061" s="48" t="s">
        <v>3</v>
      </c>
      <c r="N1061" s="131" t="s">
        <v>39</v>
      </c>
      <c r="O1061" s="132">
        <v>0.172</v>
      </c>
      <c r="P1061" s="132">
        <f>O1061*H1061</f>
        <v>14.035199999999998</v>
      </c>
      <c r="Q1061" s="132">
        <v>9E-05</v>
      </c>
      <c r="R1061" s="132">
        <f>Q1061*H1061</f>
        <v>0.007344</v>
      </c>
      <c r="S1061" s="132">
        <v>0</v>
      </c>
      <c r="T1061" s="133">
        <f>S1061*H1061</f>
        <v>0</v>
      </c>
      <c r="AP1061" s="17" t="s">
        <v>305</v>
      </c>
      <c r="AR1061" s="17" t="s">
        <v>145</v>
      </c>
      <c r="AS1061" s="17" t="s">
        <v>77</v>
      </c>
      <c r="AW1061" s="17" t="s">
        <v>142</v>
      </c>
      <c r="BC1061" s="134">
        <f>IF(N1061="základní",J1061,0)</f>
        <v>0</v>
      </c>
      <c r="BD1061" s="134">
        <f>IF(N1061="snížená",J1061,0)</f>
        <v>0</v>
      </c>
      <c r="BE1061" s="134">
        <f>IF(N1061="zákl. přenesená",J1061,0)</f>
        <v>0</v>
      </c>
      <c r="BF1061" s="134">
        <f>IF(N1061="sníž. přenesená",J1061,0)</f>
        <v>0</v>
      </c>
      <c r="BG1061" s="134">
        <f>IF(N1061="nulová",J1061,0)</f>
        <v>0</v>
      </c>
      <c r="BH1061" s="17" t="s">
        <v>73</v>
      </c>
      <c r="BI1061" s="134">
        <f>ROUND(I1061*H1061,2)</f>
        <v>0</v>
      </c>
      <c r="BJ1061" s="17" t="s">
        <v>305</v>
      </c>
      <c r="BK1061" s="17" t="s">
        <v>1069</v>
      </c>
    </row>
    <row r="1062" spans="2:49" s="11" customFormat="1" ht="12">
      <c r="B1062" s="138"/>
      <c r="D1062" s="135" t="s">
        <v>154</v>
      </c>
      <c r="E1062" s="139" t="s">
        <v>3</v>
      </c>
      <c r="F1062" s="140" t="s">
        <v>316</v>
      </c>
      <c r="H1062" s="139" t="s">
        <v>3</v>
      </c>
      <c r="L1062" s="138"/>
      <c r="M1062" s="141"/>
      <c r="N1062" s="142"/>
      <c r="O1062" s="142"/>
      <c r="P1062" s="142"/>
      <c r="Q1062" s="142"/>
      <c r="R1062" s="142"/>
      <c r="S1062" s="142"/>
      <c r="T1062" s="143"/>
      <c r="AR1062" s="139" t="s">
        <v>154</v>
      </c>
      <c r="AS1062" s="139" t="s">
        <v>77</v>
      </c>
      <c r="AT1062" s="11" t="s">
        <v>73</v>
      </c>
      <c r="AU1062" s="11" t="s">
        <v>30</v>
      </c>
      <c r="AV1062" s="11" t="s">
        <v>68</v>
      </c>
      <c r="AW1062" s="139" t="s">
        <v>142</v>
      </c>
    </row>
    <row r="1063" spans="2:49" s="11" customFormat="1" ht="12">
      <c r="B1063" s="138"/>
      <c r="D1063" s="135" t="s">
        <v>154</v>
      </c>
      <c r="E1063" s="139" t="s">
        <v>3</v>
      </c>
      <c r="F1063" s="140" t="s">
        <v>1052</v>
      </c>
      <c r="H1063" s="139" t="s">
        <v>3</v>
      </c>
      <c r="L1063" s="138"/>
      <c r="M1063" s="141"/>
      <c r="N1063" s="142"/>
      <c r="O1063" s="142"/>
      <c r="P1063" s="142"/>
      <c r="Q1063" s="142"/>
      <c r="R1063" s="142"/>
      <c r="S1063" s="142"/>
      <c r="T1063" s="143"/>
      <c r="AR1063" s="139" t="s">
        <v>154</v>
      </c>
      <c r="AS1063" s="139" t="s">
        <v>77</v>
      </c>
      <c r="AT1063" s="11" t="s">
        <v>73</v>
      </c>
      <c r="AU1063" s="11" t="s">
        <v>30</v>
      </c>
      <c r="AV1063" s="11" t="s">
        <v>68</v>
      </c>
      <c r="AW1063" s="139" t="s">
        <v>142</v>
      </c>
    </row>
    <row r="1064" spans="2:49" s="12" customFormat="1" ht="12">
      <c r="B1064" s="144"/>
      <c r="D1064" s="135" t="s">
        <v>154</v>
      </c>
      <c r="E1064" s="145" t="s">
        <v>3</v>
      </c>
      <c r="F1064" s="146" t="s">
        <v>1053</v>
      </c>
      <c r="H1064" s="147">
        <v>81.6</v>
      </c>
      <c r="L1064" s="144"/>
      <c r="M1064" s="148"/>
      <c r="N1064" s="149"/>
      <c r="O1064" s="149"/>
      <c r="P1064" s="149"/>
      <c r="Q1064" s="149"/>
      <c r="R1064" s="149"/>
      <c r="S1064" s="149"/>
      <c r="T1064" s="150"/>
      <c r="AR1064" s="145" t="s">
        <v>154</v>
      </c>
      <c r="AS1064" s="145" t="s">
        <v>77</v>
      </c>
      <c r="AT1064" s="12" t="s">
        <v>77</v>
      </c>
      <c r="AU1064" s="12" t="s">
        <v>30</v>
      </c>
      <c r="AV1064" s="12" t="s">
        <v>73</v>
      </c>
      <c r="AW1064" s="145" t="s">
        <v>142</v>
      </c>
    </row>
    <row r="1065" spans="2:63" s="1" customFormat="1" ht="14.45" customHeight="1">
      <c r="B1065" s="124"/>
      <c r="C1065" s="125" t="s">
        <v>1070</v>
      </c>
      <c r="D1065" s="125" t="s">
        <v>145</v>
      </c>
      <c r="E1065" s="126" t="s">
        <v>1071</v>
      </c>
      <c r="F1065" s="127" t="s">
        <v>1072</v>
      </c>
      <c r="G1065" s="128" t="s">
        <v>148</v>
      </c>
      <c r="H1065" s="129">
        <v>37</v>
      </c>
      <c r="I1065" s="130"/>
      <c r="J1065" s="130">
        <f>ROUND(I1065*H1065,2)</f>
        <v>0</v>
      </c>
      <c r="K1065" s="127" t="s">
        <v>3</v>
      </c>
      <c r="L1065" s="28"/>
      <c r="M1065" s="48" t="s">
        <v>3</v>
      </c>
      <c r="N1065" s="131" t="s">
        <v>39</v>
      </c>
      <c r="O1065" s="132">
        <v>0</v>
      </c>
      <c r="P1065" s="132">
        <f>O1065*H1065</f>
        <v>0</v>
      </c>
      <c r="Q1065" s="132">
        <v>0</v>
      </c>
      <c r="R1065" s="132">
        <f>Q1065*H1065</f>
        <v>0</v>
      </c>
      <c r="S1065" s="132">
        <v>0</v>
      </c>
      <c r="T1065" s="133">
        <f>S1065*H1065</f>
        <v>0</v>
      </c>
      <c r="AP1065" s="17" t="s">
        <v>305</v>
      </c>
      <c r="AR1065" s="17" t="s">
        <v>145</v>
      </c>
      <c r="AS1065" s="17" t="s">
        <v>77</v>
      </c>
      <c r="AW1065" s="17" t="s">
        <v>142</v>
      </c>
      <c r="BC1065" s="134">
        <f>IF(N1065="základní",J1065,0)</f>
        <v>0</v>
      </c>
      <c r="BD1065" s="134">
        <f>IF(N1065="snížená",J1065,0)</f>
        <v>0</v>
      </c>
      <c r="BE1065" s="134">
        <f>IF(N1065="zákl. přenesená",J1065,0)</f>
        <v>0</v>
      </c>
      <c r="BF1065" s="134">
        <f>IF(N1065="sníž. přenesená",J1065,0)</f>
        <v>0</v>
      </c>
      <c r="BG1065" s="134">
        <f>IF(N1065="nulová",J1065,0)</f>
        <v>0</v>
      </c>
      <c r="BH1065" s="17" t="s">
        <v>73</v>
      </c>
      <c r="BI1065" s="134">
        <f>ROUND(I1065*H1065,2)</f>
        <v>0</v>
      </c>
      <c r="BJ1065" s="17" t="s">
        <v>305</v>
      </c>
      <c r="BK1065" s="17" t="s">
        <v>1073</v>
      </c>
    </row>
    <row r="1066" spans="2:61" s="10" customFormat="1" ht="22.9" customHeight="1">
      <c r="B1066" s="112"/>
      <c r="D1066" s="113" t="s">
        <v>67</v>
      </c>
      <c r="E1066" s="122" t="s">
        <v>1074</v>
      </c>
      <c r="F1066" s="122" t="s">
        <v>1075</v>
      </c>
      <c r="J1066" s="123">
        <f>BI1066</f>
        <v>0</v>
      </c>
      <c r="L1066" s="112"/>
      <c r="M1066" s="116"/>
      <c r="N1066" s="117"/>
      <c r="O1066" s="117"/>
      <c r="P1066" s="118">
        <f>SUM(P1067:P1153)</f>
        <v>518.194847</v>
      </c>
      <c r="Q1066" s="117"/>
      <c r="R1066" s="118">
        <f>SUM(R1067:R1153)</f>
        <v>3.56407209</v>
      </c>
      <c r="S1066" s="117"/>
      <c r="T1066" s="119">
        <f>SUM(T1067:T1153)</f>
        <v>0.67847654</v>
      </c>
      <c r="AP1066" s="113" t="s">
        <v>77</v>
      </c>
      <c r="AR1066" s="120" t="s">
        <v>67</v>
      </c>
      <c r="AS1066" s="120" t="s">
        <v>73</v>
      </c>
      <c r="AW1066" s="113" t="s">
        <v>142</v>
      </c>
      <c r="BI1066" s="121">
        <f>SUM(BI1067:BI1153)</f>
        <v>0</v>
      </c>
    </row>
    <row r="1067" spans="2:63" s="1" customFormat="1" ht="20.45" customHeight="1">
      <c r="B1067" s="124"/>
      <c r="C1067" s="125" t="s">
        <v>1076</v>
      </c>
      <c r="D1067" s="125" t="s">
        <v>145</v>
      </c>
      <c r="E1067" s="126" t="s">
        <v>1077</v>
      </c>
      <c r="F1067" s="127" t="s">
        <v>1078</v>
      </c>
      <c r="G1067" s="128" t="s">
        <v>174</v>
      </c>
      <c r="H1067" s="129">
        <v>2188.634</v>
      </c>
      <c r="I1067" s="130"/>
      <c r="J1067" s="130">
        <f>ROUND(I1067*H1067,2)</f>
        <v>0</v>
      </c>
      <c r="K1067" s="127" t="s">
        <v>149</v>
      </c>
      <c r="L1067" s="28"/>
      <c r="M1067" s="48" t="s">
        <v>3</v>
      </c>
      <c r="N1067" s="131" t="s">
        <v>39</v>
      </c>
      <c r="O1067" s="132">
        <v>0.074</v>
      </c>
      <c r="P1067" s="132">
        <f>O1067*H1067</f>
        <v>161.958916</v>
      </c>
      <c r="Q1067" s="132">
        <v>0.001</v>
      </c>
      <c r="R1067" s="132">
        <f>Q1067*H1067</f>
        <v>2.188634</v>
      </c>
      <c r="S1067" s="132">
        <v>0.00031</v>
      </c>
      <c r="T1067" s="133">
        <f>S1067*H1067</f>
        <v>0.67847654</v>
      </c>
      <c r="AP1067" s="17" t="s">
        <v>305</v>
      </c>
      <c r="AR1067" s="17" t="s">
        <v>145</v>
      </c>
      <c r="AS1067" s="17" t="s">
        <v>77</v>
      </c>
      <c r="AW1067" s="17" t="s">
        <v>142</v>
      </c>
      <c r="BC1067" s="134">
        <f>IF(N1067="základní",J1067,0)</f>
        <v>0</v>
      </c>
      <c r="BD1067" s="134">
        <f>IF(N1067="snížená",J1067,0)</f>
        <v>0</v>
      </c>
      <c r="BE1067" s="134">
        <f>IF(N1067="zákl. přenesená",J1067,0)</f>
        <v>0</v>
      </c>
      <c r="BF1067" s="134">
        <f>IF(N1067="sníž. přenesená",J1067,0)</f>
        <v>0</v>
      </c>
      <c r="BG1067" s="134">
        <f>IF(N1067="nulová",J1067,0)</f>
        <v>0</v>
      </c>
      <c r="BH1067" s="17" t="s">
        <v>73</v>
      </c>
      <c r="BI1067" s="134">
        <f>ROUND(I1067*H1067,2)</f>
        <v>0</v>
      </c>
      <c r="BJ1067" s="17" t="s">
        <v>305</v>
      </c>
      <c r="BK1067" s="17" t="s">
        <v>1079</v>
      </c>
    </row>
    <row r="1068" spans="2:45" s="1" customFormat="1" ht="29.25">
      <c r="B1068" s="28"/>
      <c r="D1068" s="135" t="s">
        <v>152</v>
      </c>
      <c r="F1068" s="136" t="s">
        <v>1080</v>
      </c>
      <c r="L1068" s="28"/>
      <c r="M1068" s="137"/>
      <c r="N1068" s="49"/>
      <c r="O1068" s="49"/>
      <c r="P1068" s="49"/>
      <c r="Q1068" s="49"/>
      <c r="R1068" s="49"/>
      <c r="S1068" s="49"/>
      <c r="T1068" s="50"/>
      <c r="AR1068" s="17" t="s">
        <v>152</v>
      </c>
      <c r="AS1068" s="17" t="s">
        <v>77</v>
      </c>
    </row>
    <row r="1069" spans="2:49" s="11" customFormat="1" ht="12">
      <c r="B1069" s="138"/>
      <c r="D1069" s="135" t="s">
        <v>154</v>
      </c>
      <c r="E1069" s="139" t="s">
        <v>3</v>
      </c>
      <c r="F1069" s="140" t="s">
        <v>155</v>
      </c>
      <c r="H1069" s="139" t="s">
        <v>3</v>
      </c>
      <c r="L1069" s="138"/>
      <c r="M1069" s="141"/>
      <c r="N1069" s="142"/>
      <c r="O1069" s="142"/>
      <c r="P1069" s="142"/>
      <c r="Q1069" s="142"/>
      <c r="R1069" s="142"/>
      <c r="S1069" s="142"/>
      <c r="T1069" s="143"/>
      <c r="AR1069" s="139" t="s">
        <v>154</v>
      </c>
      <c r="AS1069" s="139" t="s">
        <v>77</v>
      </c>
      <c r="AT1069" s="11" t="s">
        <v>73</v>
      </c>
      <c r="AU1069" s="11" t="s">
        <v>30</v>
      </c>
      <c r="AV1069" s="11" t="s">
        <v>68</v>
      </c>
      <c r="AW1069" s="139" t="s">
        <v>142</v>
      </c>
    </row>
    <row r="1070" spans="2:49" s="11" customFormat="1" ht="12">
      <c r="B1070" s="138"/>
      <c r="D1070" s="135" t="s">
        <v>154</v>
      </c>
      <c r="E1070" s="139" t="s">
        <v>3</v>
      </c>
      <c r="F1070" s="140" t="s">
        <v>156</v>
      </c>
      <c r="H1070" s="139" t="s">
        <v>3</v>
      </c>
      <c r="L1070" s="138"/>
      <c r="M1070" s="141"/>
      <c r="N1070" s="142"/>
      <c r="O1070" s="142"/>
      <c r="P1070" s="142"/>
      <c r="Q1070" s="142"/>
      <c r="R1070" s="142"/>
      <c r="S1070" s="142"/>
      <c r="T1070" s="143"/>
      <c r="AR1070" s="139" t="s">
        <v>154</v>
      </c>
      <c r="AS1070" s="139" t="s">
        <v>77</v>
      </c>
      <c r="AT1070" s="11" t="s">
        <v>73</v>
      </c>
      <c r="AU1070" s="11" t="s">
        <v>30</v>
      </c>
      <c r="AV1070" s="11" t="s">
        <v>68</v>
      </c>
      <c r="AW1070" s="139" t="s">
        <v>142</v>
      </c>
    </row>
    <row r="1071" spans="2:49" s="11" customFormat="1" ht="12">
      <c r="B1071" s="138"/>
      <c r="D1071" s="135" t="s">
        <v>154</v>
      </c>
      <c r="E1071" s="139" t="s">
        <v>3</v>
      </c>
      <c r="F1071" s="140" t="s">
        <v>1081</v>
      </c>
      <c r="H1071" s="139" t="s">
        <v>3</v>
      </c>
      <c r="L1071" s="138"/>
      <c r="M1071" s="141"/>
      <c r="N1071" s="142"/>
      <c r="O1071" s="142"/>
      <c r="P1071" s="142"/>
      <c r="Q1071" s="142"/>
      <c r="R1071" s="142"/>
      <c r="S1071" s="142"/>
      <c r="T1071" s="143"/>
      <c r="AR1071" s="139" t="s">
        <v>154</v>
      </c>
      <c r="AS1071" s="139" t="s">
        <v>77</v>
      </c>
      <c r="AT1071" s="11" t="s">
        <v>73</v>
      </c>
      <c r="AU1071" s="11" t="s">
        <v>30</v>
      </c>
      <c r="AV1071" s="11" t="s">
        <v>68</v>
      </c>
      <c r="AW1071" s="139" t="s">
        <v>142</v>
      </c>
    </row>
    <row r="1072" spans="2:49" s="11" customFormat="1" ht="12">
      <c r="B1072" s="138"/>
      <c r="D1072" s="135" t="s">
        <v>154</v>
      </c>
      <c r="E1072" s="139" t="s">
        <v>3</v>
      </c>
      <c r="F1072" s="140" t="s">
        <v>176</v>
      </c>
      <c r="H1072" s="139" t="s">
        <v>3</v>
      </c>
      <c r="L1072" s="138"/>
      <c r="M1072" s="141"/>
      <c r="N1072" s="142"/>
      <c r="O1072" s="142"/>
      <c r="P1072" s="142"/>
      <c r="Q1072" s="142"/>
      <c r="R1072" s="142"/>
      <c r="S1072" s="142"/>
      <c r="T1072" s="143"/>
      <c r="AR1072" s="139" t="s">
        <v>154</v>
      </c>
      <c r="AS1072" s="139" t="s">
        <v>77</v>
      </c>
      <c r="AT1072" s="11" t="s">
        <v>73</v>
      </c>
      <c r="AU1072" s="11" t="s">
        <v>30</v>
      </c>
      <c r="AV1072" s="11" t="s">
        <v>68</v>
      </c>
      <c r="AW1072" s="139" t="s">
        <v>142</v>
      </c>
    </row>
    <row r="1073" spans="2:49" s="12" customFormat="1" ht="12">
      <c r="B1073" s="144"/>
      <c r="D1073" s="135" t="s">
        <v>154</v>
      </c>
      <c r="E1073" s="145" t="s">
        <v>3</v>
      </c>
      <c r="F1073" s="146" t="s">
        <v>204</v>
      </c>
      <c r="H1073" s="147">
        <v>319.6</v>
      </c>
      <c r="L1073" s="144"/>
      <c r="M1073" s="148"/>
      <c r="N1073" s="149"/>
      <c r="O1073" s="149"/>
      <c r="P1073" s="149"/>
      <c r="Q1073" s="149"/>
      <c r="R1073" s="149"/>
      <c r="S1073" s="149"/>
      <c r="T1073" s="150"/>
      <c r="AR1073" s="145" t="s">
        <v>154</v>
      </c>
      <c r="AS1073" s="145" t="s">
        <v>77</v>
      </c>
      <c r="AT1073" s="12" t="s">
        <v>77</v>
      </c>
      <c r="AU1073" s="12" t="s">
        <v>30</v>
      </c>
      <c r="AV1073" s="12" t="s">
        <v>68</v>
      </c>
      <c r="AW1073" s="145" t="s">
        <v>142</v>
      </c>
    </row>
    <row r="1074" spans="2:49" s="11" customFormat="1" ht="12">
      <c r="B1074" s="138"/>
      <c r="D1074" s="135" t="s">
        <v>154</v>
      </c>
      <c r="E1074" s="139" t="s">
        <v>3</v>
      </c>
      <c r="F1074" s="140" t="s">
        <v>178</v>
      </c>
      <c r="H1074" s="139" t="s">
        <v>3</v>
      </c>
      <c r="L1074" s="138"/>
      <c r="M1074" s="141"/>
      <c r="N1074" s="142"/>
      <c r="O1074" s="142"/>
      <c r="P1074" s="142"/>
      <c r="Q1074" s="142"/>
      <c r="R1074" s="142"/>
      <c r="S1074" s="142"/>
      <c r="T1074" s="143"/>
      <c r="AR1074" s="139" t="s">
        <v>154</v>
      </c>
      <c r="AS1074" s="139" t="s">
        <v>77</v>
      </c>
      <c r="AT1074" s="11" t="s">
        <v>73</v>
      </c>
      <c r="AU1074" s="11" t="s">
        <v>30</v>
      </c>
      <c r="AV1074" s="11" t="s">
        <v>68</v>
      </c>
      <c r="AW1074" s="139" t="s">
        <v>142</v>
      </c>
    </row>
    <row r="1075" spans="2:49" s="12" customFormat="1" ht="12">
      <c r="B1075" s="144"/>
      <c r="D1075" s="135" t="s">
        <v>154</v>
      </c>
      <c r="E1075" s="145" t="s">
        <v>3</v>
      </c>
      <c r="F1075" s="146" t="s">
        <v>205</v>
      </c>
      <c r="H1075" s="147">
        <v>130.68</v>
      </c>
      <c r="L1075" s="144"/>
      <c r="M1075" s="148"/>
      <c r="N1075" s="149"/>
      <c r="O1075" s="149"/>
      <c r="P1075" s="149"/>
      <c r="Q1075" s="149"/>
      <c r="R1075" s="149"/>
      <c r="S1075" s="149"/>
      <c r="T1075" s="150"/>
      <c r="AR1075" s="145" t="s">
        <v>154</v>
      </c>
      <c r="AS1075" s="145" t="s">
        <v>77</v>
      </c>
      <c r="AT1075" s="12" t="s">
        <v>77</v>
      </c>
      <c r="AU1075" s="12" t="s">
        <v>30</v>
      </c>
      <c r="AV1075" s="12" t="s">
        <v>68</v>
      </c>
      <c r="AW1075" s="145" t="s">
        <v>142</v>
      </c>
    </row>
    <row r="1076" spans="2:49" s="11" customFormat="1" ht="12">
      <c r="B1076" s="138"/>
      <c r="D1076" s="135" t="s">
        <v>154</v>
      </c>
      <c r="E1076" s="139" t="s">
        <v>3</v>
      </c>
      <c r="F1076" s="140" t="s">
        <v>1082</v>
      </c>
      <c r="H1076" s="139" t="s">
        <v>3</v>
      </c>
      <c r="L1076" s="138"/>
      <c r="M1076" s="141"/>
      <c r="N1076" s="142"/>
      <c r="O1076" s="142"/>
      <c r="P1076" s="142"/>
      <c r="Q1076" s="142"/>
      <c r="R1076" s="142"/>
      <c r="S1076" s="142"/>
      <c r="T1076" s="143"/>
      <c r="AR1076" s="139" t="s">
        <v>154</v>
      </c>
      <c r="AS1076" s="139" t="s">
        <v>77</v>
      </c>
      <c r="AT1076" s="11" t="s">
        <v>73</v>
      </c>
      <c r="AU1076" s="11" t="s">
        <v>30</v>
      </c>
      <c r="AV1076" s="11" t="s">
        <v>68</v>
      </c>
      <c r="AW1076" s="139" t="s">
        <v>142</v>
      </c>
    </row>
    <row r="1077" spans="2:49" s="12" customFormat="1" ht="12">
      <c r="B1077" s="144"/>
      <c r="D1077" s="135" t="s">
        <v>154</v>
      </c>
      <c r="E1077" s="145" t="s">
        <v>3</v>
      </c>
      <c r="F1077" s="146" t="s">
        <v>1083</v>
      </c>
      <c r="H1077" s="147">
        <v>28.9</v>
      </c>
      <c r="L1077" s="144"/>
      <c r="M1077" s="148"/>
      <c r="N1077" s="149"/>
      <c r="O1077" s="149"/>
      <c r="P1077" s="149"/>
      <c r="Q1077" s="149"/>
      <c r="R1077" s="149"/>
      <c r="S1077" s="149"/>
      <c r="T1077" s="150"/>
      <c r="AR1077" s="145" t="s">
        <v>154</v>
      </c>
      <c r="AS1077" s="145" t="s">
        <v>77</v>
      </c>
      <c r="AT1077" s="12" t="s">
        <v>77</v>
      </c>
      <c r="AU1077" s="12" t="s">
        <v>30</v>
      </c>
      <c r="AV1077" s="12" t="s">
        <v>68</v>
      </c>
      <c r="AW1077" s="145" t="s">
        <v>142</v>
      </c>
    </row>
    <row r="1078" spans="2:49" s="11" customFormat="1" ht="12">
      <c r="B1078" s="138"/>
      <c r="D1078" s="135" t="s">
        <v>154</v>
      </c>
      <c r="E1078" s="139" t="s">
        <v>3</v>
      </c>
      <c r="F1078" s="140" t="s">
        <v>1084</v>
      </c>
      <c r="H1078" s="139" t="s">
        <v>3</v>
      </c>
      <c r="L1078" s="138"/>
      <c r="M1078" s="141"/>
      <c r="N1078" s="142"/>
      <c r="O1078" s="142"/>
      <c r="P1078" s="142"/>
      <c r="Q1078" s="142"/>
      <c r="R1078" s="142"/>
      <c r="S1078" s="142"/>
      <c r="T1078" s="143"/>
      <c r="AR1078" s="139" t="s">
        <v>154</v>
      </c>
      <c r="AS1078" s="139" t="s">
        <v>77</v>
      </c>
      <c r="AT1078" s="11" t="s">
        <v>73</v>
      </c>
      <c r="AU1078" s="11" t="s">
        <v>30</v>
      </c>
      <c r="AV1078" s="11" t="s">
        <v>68</v>
      </c>
      <c r="AW1078" s="139" t="s">
        <v>142</v>
      </c>
    </row>
    <row r="1079" spans="2:49" s="11" customFormat="1" ht="12">
      <c r="B1079" s="138"/>
      <c r="D1079" s="135" t="s">
        <v>154</v>
      </c>
      <c r="E1079" s="139" t="s">
        <v>3</v>
      </c>
      <c r="F1079" s="140" t="s">
        <v>156</v>
      </c>
      <c r="H1079" s="139" t="s">
        <v>3</v>
      </c>
      <c r="L1079" s="138"/>
      <c r="M1079" s="141"/>
      <c r="N1079" s="142"/>
      <c r="O1079" s="142"/>
      <c r="P1079" s="142"/>
      <c r="Q1079" s="142"/>
      <c r="R1079" s="142"/>
      <c r="S1079" s="142"/>
      <c r="T1079" s="143"/>
      <c r="AR1079" s="139" t="s">
        <v>154</v>
      </c>
      <c r="AS1079" s="139" t="s">
        <v>77</v>
      </c>
      <c r="AT1079" s="11" t="s">
        <v>73</v>
      </c>
      <c r="AU1079" s="11" t="s">
        <v>30</v>
      </c>
      <c r="AV1079" s="11" t="s">
        <v>68</v>
      </c>
      <c r="AW1079" s="139" t="s">
        <v>142</v>
      </c>
    </row>
    <row r="1080" spans="2:49" s="11" customFormat="1" ht="12">
      <c r="B1080" s="138"/>
      <c r="D1080" s="135" t="s">
        <v>154</v>
      </c>
      <c r="E1080" s="139" t="s">
        <v>3</v>
      </c>
      <c r="F1080" s="140" t="s">
        <v>176</v>
      </c>
      <c r="H1080" s="139" t="s">
        <v>3</v>
      </c>
      <c r="L1080" s="138"/>
      <c r="M1080" s="141"/>
      <c r="N1080" s="142"/>
      <c r="O1080" s="142"/>
      <c r="P1080" s="142"/>
      <c r="Q1080" s="142"/>
      <c r="R1080" s="142"/>
      <c r="S1080" s="142"/>
      <c r="T1080" s="143"/>
      <c r="AR1080" s="139" t="s">
        <v>154</v>
      </c>
      <c r="AS1080" s="139" t="s">
        <v>77</v>
      </c>
      <c r="AT1080" s="11" t="s">
        <v>73</v>
      </c>
      <c r="AU1080" s="11" t="s">
        <v>30</v>
      </c>
      <c r="AV1080" s="11" t="s">
        <v>68</v>
      </c>
      <c r="AW1080" s="139" t="s">
        <v>142</v>
      </c>
    </row>
    <row r="1081" spans="2:49" s="12" customFormat="1" ht="12">
      <c r="B1081" s="144"/>
      <c r="D1081" s="135" t="s">
        <v>154</v>
      </c>
      <c r="E1081" s="145" t="s">
        <v>3</v>
      </c>
      <c r="F1081" s="146" t="s">
        <v>239</v>
      </c>
      <c r="H1081" s="147">
        <v>1048.32</v>
      </c>
      <c r="L1081" s="144"/>
      <c r="M1081" s="148"/>
      <c r="N1081" s="149"/>
      <c r="O1081" s="149"/>
      <c r="P1081" s="149"/>
      <c r="Q1081" s="149"/>
      <c r="R1081" s="149"/>
      <c r="S1081" s="149"/>
      <c r="T1081" s="150"/>
      <c r="AR1081" s="145" t="s">
        <v>154</v>
      </c>
      <c r="AS1081" s="145" t="s">
        <v>77</v>
      </c>
      <c r="AT1081" s="12" t="s">
        <v>77</v>
      </c>
      <c r="AU1081" s="12" t="s">
        <v>30</v>
      </c>
      <c r="AV1081" s="12" t="s">
        <v>68</v>
      </c>
      <c r="AW1081" s="145" t="s">
        <v>142</v>
      </c>
    </row>
    <row r="1082" spans="2:49" s="12" customFormat="1" ht="12">
      <c r="B1082" s="144"/>
      <c r="D1082" s="135" t="s">
        <v>154</v>
      </c>
      <c r="E1082" s="145" t="s">
        <v>3</v>
      </c>
      <c r="F1082" s="146" t="s">
        <v>1085</v>
      </c>
      <c r="H1082" s="147">
        <v>52.416</v>
      </c>
      <c r="L1082" s="144"/>
      <c r="M1082" s="148"/>
      <c r="N1082" s="149"/>
      <c r="O1082" s="149"/>
      <c r="P1082" s="149"/>
      <c r="Q1082" s="149"/>
      <c r="R1082" s="149"/>
      <c r="S1082" s="149"/>
      <c r="T1082" s="150"/>
      <c r="AR1082" s="145" t="s">
        <v>154</v>
      </c>
      <c r="AS1082" s="145" t="s">
        <v>77</v>
      </c>
      <c r="AT1082" s="12" t="s">
        <v>77</v>
      </c>
      <c r="AU1082" s="12" t="s">
        <v>30</v>
      </c>
      <c r="AV1082" s="12" t="s">
        <v>68</v>
      </c>
      <c r="AW1082" s="145" t="s">
        <v>142</v>
      </c>
    </row>
    <row r="1083" spans="2:49" s="11" customFormat="1" ht="12">
      <c r="B1083" s="138"/>
      <c r="D1083" s="135" t="s">
        <v>154</v>
      </c>
      <c r="E1083" s="139" t="s">
        <v>3</v>
      </c>
      <c r="F1083" s="140" t="s">
        <v>178</v>
      </c>
      <c r="H1083" s="139" t="s">
        <v>3</v>
      </c>
      <c r="L1083" s="138"/>
      <c r="M1083" s="141"/>
      <c r="N1083" s="142"/>
      <c r="O1083" s="142"/>
      <c r="P1083" s="142"/>
      <c r="Q1083" s="142"/>
      <c r="R1083" s="142"/>
      <c r="S1083" s="142"/>
      <c r="T1083" s="143"/>
      <c r="AR1083" s="139" t="s">
        <v>154</v>
      </c>
      <c r="AS1083" s="139" t="s">
        <v>77</v>
      </c>
      <c r="AT1083" s="11" t="s">
        <v>73</v>
      </c>
      <c r="AU1083" s="11" t="s">
        <v>30</v>
      </c>
      <c r="AV1083" s="11" t="s">
        <v>68</v>
      </c>
      <c r="AW1083" s="139" t="s">
        <v>142</v>
      </c>
    </row>
    <row r="1084" spans="2:49" s="12" customFormat="1" ht="12">
      <c r="B1084" s="144"/>
      <c r="D1084" s="135" t="s">
        <v>154</v>
      </c>
      <c r="E1084" s="145" t="s">
        <v>3</v>
      </c>
      <c r="F1084" s="146" t="s">
        <v>240</v>
      </c>
      <c r="H1084" s="147">
        <v>471.744</v>
      </c>
      <c r="L1084" s="144"/>
      <c r="M1084" s="148"/>
      <c r="N1084" s="149"/>
      <c r="O1084" s="149"/>
      <c r="P1084" s="149"/>
      <c r="Q1084" s="149"/>
      <c r="R1084" s="149"/>
      <c r="S1084" s="149"/>
      <c r="T1084" s="150"/>
      <c r="AR1084" s="145" t="s">
        <v>154</v>
      </c>
      <c r="AS1084" s="145" t="s">
        <v>77</v>
      </c>
      <c r="AT1084" s="12" t="s">
        <v>77</v>
      </c>
      <c r="AU1084" s="12" t="s">
        <v>30</v>
      </c>
      <c r="AV1084" s="12" t="s">
        <v>68</v>
      </c>
      <c r="AW1084" s="145" t="s">
        <v>142</v>
      </c>
    </row>
    <row r="1085" spans="2:49" s="11" customFormat="1" ht="12">
      <c r="B1085" s="138"/>
      <c r="D1085" s="135" t="s">
        <v>154</v>
      </c>
      <c r="E1085" s="139" t="s">
        <v>3</v>
      </c>
      <c r="F1085" s="140" t="s">
        <v>241</v>
      </c>
      <c r="H1085" s="139" t="s">
        <v>3</v>
      </c>
      <c r="L1085" s="138"/>
      <c r="M1085" s="141"/>
      <c r="N1085" s="142"/>
      <c r="O1085" s="142"/>
      <c r="P1085" s="142"/>
      <c r="Q1085" s="142"/>
      <c r="R1085" s="142"/>
      <c r="S1085" s="142"/>
      <c r="T1085" s="143"/>
      <c r="AR1085" s="139" t="s">
        <v>154</v>
      </c>
      <c r="AS1085" s="139" t="s">
        <v>77</v>
      </c>
      <c r="AT1085" s="11" t="s">
        <v>73</v>
      </c>
      <c r="AU1085" s="11" t="s">
        <v>30</v>
      </c>
      <c r="AV1085" s="11" t="s">
        <v>68</v>
      </c>
      <c r="AW1085" s="139" t="s">
        <v>142</v>
      </c>
    </row>
    <row r="1086" spans="2:49" s="12" customFormat="1" ht="12">
      <c r="B1086" s="144"/>
      <c r="D1086" s="135" t="s">
        <v>154</v>
      </c>
      <c r="E1086" s="145" t="s">
        <v>3</v>
      </c>
      <c r="F1086" s="146" t="s">
        <v>242</v>
      </c>
      <c r="H1086" s="147">
        <v>-169.05</v>
      </c>
      <c r="L1086" s="144"/>
      <c r="M1086" s="148"/>
      <c r="N1086" s="149"/>
      <c r="O1086" s="149"/>
      <c r="P1086" s="149"/>
      <c r="Q1086" s="149"/>
      <c r="R1086" s="149"/>
      <c r="S1086" s="149"/>
      <c r="T1086" s="150"/>
      <c r="AR1086" s="145" t="s">
        <v>154</v>
      </c>
      <c r="AS1086" s="145" t="s">
        <v>77</v>
      </c>
      <c r="AT1086" s="12" t="s">
        <v>77</v>
      </c>
      <c r="AU1086" s="12" t="s">
        <v>30</v>
      </c>
      <c r="AV1086" s="12" t="s">
        <v>68</v>
      </c>
      <c r="AW1086" s="145" t="s">
        <v>142</v>
      </c>
    </row>
    <row r="1087" spans="2:49" s="12" customFormat="1" ht="12">
      <c r="B1087" s="144"/>
      <c r="D1087" s="135" t="s">
        <v>154</v>
      </c>
      <c r="E1087" s="145" t="s">
        <v>3</v>
      </c>
      <c r="F1087" s="146" t="s">
        <v>243</v>
      </c>
      <c r="H1087" s="147">
        <v>-84.2</v>
      </c>
      <c r="L1087" s="144"/>
      <c r="M1087" s="148"/>
      <c r="N1087" s="149"/>
      <c r="O1087" s="149"/>
      <c r="P1087" s="149"/>
      <c r="Q1087" s="149"/>
      <c r="R1087" s="149"/>
      <c r="S1087" s="149"/>
      <c r="T1087" s="150"/>
      <c r="AR1087" s="145" t="s">
        <v>154</v>
      </c>
      <c r="AS1087" s="145" t="s">
        <v>77</v>
      </c>
      <c r="AT1087" s="12" t="s">
        <v>77</v>
      </c>
      <c r="AU1087" s="12" t="s">
        <v>30</v>
      </c>
      <c r="AV1087" s="12" t="s">
        <v>68</v>
      </c>
      <c r="AW1087" s="145" t="s">
        <v>142</v>
      </c>
    </row>
    <row r="1088" spans="2:49" s="11" customFormat="1" ht="12">
      <c r="B1088" s="138"/>
      <c r="D1088" s="135" t="s">
        <v>154</v>
      </c>
      <c r="E1088" s="139" t="s">
        <v>3</v>
      </c>
      <c r="F1088" s="140" t="s">
        <v>247</v>
      </c>
      <c r="H1088" s="139" t="s">
        <v>3</v>
      </c>
      <c r="L1088" s="138"/>
      <c r="M1088" s="141"/>
      <c r="N1088" s="142"/>
      <c r="O1088" s="142"/>
      <c r="P1088" s="142"/>
      <c r="Q1088" s="142"/>
      <c r="R1088" s="142"/>
      <c r="S1088" s="142"/>
      <c r="T1088" s="143"/>
      <c r="AR1088" s="139" t="s">
        <v>154</v>
      </c>
      <c r="AS1088" s="139" t="s">
        <v>77</v>
      </c>
      <c r="AT1088" s="11" t="s">
        <v>73</v>
      </c>
      <c r="AU1088" s="11" t="s">
        <v>30</v>
      </c>
      <c r="AV1088" s="11" t="s">
        <v>68</v>
      </c>
      <c r="AW1088" s="139" t="s">
        <v>142</v>
      </c>
    </row>
    <row r="1089" spans="2:49" s="12" customFormat="1" ht="12">
      <c r="B1089" s="144"/>
      <c r="D1089" s="135" t="s">
        <v>154</v>
      </c>
      <c r="E1089" s="145" t="s">
        <v>3</v>
      </c>
      <c r="F1089" s="146" t="s">
        <v>248</v>
      </c>
      <c r="H1089" s="147">
        <v>190.512</v>
      </c>
      <c r="L1089" s="144"/>
      <c r="M1089" s="148"/>
      <c r="N1089" s="149"/>
      <c r="O1089" s="149"/>
      <c r="P1089" s="149"/>
      <c r="Q1089" s="149"/>
      <c r="R1089" s="149"/>
      <c r="S1089" s="149"/>
      <c r="T1089" s="150"/>
      <c r="AR1089" s="145" t="s">
        <v>154</v>
      </c>
      <c r="AS1089" s="145" t="s">
        <v>77</v>
      </c>
      <c r="AT1089" s="12" t="s">
        <v>77</v>
      </c>
      <c r="AU1089" s="12" t="s">
        <v>30</v>
      </c>
      <c r="AV1089" s="12" t="s">
        <v>68</v>
      </c>
      <c r="AW1089" s="145" t="s">
        <v>142</v>
      </c>
    </row>
    <row r="1090" spans="2:49" s="12" customFormat="1" ht="12">
      <c r="B1090" s="144"/>
      <c r="D1090" s="135" t="s">
        <v>154</v>
      </c>
      <c r="E1090" s="145" t="s">
        <v>3</v>
      </c>
      <c r="F1090" s="146" t="s">
        <v>249</v>
      </c>
      <c r="H1090" s="147">
        <v>154.224</v>
      </c>
      <c r="L1090" s="144"/>
      <c r="M1090" s="148"/>
      <c r="N1090" s="149"/>
      <c r="O1090" s="149"/>
      <c r="P1090" s="149"/>
      <c r="Q1090" s="149"/>
      <c r="R1090" s="149"/>
      <c r="S1090" s="149"/>
      <c r="T1090" s="150"/>
      <c r="AR1090" s="145" t="s">
        <v>154</v>
      </c>
      <c r="AS1090" s="145" t="s">
        <v>77</v>
      </c>
      <c r="AT1090" s="12" t="s">
        <v>77</v>
      </c>
      <c r="AU1090" s="12" t="s">
        <v>30</v>
      </c>
      <c r="AV1090" s="12" t="s">
        <v>68</v>
      </c>
      <c r="AW1090" s="145" t="s">
        <v>142</v>
      </c>
    </row>
    <row r="1091" spans="2:49" s="12" customFormat="1" ht="12">
      <c r="B1091" s="144"/>
      <c r="D1091" s="135" t="s">
        <v>154</v>
      </c>
      <c r="E1091" s="145" t="s">
        <v>3</v>
      </c>
      <c r="F1091" s="146" t="s">
        <v>250</v>
      </c>
      <c r="H1091" s="147">
        <v>102.816</v>
      </c>
      <c r="L1091" s="144"/>
      <c r="M1091" s="148"/>
      <c r="N1091" s="149"/>
      <c r="O1091" s="149"/>
      <c r="P1091" s="149"/>
      <c r="Q1091" s="149"/>
      <c r="R1091" s="149"/>
      <c r="S1091" s="149"/>
      <c r="T1091" s="150"/>
      <c r="AR1091" s="145" t="s">
        <v>154</v>
      </c>
      <c r="AS1091" s="145" t="s">
        <v>77</v>
      </c>
      <c r="AT1091" s="12" t="s">
        <v>77</v>
      </c>
      <c r="AU1091" s="12" t="s">
        <v>30</v>
      </c>
      <c r="AV1091" s="12" t="s">
        <v>68</v>
      </c>
      <c r="AW1091" s="145" t="s">
        <v>142</v>
      </c>
    </row>
    <row r="1092" spans="2:49" s="12" customFormat="1" ht="12">
      <c r="B1092" s="144"/>
      <c r="D1092" s="135" t="s">
        <v>154</v>
      </c>
      <c r="E1092" s="145" t="s">
        <v>3</v>
      </c>
      <c r="F1092" s="146" t="s">
        <v>251</v>
      </c>
      <c r="H1092" s="147">
        <v>39.816</v>
      </c>
      <c r="L1092" s="144"/>
      <c r="M1092" s="148"/>
      <c r="N1092" s="149"/>
      <c r="O1092" s="149"/>
      <c r="P1092" s="149"/>
      <c r="Q1092" s="149"/>
      <c r="R1092" s="149"/>
      <c r="S1092" s="149"/>
      <c r="T1092" s="150"/>
      <c r="AR1092" s="145" t="s">
        <v>154</v>
      </c>
      <c r="AS1092" s="145" t="s">
        <v>77</v>
      </c>
      <c r="AT1092" s="12" t="s">
        <v>77</v>
      </c>
      <c r="AU1092" s="12" t="s">
        <v>30</v>
      </c>
      <c r="AV1092" s="12" t="s">
        <v>68</v>
      </c>
      <c r="AW1092" s="145" t="s">
        <v>142</v>
      </c>
    </row>
    <row r="1093" spans="2:49" s="12" customFormat="1" ht="12">
      <c r="B1093" s="144"/>
      <c r="D1093" s="135" t="s">
        <v>154</v>
      </c>
      <c r="E1093" s="145" t="s">
        <v>3</v>
      </c>
      <c r="F1093" s="146" t="s">
        <v>252</v>
      </c>
      <c r="H1093" s="147">
        <v>29.988</v>
      </c>
      <c r="L1093" s="144"/>
      <c r="M1093" s="148"/>
      <c r="N1093" s="149"/>
      <c r="O1093" s="149"/>
      <c r="P1093" s="149"/>
      <c r="Q1093" s="149"/>
      <c r="R1093" s="149"/>
      <c r="S1093" s="149"/>
      <c r="T1093" s="150"/>
      <c r="AR1093" s="145" t="s">
        <v>154</v>
      </c>
      <c r="AS1093" s="145" t="s">
        <v>77</v>
      </c>
      <c r="AT1093" s="12" t="s">
        <v>77</v>
      </c>
      <c r="AU1093" s="12" t="s">
        <v>30</v>
      </c>
      <c r="AV1093" s="12" t="s">
        <v>68</v>
      </c>
      <c r="AW1093" s="145" t="s">
        <v>142</v>
      </c>
    </row>
    <row r="1094" spans="2:49" s="12" customFormat="1" ht="12">
      <c r="B1094" s="144"/>
      <c r="D1094" s="135" t="s">
        <v>154</v>
      </c>
      <c r="E1094" s="145" t="s">
        <v>3</v>
      </c>
      <c r="F1094" s="146" t="s">
        <v>253</v>
      </c>
      <c r="H1094" s="147">
        <v>-67.768</v>
      </c>
      <c r="L1094" s="144"/>
      <c r="M1094" s="148"/>
      <c r="N1094" s="149"/>
      <c r="O1094" s="149"/>
      <c r="P1094" s="149"/>
      <c r="Q1094" s="149"/>
      <c r="R1094" s="149"/>
      <c r="S1094" s="149"/>
      <c r="T1094" s="150"/>
      <c r="AR1094" s="145" t="s">
        <v>154</v>
      </c>
      <c r="AS1094" s="145" t="s">
        <v>77</v>
      </c>
      <c r="AT1094" s="12" t="s">
        <v>77</v>
      </c>
      <c r="AU1094" s="12" t="s">
        <v>30</v>
      </c>
      <c r="AV1094" s="12" t="s">
        <v>68</v>
      </c>
      <c r="AW1094" s="145" t="s">
        <v>142</v>
      </c>
    </row>
    <row r="1095" spans="2:49" s="12" customFormat="1" ht="12">
      <c r="B1095" s="144"/>
      <c r="D1095" s="135" t="s">
        <v>154</v>
      </c>
      <c r="E1095" s="145" t="s">
        <v>3</v>
      </c>
      <c r="F1095" s="146" t="s">
        <v>254</v>
      </c>
      <c r="H1095" s="147">
        <v>-31.52</v>
      </c>
      <c r="L1095" s="144"/>
      <c r="M1095" s="148"/>
      <c r="N1095" s="149"/>
      <c r="O1095" s="149"/>
      <c r="P1095" s="149"/>
      <c r="Q1095" s="149"/>
      <c r="R1095" s="149"/>
      <c r="S1095" s="149"/>
      <c r="T1095" s="150"/>
      <c r="AR1095" s="145" t="s">
        <v>154</v>
      </c>
      <c r="AS1095" s="145" t="s">
        <v>77</v>
      </c>
      <c r="AT1095" s="12" t="s">
        <v>77</v>
      </c>
      <c r="AU1095" s="12" t="s">
        <v>30</v>
      </c>
      <c r="AV1095" s="12" t="s">
        <v>68</v>
      </c>
      <c r="AW1095" s="145" t="s">
        <v>142</v>
      </c>
    </row>
    <row r="1096" spans="2:49" s="12" customFormat="1" ht="12">
      <c r="B1096" s="144"/>
      <c r="D1096" s="135" t="s">
        <v>154</v>
      </c>
      <c r="E1096" s="145" t="s">
        <v>3</v>
      </c>
      <c r="F1096" s="146" t="s">
        <v>255</v>
      </c>
      <c r="H1096" s="147">
        <v>-22.852</v>
      </c>
      <c r="L1096" s="144"/>
      <c r="M1096" s="148"/>
      <c r="N1096" s="149"/>
      <c r="O1096" s="149"/>
      <c r="P1096" s="149"/>
      <c r="Q1096" s="149"/>
      <c r="R1096" s="149"/>
      <c r="S1096" s="149"/>
      <c r="T1096" s="150"/>
      <c r="AR1096" s="145" t="s">
        <v>154</v>
      </c>
      <c r="AS1096" s="145" t="s">
        <v>77</v>
      </c>
      <c r="AT1096" s="12" t="s">
        <v>77</v>
      </c>
      <c r="AU1096" s="12" t="s">
        <v>30</v>
      </c>
      <c r="AV1096" s="12" t="s">
        <v>68</v>
      </c>
      <c r="AW1096" s="145" t="s">
        <v>142</v>
      </c>
    </row>
    <row r="1097" spans="2:49" s="11" customFormat="1" ht="12">
      <c r="B1097" s="138"/>
      <c r="D1097" s="135" t="s">
        <v>154</v>
      </c>
      <c r="E1097" s="139" t="s">
        <v>3</v>
      </c>
      <c r="F1097" s="140" t="s">
        <v>256</v>
      </c>
      <c r="H1097" s="139" t="s">
        <v>3</v>
      </c>
      <c r="L1097" s="138"/>
      <c r="M1097" s="141"/>
      <c r="N1097" s="142"/>
      <c r="O1097" s="142"/>
      <c r="P1097" s="142"/>
      <c r="Q1097" s="142"/>
      <c r="R1097" s="142"/>
      <c r="S1097" s="142"/>
      <c r="T1097" s="143"/>
      <c r="AR1097" s="139" t="s">
        <v>154</v>
      </c>
      <c r="AS1097" s="139" t="s">
        <v>77</v>
      </c>
      <c r="AT1097" s="11" t="s">
        <v>73</v>
      </c>
      <c r="AU1097" s="11" t="s">
        <v>30</v>
      </c>
      <c r="AV1097" s="11" t="s">
        <v>68</v>
      </c>
      <c r="AW1097" s="139" t="s">
        <v>142</v>
      </c>
    </row>
    <row r="1098" spans="2:49" s="12" customFormat="1" ht="12">
      <c r="B1098" s="144"/>
      <c r="D1098" s="135" t="s">
        <v>154</v>
      </c>
      <c r="E1098" s="145" t="s">
        <v>3</v>
      </c>
      <c r="F1098" s="146" t="s">
        <v>257</v>
      </c>
      <c r="H1098" s="147">
        <v>50.904</v>
      </c>
      <c r="L1098" s="144"/>
      <c r="M1098" s="148"/>
      <c r="N1098" s="149"/>
      <c r="O1098" s="149"/>
      <c r="P1098" s="149"/>
      <c r="Q1098" s="149"/>
      <c r="R1098" s="149"/>
      <c r="S1098" s="149"/>
      <c r="T1098" s="150"/>
      <c r="AR1098" s="145" t="s">
        <v>154</v>
      </c>
      <c r="AS1098" s="145" t="s">
        <v>77</v>
      </c>
      <c r="AT1098" s="12" t="s">
        <v>77</v>
      </c>
      <c r="AU1098" s="12" t="s">
        <v>30</v>
      </c>
      <c r="AV1098" s="12" t="s">
        <v>68</v>
      </c>
      <c r="AW1098" s="145" t="s">
        <v>142</v>
      </c>
    </row>
    <row r="1099" spans="2:49" s="11" customFormat="1" ht="12">
      <c r="B1099" s="138"/>
      <c r="D1099" s="135" t="s">
        <v>154</v>
      </c>
      <c r="E1099" s="139" t="s">
        <v>3</v>
      </c>
      <c r="F1099" s="140" t="s">
        <v>258</v>
      </c>
      <c r="H1099" s="139" t="s">
        <v>3</v>
      </c>
      <c r="L1099" s="138"/>
      <c r="M1099" s="141"/>
      <c r="N1099" s="142"/>
      <c r="O1099" s="142"/>
      <c r="P1099" s="142"/>
      <c r="Q1099" s="142"/>
      <c r="R1099" s="142"/>
      <c r="S1099" s="142"/>
      <c r="T1099" s="143"/>
      <c r="AR1099" s="139" t="s">
        <v>154</v>
      </c>
      <c r="AS1099" s="139" t="s">
        <v>77</v>
      </c>
      <c r="AT1099" s="11" t="s">
        <v>73</v>
      </c>
      <c r="AU1099" s="11" t="s">
        <v>30</v>
      </c>
      <c r="AV1099" s="11" t="s">
        <v>68</v>
      </c>
      <c r="AW1099" s="139" t="s">
        <v>142</v>
      </c>
    </row>
    <row r="1100" spans="2:49" s="12" customFormat="1" ht="12">
      <c r="B1100" s="144"/>
      <c r="D1100" s="135" t="s">
        <v>154</v>
      </c>
      <c r="E1100" s="145" t="s">
        <v>3</v>
      </c>
      <c r="F1100" s="146" t="s">
        <v>259</v>
      </c>
      <c r="H1100" s="147">
        <v>26.384</v>
      </c>
      <c r="L1100" s="144"/>
      <c r="M1100" s="148"/>
      <c r="N1100" s="149"/>
      <c r="O1100" s="149"/>
      <c r="P1100" s="149"/>
      <c r="Q1100" s="149"/>
      <c r="R1100" s="149"/>
      <c r="S1100" s="149"/>
      <c r="T1100" s="150"/>
      <c r="AR1100" s="145" t="s">
        <v>154</v>
      </c>
      <c r="AS1100" s="145" t="s">
        <v>77</v>
      </c>
      <c r="AT1100" s="12" t="s">
        <v>77</v>
      </c>
      <c r="AU1100" s="12" t="s">
        <v>30</v>
      </c>
      <c r="AV1100" s="12" t="s">
        <v>68</v>
      </c>
      <c r="AW1100" s="145" t="s">
        <v>142</v>
      </c>
    </row>
    <row r="1101" spans="2:49" s="12" customFormat="1" ht="12">
      <c r="B1101" s="144"/>
      <c r="D1101" s="135" t="s">
        <v>154</v>
      </c>
      <c r="E1101" s="145" t="s">
        <v>3</v>
      </c>
      <c r="F1101" s="146" t="s">
        <v>260</v>
      </c>
      <c r="H1101" s="147">
        <v>16.758</v>
      </c>
      <c r="L1101" s="144"/>
      <c r="M1101" s="148"/>
      <c r="N1101" s="149"/>
      <c r="O1101" s="149"/>
      <c r="P1101" s="149"/>
      <c r="Q1101" s="149"/>
      <c r="R1101" s="149"/>
      <c r="S1101" s="149"/>
      <c r="T1101" s="150"/>
      <c r="AR1101" s="145" t="s">
        <v>154</v>
      </c>
      <c r="AS1101" s="145" t="s">
        <v>77</v>
      </c>
      <c r="AT1101" s="12" t="s">
        <v>77</v>
      </c>
      <c r="AU1101" s="12" t="s">
        <v>30</v>
      </c>
      <c r="AV1101" s="12" t="s">
        <v>68</v>
      </c>
      <c r="AW1101" s="145" t="s">
        <v>142</v>
      </c>
    </row>
    <row r="1102" spans="2:49" s="11" customFormat="1" ht="12">
      <c r="B1102" s="138"/>
      <c r="D1102" s="135" t="s">
        <v>154</v>
      </c>
      <c r="E1102" s="139" t="s">
        <v>3</v>
      </c>
      <c r="F1102" s="140" t="s">
        <v>261</v>
      </c>
      <c r="H1102" s="139" t="s">
        <v>3</v>
      </c>
      <c r="L1102" s="138"/>
      <c r="M1102" s="141"/>
      <c r="N1102" s="142"/>
      <c r="O1102" s="142"/>
      <c r="P1102" s="142"/>
      <c r="Q1102" s="142"/>
      <c r="R1102" s="142"/>
      <c r="S1102" s="142"/>
      <c r="T1102" s="143"/>
      <c r="AR1102" s="139" t="s">
        <v>154</v>
      </c>
      <c r="AS1102" s="139" t="s">
        <v>77</v>
      </c>
      <c r="AT1102" s="11" t="s">
        <v>73</v>
      </c>
      <c r="AU1102" s="11" t="s">
        <v>30</v>
      </c>
      <c r="AV1102" s="11" t="s">
        <v>68</v>
      </c>
      <c r="AW1102" s="139" t="s">
        <v>142</v>
      </c>
    </row>
    <row r="1103" spans="2:49" s="12" customFormat="1" ht="12">
      <c r="B1103" s="144"/>
      <c r="D1103" s="135" t="s">
        <v>154</v>
      </c>
      <c r="E1103" s="145" t="s">
        <v>3</v>
      </c>
      <c r="F1103" s="146" t="s">
        <v>262</v>
      </c>
      <c r="H1103" s="147">
        <v>41.076</v>
      </c>
      <c r="L1103" s="144"/>
      <c r="M1103" s="148"/>
      <c r="N1103" s="149"/>
      <c r="O1103" s="149"/>
      <c r="P1103" s="149"/>
      <c r="Q1103" s="149"/>
      <c r="R1103" s="149"/>
      <c r="S1103" s="149"/>
      <c r="T1103" s="150"/>
      <c r="AR1103" s="145" t="s">
        <v>154</v>
      </c>
      <c r="AS1103" s="145" t="s">
        <v>77</v>
      </c>
      <c r="AT1103" s="12" t="s">
        <v>77</v>
      </c>
      <c r="AU1103" s="12" t="s">
        <v>30</v>
      </c>
      <c r="AV1103" s="12" t="s">
        <v>68</v>
      </c>
      <c r="AW1103" s="145" t="s">
        <v>142</v>
      </c>
    </row>
    <row r="1104" spans="2:49" s="11" customFormat="1" ht="12">
      <c r="B1104" s="138"/>
      <c r="D1104" s="135" t="s">
        <v>154</v>
      </c>
      <c r="E1104" s="139" t="s">
        <v>3</v>
      </c>
      <c r="F1104" s="140" t="s">
        <v>263</v>
      </c>
      <c r="H1104" s="139" t="s">
        <v>3</v>
      </c>
      <c r="L1104" s="138"/>
      <c r="M1104" s="141"/>
      <c r="N1104" s="142"/>
      <c r="O1104" s="142"/>
      <c r="P1104" s="142"/>
      <c r="Q1104" s="142"/>
      <c r="R1104" s="142"/>
      <c r="S1104" s="142"/>
      <c r="T1104" s="143"/>
      <c r="AR1104" s="139" t="s">
        <v>154</v>
      </c>
      <c r="AS1104" s="139" t="s">
        <v>77</v>
      </c>
      <c r="AT1104" s="11" t="s">
        <v>73</v>
      </c>
      <c r="AU1104" s="11" t="s">
        <v>30</v>
      </c>
      <c r="AV1104" s="11" t="s">
        <v>68</v>
      </c>
      <c r="AW1104" s="139" t="s">
        <v>142</v>
      </c>
    </row>
    <row r="1105" spans="2:49" s="12" customFormat="1" ht="12">
      <c r="B1105" s="144"/>
      <c r="D1105" s="135" t="s">
        <v>154</v>
      </c>
      <c r="E1105" s="145" t="s">
        <v>3</v>
      </c>
      <c r="F1105" s="146" t="s">
        <v>264</v>
      </c>
      <c r="H1105" s="147">
        <v>45.36</v>
      </c>
      <c r="L1105" s="144"/>
      <c r="M1105" s="148"/>
      <c r="N1105" s="149"/>
      <c r="O1105" s="149"/>
      <c r="P1105" s="149"/>
      <c r="Q1105" s="149"/>
      <c r="R1105" s="149"/>
      <c r="S1105" s="149"/>
      <c r="T1105" s="150"/>
      <c r="AR1105" s="145" t="s">
        <v>154</v>
      </c>
      <c r="AS1105" s="145" t="s">
        <v>77</v>
      </c>
      <c r="AT1105" s="12" t="s">
        <v>77</v>
      </c>
      <c r="AU1105" s="12" t="s">
        <v>30</v>
      </c>
      <c r="AV1105" s="12" t="s">
        <v>68</v>
      </c>
      <c r="AW1105" s="145" t="s">
        <v>142</v>
      </c>
    </row>
    <row r="1106" spans="2:49" s="11" customFormat="1" ht="12">
      <c r="B1106" s="138"/>
      <c r="D1106" s="135" t="s">
        <v>154</v>
      </c>
      <c r="E1106" s="139" t="s">
        <v>3</v>
      </c>
      <c r="F1106" s="140" t="s">
        <v>265</v>
      </c>
      <c r="H1106" s="139" t="s">
        <v>3</v>
      </c>
      <c r="L1106" s="138"/>
      <c r="M1106" s="141"/>
      <c r="N1106" s="142"/>
      <c r="O1106" s="142"/>
      <c r="P1106" s="142"/>
      <c r="Q1106" s="142"/>
      <c r="R1106" s="142"/>
      <c r="S1106" s="142"/>
      <c r="T1106" s="143"/>
      <c r="AR1106" s="139" t="s">
        <v>154</v>
      </c>
      <c r="AS1106" s="139" t="s">
        <v>77</v>
      </c>
      <c r="AT1106" s="11" t="s">
        <v>73</v>
      </c>
      <c r="AU1106" s="11" t="s">
        <v>30</v>
      </c>
      <c r="AV1106" s="11" t="s">
        <v>68</v>
      </c>
      <c r="AW1106" s="139" t="s">
        <v>142</v>
      </c>
    </row>
    <row r="1107" spans="2:49" s="12" customFormat="1" ht="12">
      <c r="B1107" s="144"/>
      <c r="D1107" s="135" t="s">
        <v>154</v>
      </c>
      <c r="E1107" s="145" t="s">
        <v>3</v>
      </c>
      <c r="F1107" s="146" t="s">
        <v>266</v>
      </c>
      <c r="H1107" s="147">
        <v>57.708</v>
      </c>
      <c r="L1107" s="144"/>
      <c r="M1107" s="148"/>
      <c r="N1107" s="149"/>
      <c r="O1107" s="149"/>
      <c r="P1107" s="149"/>
      <c r="Q1107" s="149"/>
      <c r="R1107" s="149"/>
      <c r="S1107" s="149"/>
      <c r="T1107" s="150"/>
      <c r="AR1107" s="145" t="s">
        <v>154</v>
      </c>
      <c r="AS1107" s="145" t="s">
        <v>77</v>
      </c>
      <c r="AT1107" s="12" t="s">
        <v>77</v>
      </c>
      <c r="AU1107" s="12" t="s">
        <v>30</v>
      </c>
      <c r="AV1107" s="12" t="s">
        <v>68</v>
      </c>
      <c r="AW1107" s="145" t="s">
        <v>142</v>
      </c>
    </row>
    <row r="1108" spans="2:49" s="14" customFormat="1" ht="12">
      <c r="B1108" s="167"/>
      <c r="D1108" s="135" t="s">
        <v>154</v>
      </c>
      <c r="E1108" s="168" t="s">
        <v>3</v>
      </c>
      <c r="F1108" s="169" t="s">
        <v>226</v>
      </c>
      <c r="H1108" s="170">
        <v>2431.816</v>
      </c>
      <c r="L1108" s="167"/>
      <c r="M1108" s="171"/>
      <c r="N1108" s="172"/>
      <c r="O1108" s="172"/>
      <c r="P1108" s="172"/>
      <c r="Q1108" s="172"/>
      <c r="R1108" s="172"/>
      <c r="S1108" s="172"/>
      <c r="T1108" s="173"/>
      <c r="AR1108" s="168" t="s">
        <v>154</v>
      </c>
      <c r="AS1108" s="168" t="s">
        <v>77</v>
      </c>
      <c r="AT1108" s="14" t="s">
        <v>143</v>
      </c>
      <c r="AU1108" s="14" t="s">
        <v>30</v>
      </c>
      <c r="AV1108" s="14" t="s">
        <v>68</v>
      </c>
      <c r="AW1108" s="168" t="s">
        <v>142</v>
      </c>
    </row>
    <row r="1109" spans="2:49" s="12" customFormat="1" ht="12">
      <c r="B1109" s="144"/>
      <c r="D1109" s="135" t="s">
        <v>154</v>
      </c>
      <c r="E1109" s="145" t="s">
        <v>3</v>
      </c>
      <c r="F1109" s="146" t="s">
        <v>1086</v>
      </c>
      <c r="H1109" s="147">
        <v>-2431.816</v>
      </c>
      <c r="L1109" s="144"/>
      <c r="M1109" s="148"/>
      <c r="N1109" s="149"/>
      <c r="O1109" s="149"/>
      <c r="P1109" s="149"/>
      <c r="Q1109" s="149"/>
      <c r="R1109" s="149"/>
      <c r="S1109" s="149"/>
      <c r="T1109" s="150"/>
      <c r="AR1109" s="145" t="s">
        <v>154</v>
      </c>
      <c r="AS1109" s="145" t="s">
        <v>77</v>
      </c>
      <c r="AT1109" s="12" t="s">
        <v>77</v>
      </c>
      <c r="AU1109" s="12" t="s">
        <v>30</v>
      </c>
      <c r="AV1109" s="12" t="s">
        <v>68</v>
      </c>
      <c r="AW1109" s="145" t="s">
        <v>142</v>
      </c>
    </row>
    <row r="1110" spans="2:49" s="12" customFormat="1" ht="12">
      <c r="B1110" s="144"/>
      <c r="D1110" s="135" t="s">
        <v>154</v>
      </c>
      <c r="E1110" s="145" t="s">
        <v>3</v>
      </c>
      <c r="F1110" s="146" t="s">
        <v>1087</v>
      </c>
      <c r="H1110" s="147">
        <v>2188.634</v>
      </c>
      <c r="L1110" s="144"/>
      <c r="M1110" s="148"/>
      <c r="N1110" s="149"/>
      <c r="O1110" s="149"/>
      <c r="P1110" s="149"/>
      <c r="Q1110" s="149"/>
      <c r="R1110" s="149"/>
      <c r="S1110" s="149"/>
      <c r="T1110" s="150"/>
      <c r="AR1110" s="145" t="s">
        <v>154</v>
      </c>
      <c r="AS1110" s="145" t="s">
        <v>77</v>
      </c>
      <c r="AT1110" s="12" t="s">
        <v>77</v>
      </c>
      <c r="AU1110" s="12" t="s">
        <v>30</v>
      </c>
      <c r="AV1110" s="12" t="s">
        <v>68</v>
      </c>
      <c r="AW1110" s="145" t="s">
        <v>142</v>
      </c>
    </row>
    <row r="1111" spans="2:49" s="13" customFormat="1" ht="12">
      <c r="B1111" s="160"/>
      <c r="D1111" s="135" t="s">
        <v>154</v>
      </c>
      <c r="E1111" s="161" t="s">
        <v>3</v>
      </c>
      <c r="F1111" s="162" t="s">
        <v>182</v>
      </c>
      <c r="H1111" s="163">
        <v>2188.634</v>
      </c>
      <c r="L1111" s="160"/>
      <c r="M1111" s="164"/>
      <c r="N1111" s="165"/>
      <c r="O1111" s="165"/>
      <c r="P1111" s="165"/>
      <c r="Q1111" s="165"/>
      <c r="R1111" s="165"/>
      <c r="S1111" s="165"/>
      <c r="T1111" s="166"/>
      <c r="AR1111" s="161" t="s">
        <v>154</v>
      </c>
      <c r="AS1111" s="161" t="s">
        <v>77</v>
      </c>
      <c r="AT1111" s="13" t="s">
        <v>150</v>
      </c>
      <c r="AU1111" s="13" t="s">
        <v>30</v>
      </c>
      <c r="AV1111" s="13" t="s">
        <v>73</v>
      </c>
      <c r="AW1111" s="161" t="s">
        <v>142</v>
      </c>
    </row>
    <row r="1112" spans="2:63" s="1" customFormat="1" ht="20.45" customHeight="1">
      <c r="B1112" s="124"/>
      <c r="C1112" s="125" t="s">
        <v>1088</v>
      </c>
      <c r="D1112" s="125" t="s">
        <v>145</v>
      </c>
      <c r="E1112" s="126" t="s">
        <v>1089</v>
      </c>
      <c r="F1112" s="127" t="s">
        <v>1090</v>
      </c>
      <c r="G1112" s="128" t="s">
        <v>174</v>
      </c>
      <c r="H1112" s="129">
        <v>2188.634</v>
      </c>
      <c r="I1112" s="130"/>
      <c r="J1112" s="130">
        <f>ROUND(I1112*H1112,2)</f>
        <v>0</v>
      </c>
      <c r="K1112" s="127" t="s">
        <v>149</v>
      </c>
      <c r="L1112" s="28"/>
      <c r="M1112" s="48" t="s">
        <v>3</v>
      </c>
      <c r="N1112" s="131" t="s">
        <v>39</v>
      </c>
      <c r="O1112" s="132">
        <v>0.037</v>
      </c>
      <c r="P1112" s="132">
        <f>O1112*H1112</f>
        <v>80.979458</v>
      </c>
      <c r="Q1112" s="132">
        <v>0</v>
      </c>
      <c r="R1112" s="132">
        <f>Q1112*H1112</f>
        <v>0</v>
      </c>
      <c r="S1112" s="132">
        <v>0</v>
      </c>
      <c r="T1112" s="133">
        <f>S1112*H1112</f>
        <v>0</v>
      </c>
      <c r="AP1112" s="17" t="s">
        <v>305</v>
      </c>
      <c r="AR1112" s="17" t="s">
        <v>145</v>
      </c>
      <c r="AS1112" s="17" t="s">
        <v>77</v>
      </c>
      <c r="AW1112" s="17" t="s">
        <v>142</v>
      </c>
      <c r="BC1112" s="134">
        <f>IF(N1112="základní",J1112,0)</f>
        <v>0</v>
      </c>
      <c r="BD1112" s="134">
        <f>IF(N1112="snížená",J1112,0)</f>
        <v>0</v>
      </c>
      <c r="BE1112" s="134">
        <f>IF(N1112="zákl. přenesená",J1112,0)</f>
        <v>0</v>
      </c>
      <c r="BF1112" s="134">
        <f>IF(N1112="sníž. přenesená",J1112,0)</f>
        <v>0</v>
      </c>
      <c r="BG1112" s="134">
        <f>IF(N1112="nulová",J1112,0)</f>
        <v>0</v>
      </c>
      <c r="BH1112" s="17" t="s">
        <v>73</v>
      </c>
      <c r="BI1112" s="134">
        <f>ROUND(I1112*H1112,2)</f>
        <v>0</v>
      </c>
      <c r="BJ1112" s="17" t="s">
        <v>305</v>
      </c>
      <c r="BK1112" s="17" t="s">
        <v>1091</v>
      </c>
    </row>
    <row r="1113" spans="2:63" s="1" customFormat="1" ht="20.45" customHeight="1">
      <c r="B1113" s="124"/>
      <c r="C1113" s="125" t="s">
        <v>1092</v>
      </c>
      <c r="D1113" s="125" t="s">
        <v>145</v>
      </c>
      <c r="E1113" s="126" t="s">
        <v>1093</v>
      </c>
      <c r="F1113" s="127" t="s">
        <v>1094</v>
      </c>
      <c r="G1113" s="128" t="s">
        <v>174</v>
      </c>
      <c r="H1113" s="129">
        <v>1952.636</v>
      </c>
      <c r="I1113" s="130"/>
      <c r="J1113" s="130">
        <f>ROUND(I1113*H1113,2)</f>
        <v>0</v>
      </c>
      <c r="K1113" s="127" t="s">
        <v>149</v>
      </c>
      <c r="L1113" s="28"/>
      <c r="M1113" s="48" t="s">
        <v>3</v>
      </c>
      <c r="N1113" s="131" t="s">
        <v>39</v>
      </c>
      <c r="O1113" s="132">
        <v>0.033</v>
      </c>
      <c r="P1113" s="132">
        <f>O1113*H1113</f>
        <v>64.436988</v>
      </c>
      <c r="Q1113" s="132">
        <v>0.0002</v>
      </c>
      <c r="R1113" s="132">
        <f>Q1113*H1113</f>
        <v>0.3905272</v>
      </c>
      <c r="S1113" s="132">
        <v>0</v>
      </c>
      <c r="T1113" s="133">
        <f>S1113*H1113</f>
        <v>0</v>
      </c>
      <c r="AP1113" s="17" t="s">
        <v>305</v>
      </c>
      <c r="AR1113" s="17" t="s">
        <v>145</v>
      </c>
      <c r="AS1113" s="17" t="s">
        <v>77</v>
      </c>
      <c r="AW1113" s="17" t="s">
        <v>142</v>
      </c>
      <c r="BC1113" s="134">
        <f>IF(N1113="základní",J1113,0)</f>
        <v>0</v>
      </c>
      <c r="BD1113" s="134">
        <f>IF(N1113="snížená",J1113,0)</f>
        <v>0</v>
      </c>
      <c r="BE1113" s="134">
        <f>IF(N1113="zákl. přenesená",J1113,0)</f>
        <v>0</v>
      </c>
      <c r="BF1113" s="134">
        <f>IF(N1113="sníž. přenesená",J1113,0)</f>
        <v>0</v>
      </c>
      <c r="BG1113" s="134">
        <f>IF(N1113="nulová",J1113,0)</f>
        <v>0</v>
      </c>
      <c r="BH1113" s="17" t="s">
        <v>73</v>
      </c>
      <c r="BI1113" s="134">
        <f>ROUND(I1113*H1113,2)</f>
        <v>0</v>
      </c>
      <c r="BJ1113" s="17" t="s">
        <v>305</v>
      </c>
      <c r="BK1113" s="17" t="s">
        <v>1095</v>
      </c>
    </row>
    <row r="1114" spans="2:49" s="11" customFormat="1" ht="12">
      <c r="B1114" s="138"/>
      <c r="D1114" s="135" t="s">
        <v>154</v>
      </c>
      <c r="E1114" s="139" t="s">
        <v>3</v>
      </c>
      <c r="F1114" s="140" t="s">
        <v>155</v>
      </c>
      <c r="H1114" s="139" t="s">
        <v>3</v>
      </c>
      <c r="L1114" s="138"/>
      <c r="M1114" s="141"/>
      <c r="N1114" s="142"/>
      <c r="O1114" s="142"/>
      <c r="P1114" s="142"/>
      <c r="Q1114" s="142"/>
      <c r="R1114" s="142"/>
      <c r="S1114" s="142"/>
      <c r="T1114" s="143"/>
      <c r="AR1114" s="139" t="s">
        <v>154</v>
      </c>
      <c r="AS1114" s="139" t="s">
        <v>77</v>
      </c>
      <c r="AT1114" s="11" t="s">
        <v>73</v>
      </c>
      <c r="AU1114" s="11" t="s">
        <v>30</v>
      </c>
      <c r="AV1114" s="11" t="s">
        <v>68</v>
      </c>
      <c r="AW1114" s="139" t="s">
        <v>142</v>
      </c>
    </row>
    <row r="1115" spans="2:49" s="11" customFormat="1" ht="12">
      <c r="B1115" s="138"/>
      <c r="D1115" s="135" t="s">
        <v>154</v>
      </c>
      <c r="E1115" s="139" t="s">
        <v>3</v>
      </c>
      <c r="F1115" s="140" t="s">
        <v>156</v>
      </c>
      <c r="H1115" s="139" t="s">
        <v>3</v>
      </c>
      <c r="L1115" s="138"/>
      <c r="M1115" s="141"/>
      <c r="N1115" s="142"/>
      <c r="O1115" s="142"/>
      <c r="P1115" s="142"/>
      <c r="Q1115" s="142"/>
      <c r="R1115" s="142"/>
      <c r="S1115" s="142"/>
      <c r="T1115" s="143"/>
      <c r="AR1115" s="139" t="s">
        <v>154</v>
      </c>
      <c r="AS1115" s="139" t="s">
        <v>77</v>
      </c>
      <c r="AT1115" s="11" t="s">
        <v>73</v>
      </c>
      <c r="AU1115" s="11" t="s">
        <v>30</v>
      </c>
      <c r="AV1115" s="11" t="s">
        <v>68</v>
      </c>
      <c r="AW1115" s="139" t="s">
        <v>142</v>
      </c>
    </row>
    <row r="1116" spans="2:49" s="11" customFormat="1" ht="12">
      <c r="B1116" s="138"/>
      <c r="D1116" s="135" t="s">
        <v>154</v>
      </c>
      <c r="E1116" s="139" t="s">
        <v>3</v>
      </c>
      <c r="F1116" s="140" t="s">
        <v>1096</v>
      </c>
      <c r="H1116" s="139" t="s">
        <v>3</v>
      </c>
      <c r="L1116" s="138"/>
      <c r="M1116" s="141"/>
      <c r="N1116" s="142"/>
      <c r="O1116" s="142"/>
      <c r="P1116" s="142"/>
      <c r="Q1116" s="142"/>
      <c r="R1116" s="142"/>
      <c r="S1116" s="142"/>
      <c r="T1116" s="143"/>
      <c r="AR1116" s="139" t="s">
        <v>154</v>
      </c>
      <c r="AS1116" s="139" t="s">
        <v>77</v>
      </c>
      <c r="AT1116" s="11" t="s">
        <v>73</v>
      </c>
      <c r="AU1116" s="11" t="s">
        <v>30</v>
      </c>
      <c r="AV1116" s="11" t="s">
        <v>68</v>
      </c>
      <c r="AW1116" s="139" t="s">
        <v>142</v>
      </c>
    </row>
    <row r="1117" spans="2:49" s="12" customFormat="1" ht="12">
      <c r="B1117" s="144"/>
      <c r="D1117" s="135" t="s">
        <v>154</v>
      </c>
      <c r="E1117" s="145" t="s">
        <v>3</v>
      </c>
      <c r="F1117" s="146" t="s">
        <v>1097</v>
      </c>
      <c r="H1117" s="147">
        <v>1952.636</v>
      </c>
      <c r="L1117" s="144"/>
      <c r="M1117" s="148"/>
      <c r="N1117" s="149"/>
      <c r="O1117" s="149"/>
      <c r="P1117" s="149"/>
      <c r="Q1117" s="149"/>
      <c r="R1117" s="149"/>
      <c r="S1117" s="149"/>
      <c r="T1117" s="150"/>
      <c r="AR1117" s="145" t="s">
        <v>154</v>
      </c>
      <c r="AS1117" s="145" t="s">
        <v>77</v>
      </c>
      <c r="AT1117" s="12" t="s">
        <v>77</v>
      </c>
      <c r="AU1117" s="12" t="s">
        <v>30</v>
      </c>
      <c r="AV1117" s="12" t="s">
        <v>73</v>
      </c>
      <c r="AW1117" s="145" t="s">
        <v>142</v>
      </c>
    </row>
    <row r="1118" spans="2:63" s="1" customFormat="1" ht="20.45" customHeight="1">
      <c r="B1118" s="124"/>
      <c r="C1118" s="125" t="s">
        <v>1098</v>
      </c>
      <c r="D1118" s="125" t="s">
        <v>145</v>
      </c>
      <c r="E1118" s="126" t="s">
        <v>1099</v>
      </c>
      <c r="F1118" s="127" t="s">
        <v>1100</v>
      </c>
      <c r="G1118" s="128" t="s">
        <v>174</v>
      </c>
      <c r="H1118" s="129">
        <v>587.197</v>
      </c>
      <c r="I1118" s="130"/>
      <c r="J1118" s="130">
        <f>ROUND(I1118*H1118,2)</f>
        <v>0</v>
      </c>
      <c r="K1118" s="127" t="s">
        <v>149</v>
      </c>
      <c r="L1118" s="28"/>
      <c r="M1118" s="48" t="s">
        <v>3</v>
      </c>
      <c r="N1118" s="131" t="s">
        <v>39</v>
      </c>
      <c r="O1118" s="132">
        <v>0.033</v>
      </c>
      <c r="P1118" s="132">
        <f>O1118*H1118</f>
        <v>19.377501000000002</v>
      </c>
      <c r="Q1118" s="132">
        <v>0.0002</v>
      </c>
      <c r="R1118" s="132">
        <f>Q1118*H1118</f>
        <v>0.1174394</v>
      </c>
      <c r="S1118" s="132">
        <v>0</v>
      </c>
      <c r="T1118" s="133">
        <f>S1118*H1118</f>
        <v>0</v>
      </c>
      <c r="AP1118" s="17" t="s">
        <v>305</v>
      </c>
      <c r="AR1118" s="17" t="s">
        <v>145</v>
      </c>
      <c r="AS1118" s="17" t="s">
        <v>77</v>
      </c>
      <c r="AW1118" s="17" t="s">
        <v>142</v>
      </c>
      <c r="BC1118" s="134">
        <f>IF(N1118="základní",J1118,0)</f>
        <v>0</v>
      </c>
      <c r="BD1118" s="134">
        <f>IF(N1118="snížená",J1118,0)</f>
        <v>0</v>
      </c>
      <c r="BE1118" s="134">
        <f>IF(N1118="zákl. přenesená",J1118,0)</f>
        <v>0</v>
      </c>
      <c r="BF1118" s="134">
        <f>IF(N1118="sníž. přenesená",J1118,0)</f>
        <v>0</v>
      </c>
      <c r="BG1118" s="134">
        <f>IF(N1118="nulová",J1118,0)</f>
        <v>0</v>
      </c>
      <c r="BH1118" s="17" t="s">
        <v>73</v>
      </c>
      <c r="BI1118" s="134">
        <f>ROUND(I1118*H1118,2)</f>
        <v>0</v>
      </c>
      <c r="BJ1118" s="17" t="s">
        <v>305</v>
      </c>
      <c r="BK1118" s="17" t="s">
        <v>1101</v>
      </c>
    </row>
    <row r="1119" spans="2:49" s="11" customFormat="1" ht="12">
      <c r="B1119" s="138"/>
      <c r="D1119" s="135" t="s">
        <v>154</v>
      </c>
      <c r="E1119" s="139" t="s">
        <v>3</v>
      </c>
      <c r="F1119" s="140" t="s">
        <v>155</v>
      </c>
      <c r="H1119" s="139" t="s">
        <v>3</v>
      </c>
      <c r="L1119" s="138"/>
      <c r="M1119" s="141"/>
      <c r="N1119" s="142"/>
      <c r="O1119" s="142"/>
      <c r="P1119" s="142"/>
      <c r="Q1119" s="142"/>
      <c r="R1119" s="142"/>
      <c r="S1119" s="142"/>
      <c r="T1119" s="143"/>
      <c r="AR1119" s="139" t="s">
        <v>154</v>
      </c>
      <c r="AS1119" s="139" t="s">
        <v>77</v>
      </c>
      <c r="AT1119" s="11" t="s">
        <v>73</v>
      </c>
      <c r="AU1119" s="11" t="s">
        <v>30</v>
      </c>
      <c r="AV1119" s="11" t="s">
        <v>68</v>
      </c>
      <c r="AW1119" s="139" t="s">
        <v>142</v>
      </c>
    </row>
    <row r="1120" spans="2:49" s="11" customFormat="1" ht="12">
      <c r="B1120" s="138"/>
      <c r="D1120" s="135" t="s">
        <v>154</v>
      </c>
      <c r="E1120" s="139" t="s">
        <v>3</v>
      </c>
      <c r="F1120" s="140" t="s">
        <v>156</v>
      </c>
      <c r="H1120" s="139" t="s">
        <v>3</v>
      </c>
      <c r="L1120" s="138"/>
      <c r="M1120" s="141"/>
      <c r="N1120" s="142"/>
      <c r="O1120" s="142"/>
      <c r="P1120" s="142"/>
      <c r="Q1120" s="142"/>
      <c r="R1120" s="142"/>
      <c r="S1120" s="142"/>
      <c r="T1120" s="143"/>
      <c r="AR1120" s="139" t="s">
        <v>154</v>
      </c>
      <c r="AS1120" s="139" t="s">
        <v>77</v>
      </c>
      <c r="AT1120" s="11" t="s">
        <v>73</v>
      </c>
      <c r="AU1120" s="11" t="s">
        <v>30</v>
      </c>
      <c r="AV1120" s="11" t="s">
        <v>68</v>
      </c>
      <c r="AW1120" s="139" t="s">
        <v>142</v>
      </c>
    </row>
    <row r="1121" spans="2:49" s="11" customFormat="1" ht="12">
      <c r="B1121" s="138"/>
      <c r="D1121" s="135" t="s">
        <v>154</v>
      </c>
      <c r="E1121" s="139" t="s">
        <v>3</v>
      </c>
      <c r="F1121" s="140" t="s">
        <v>1102</v>
      </c>
      <c r="H1121" s="139" t="s">
        <v>3</v>
      </c>
      <c r="L1121" s="138"/>
      <c r="M1121" s="141"/>
      <c r="N1121" s="142"/>
      <c r="O1121" s="142"/>
      <c r="P1121" s="142"/>
      <c r="Q1121" s="142"/>
      <c r="R1121" s="142"/>
      <c r="S1121" s="142"/>
      <c r="T1121" s="143"/>
      <c r="AR1121" s="139" t="s">
        <v>154</v>
      </c>
      <c r="AS1121" s="139" t="s">
        <v>77</v>
      </c>
      <c r="AT1121" s="11" t="s">
        <v>73</v>
      </c>
      <c r="AU1121" s="11" t="s">
        <v>30</v>
      </c>
      <c r="AV1121" s="11" t="s">
        <v>68</v>
      </c>
      <c r="AW1121" s="139" t="s">
        <v>142</v>
      </c>
    </row>
    <row r="1122" spans="2:49" s="11" customFormat="1" ht="12">
      <c r="B1122" s="138"/>
      <c r="D1122" s="135" t="s">
        <v>154</v>
      </c>
      <c r="E1122" s="139" t="s">
        <v>3</v>
      </c>
      <c r="F1122" s="140" t="s">
        <v>176</v>
      </c>
      <c r="H1122" s="139" t="s">
        <v>3</v>
      </c>
      <c r="L1122" s="138"/>
      <c r="M1122" s="141"/>
      <c r="N1122" s="142"/>
      <c r="O1122" s="142"/>
      <c r="P1122" s="142"/>
      <c r="Q1122" s="142"/>
      <c r="R1122" s="142"/>
      <c r="S1122" s="142"/>
      <c r="T1122" s="143"/>
      <c r="AR1122" s="139" t="s">
        <v>154</v>
      </c>
      <c r="AS1122" s="139" t="s">
        <v>77</v>
      </c>
      <c r="AT1122" s="11" t="s">
        <v>73</v>
      </c>
      <c r="AU1122" s="11" t="s">
        <v>30</v>
      </c>
      <c r="AV1122" s="11" t="s">
        <v>68</v>
      </c>
      <c r="AW1122" s="139" t="s">
        <v>142</v>
      </c>
    </row>
    <row r="1123" spans="2:49" s="12" customFormat="1" ht="12">
      <c r="B1123" s="144"/>
      <c r="D1123" s="135" t="s">
        <v>154</v>
      </c>
      <c r="E1123" s="145" t="s">
        <v>3</v>
      </c>
      <c r="F1123" s="146" t="s">
        <v>209</v>
      </c>
      <c r="H1123" s="147">
        <v>275.184</v>
      </c>
      <c r="L1123" s="144"/>
      <c r="M1123" s="148"/>
      <c r="N1123" s="149"/>
      <c r="O1123" s="149"/>
      <c r="P1123" s="149"/>
      <c r="Q1123" s="149"/>
      <c r="R1123" s="149"/>
      <c r="S1123" s="149"/>
      <c r="T1123" s="150"/>
      <c r="AR1123" s="145" t="s">
        <v>154</v>
      </c>
      <c r="AS1123" s="145" t="s">
        <v>77</v>
      </c>
      <c r="AT1123" s="12" t="s">
        <v>77</v>
      </c>
      <c r="AU1123" s="12" t="s">
        <v>30</v>
      </c>
      <c r="AV1123" s="12" t="s">
        <v>68</v>
      </c>
      <c r="AW1123" s="145" t="s">
        <v>142</v>
      </c>
    </row>
    <row r="1124" spans="2:49" s="12" customFormat="1" ht="12">
      <c r="B1124" s="144"/>
      <c r="D1124" s="135" t="s">
        <v>154</v>
      </c>
      <c r="E1124" s="145" t="s">
        <v>3</v>
      </c>
      <c r="F1124" s="146" t="s">
        <v>222</v>
      </c>
      <c r="H1124" s="147">
        <v>359.856</v>
      </c>
      <c r="L1124" s="144"/>
      <c r="M1124" s="148"/>
      <c r="N1124" s="149"/>
      <c r="O1124" s="149"/>
      <c r="P1124" s="149"/>
      <c r="Q1124" s="149"/>
      <c r="R1124" s="149"/>
      <c r="S1124" s="149"/>
      <c r="T1124" s="150"/>
      <c r="AR1124" s="145" t="s">
        <v>154</v>
      </c>
      <c r="AS1124" s="145" t="s">
        <v>77</v>
      </c>
      <c r="AT1124" s="12" t="s">
        <v>77</v>
      </c>
      <c r="AU1124" s="12" t="s">
        <v>30</v>
      </c>
      <c r="AV1124" s="12" t="s">
        <v>68</v>
      </c>
      <c r="AW1124" s="145" t="s">
        <v>142</v>
      </c>
    </row>
    <row r="1125" spans="2:49" s="11" customFormat="1" ht="12">
      <c r="B1125" s="138"/>
      <c r="D1125" s="135" t="s">
        <v>154</v>
      </c>
      <c r="E1125" s="139" t="s">
        <v>3</v>
      </c>
      <c r="F1125" s="140" t="s">
        <v>224</v>
      </c>
      <c r="H1125" s="139" t="s">
        <v>3</v>
      </c>
      <c r="L1125" s="138"/>
      <c r="M1125" s="141"/>
      <c r="N1125" s="142"/>
      <c r="O1125" s="142"/>
      <c r="P1125" s="142"/>
      <c r="Q1125" s="142"/>
      <c r="R1125" s="142"/>
      <c r="S1125" s="142"/>
      <c r="T1125" s="143"/>
      <c r="AR1125" s="139" t="s">
        <v>154</v>
      </c>
      <c r="AS1125" s="139" t="s">
        <v>77</v>
      </c>
      <c r="AT1125" s="11" t="s">
        <v>73</v>
      </c>
      <c r="AU1125" s="11" t="s">
        <v>30</v>
      </c>
      <c r="AV1125" s="11" t="s">
        <v>68</v>
      </c>
      <c r="AW1125" s="139" t="s">
        <v>142</v>
      </c>
    </row>
    <row r="1126" spans="2:49" s="12" customFormat="1" ht="12">
      <c r="B1126" s="144"/>
      <c r="D1126" s="135" t="s">
        <v>154</v>
      </c>
      <c r="E1126" s="145" t="s">
        <v>3</v>
      </c>
      <c r="F1126" s="146" t="s">
        <v>225</v>
      </c>
      <c r="H1126" s="147">
        <v>15.2</v>
      </c>
      <c r="L1126" s="144"/>
      <c r="M1126" s="148"/>
      <c r="N1126" s="149"/>
      <c r="O1126" s="149"/>
      <c r="P1126" s="149"/>
      <c r="Q1126" s="149"/>
      <c r="R1126" s="149"/>
      <c r="S1126" s="149"/>
      <c r="T1126" s="150"/>
      <c r="AR1126" s="145" t="s">
        <v>154</v>
      </c>
      <c r="AS1126" s="145" t="s">
        <v>77</v>
      </c>
      <c r="AT1126" s="12" t="s">
        <v>77</v>
      </c>
      <c r="AU1126" s="12" t="s">
        <v>30</v>
      </c>
      <c r="AV1126" s="12" t="s">
        <v>68</v>
      </c>
      <c r="AW1126" s="145" t="s">
        <v>142</v>
      </c>
    </row>
    <row r="1127" spans="2:49" s="11" customFormat="1" ht="12">
      <c r="B1127" s="138"/>
      <c r="D1127" s="135" t="s">
        <v>154</v>
      </c>
      <c r="E1127" s="139" t="s">
        <v>3</v>
      </c>
      <c r="F1127" s="140" t="s">
        <v>227</v>
      </c>
      <c r="H1127" s="139" t="s">
        <v>3</v>
      </c>
      <c r="L1127" s="138"/>
      <c r="M1127" s="141"/>
      <c r="N1127" s="142"/>
      <c r="O1127" s="142"/>
      <c r="P1127" s="142"/>
      <c r="Q1127" s="142"/>
      <c r="R1127" s="142"/>
      <c r="S1127" s="142"/>
      <c r="T1127" s="143"/>
      <c r="AR1127" s="139" t="s">
        <v>154</v>
      </c>
      <c r="AS1127" s="139" t="s">
        <v>77</v>
      </c>
      <c r="AT1127" s="11" t="s">
        <v>73</v>
      </c>
      <c r="AU1127" s="11" t="s">
        <v>30</v>
      </c>
      <c r="AV1127" s="11" t="s">
        <v>68</v>
      </c>
      <c r="AW1127" s="139" t="s">
        <v>142</v>
      </c>
    </row>
    <row r="1128" spans="2:49" s="12" customFormat="1" ht="12">
      <c r="B1128" s="144"/>
      <c r="D1128" s="135" t="s">
        <v>154</v>
      </c>
      <c r="E1128" s="145" t="s">
        <v>3</v>
      </c>
      <c r="F1128" s="146" t="s">
        <v>228</v>
      </c>
      <c r="H1128" s="147">
        <v>-159.6</v>
      </c>
      <c r="L1128" s="144"/>
      <c r="M1128" s="148"/>
      <c r="N1128" s="149"/>
      <c r="O1128" s="149"/>
      <c r="P1128" s="149"/>
      <c r="Q1128" s="149"/>
      <c r="R1128" s="149"/>
      <c r="S1128" s="149"/>
      <c r="T1128" s="150"/>
      <c r="AR1128" s="145" t="s">
        <v>154</v>
      </c>
      <c r="AS1128" s="145" t="s">
        <v>77</v>
      </c>
      <c r="AT1128" s="12" t="s">
        <v>77</v>
      </c>
      <c r="AU1128" s="12" t="s">
        <v>30</v>
      </c>
      <c r="AV1128" s="12" t="s">
        <v>68</v>
      </c>
      <c r="AW1128" s="145" t="s">
        <v>142</v>
      </c>
    </row>
    <row r="1129" spans="2:49" s="12" customFormat="1" ht="12">
      <c r="B1129" s="144"/>
      <c r="D1129" s="135" t="s">
        <v>154</v>
      </c>
      <c r="E1129" s="145" t="s">
        <v>3</v>
      </c>
      <c r="F1129" s="146" t="s">
        <v>229</v>
      </c>
      <c r="H1129" s="147">
        <v>23.64</v>
      </c>
      <c r="L1129" s="144"/>
      <c r="M1129" s="148"/>
      <c r="N1129" s="149"/>
      <c r="O1129" s="149"/>
      <c r="P1129" s="149"/>
      <c r="Q1129" s="149"/>
      <c r="R1129" s="149"/>
      <c r="S1129" s="149"/>
      <c r="T1129" s="150"/>
      <c r="AR1129" s="145" t="s">
        <v>154</v>
      </c>
      <c r="AS1129" s="145" t="s">
        <v>77</v>
      </c>
      <c r="AT1129" s="12" t="s">
        <v>77</v>
      </c>
      <c r="AU1129" s="12" t="s">
        <v>30</v>
      </c>
      <c r="AV1129" s="12" t="s">
        <v>68</v>
      </c>
      <c r="AW1129" s="145" t="s">
        <v>142</v>
      </c>
    </row>
    <row r="1130" spans="2:49" s="12" customFormat="1" ht="12">
      <c r="B1130" s="144"/>
      <c r="D1130" s="135" t="s">
        <v>154</v>
      </c>
      <c r="E1130" s="145" t="s">
        <v>3</v>
      </c>
      <c r="F1130" s="146" t="s">
        <v>230</v>
      </c>
      <c r="H1130" s="147">
        <v>-123.9</v>
      </c>
      <c r="L1130" s="144"/>
      <c r="M1130" s="148"/>
      <c r="N1130" s="149"/>
      <c r="O1130" s="149"/>
      <c r="P1130" s="149"/>
      <c r="Q1130" s="149"/>
      <c r="R1130" s="149"/>
      <c r="S1130" s="149"/>
      <c r="T1130" s="150"/>
      <c r="AR1130" s="145" t="s">
        <v>154</v>
      </c>
      <c r="AS1130" s="145" t="s">
        <v>77</v>
      </c>
      <c r="AT1130" s="12" t="s">
        <v>77</v>
      </c>
      <c r="AU1130" s="12" t="s">
        <v>30</v>
      </c>
      <c r="AV1130" s="12" t="s">
        <v>68</v>
      </c>
      <c r="AW1130" s="145" t="s">
        <v>142</v>
      </c>
    </row>
    <row r="1131" spans="2:49" s="12" customFormat="1" ht="12">
      <c r="B1131" s="144"/>
      <c r="D1131" s="135" t="s">
        <v>154</v>
      </c>
      <c r="E1131" s="145" t="s">
        <v>3</v>
      </c>
      <c r="F1131" s="146" t="s">
        <v>229</v>
      </c>
      <c r="H1131" s="147">
        <v>23.64</v>
      </c>
      <c r="L1131" s="144"/>
      <c r="M1131" s="148"/>
      <c r="N1131" s="149"/>
      <c r="O1131" s="149"/>
      <c r="P1131" s="149"/>
      <c r="Q1131" s="149"/>
      <c r="R1131" s="149"/>
      <c r="S1131" s="149"/>
      <c r="T1131" s="150"/>
      <c r="AR1131" s="145" t="s">
        <v>154</v>
      </c>
      <c r="AS1131" s="145" t="s">
        <v>77</v>
      </c>
      <c r="AT1131" s="12" t="s">
        <v>77</v>
      </c>
      <c r="AU1131" s="12" t="s">
        <v>30</v>
      </c>
      <c r="AV1131" s="12" t="s">
        <v>68</v>
      </c>
      <c r="AW1131" s="145" t="s">
        <v>142</v>
      </c>
    </row>
    <row r="1132" spans="2:49" s="11" customFormat="1" ht="12">
      <c r="B1132" s="138"/>
      <c r="D1132" s="135" t="s">
        <v>154</v>
      </c>
      <c r="E1132" s="139" t="s">
        <v>3</v>
      </c>
      <c r="F1132" s="140" t="s">
        <v>178</v>
      </c>
      <c r="H1132" s="139" t="s">
        <v>3</v>
      </c>
      <c r="L1132" s="138"/>
      <c r="M1132" s="141"/>
      <c r="N1132" s="142"/>
      <c r="O1132" s="142"/>
      <c r="P1132" s="142"/>
      <c r="Q1132" s="142"/>
      <c r="R1132" s="142"/>
      <c r="S1132" s="142"/>
      <c r="T1132" s="143"/>
      <c r="AR1132" s="139" t="s">
        <v>154</v>
      </c>
      <c r="AS1132" s="139" t="s">
        <v>77</v>
      </c>
      <c r="AT1132" s="11" t="s">
        <v>73</v>
      </c>
      <c r="AU1132" s="11" t="s">
        <v>30</v>
      </c>
      <c r="AV1132" s="11" t="s">
        <v>68</v>
      </c>
      <c r="AW1132" s="139" t="s">
        <v>142</v>
      </c>
    </row>
    <row r="1133" spans="2:49" s="12" customFormat="1" ht="12">
      <c r="B1133" s="144"/>
      <c r="D1133" s="135" t="s">
        <v>154</v>
      </c>
      <c r="E1133" s="145" t="s">
        <v>3</v>
      </c>
      <c r="F1133" s="146" t="s">
        <v>214</v>
      </c>
      <c r="H1133" s="147">
        <v>123.833</v>
      </c>
      <c r="L1133" s="144"/>
      <c r="M1133" s="148"/>
      <c r="N1133" s="149"/>
      <c r="O1133" s="149"/>
      <c r="P1133" s="149"/>
      <c r="Q1133" s="149"/>
      <c r="R1133" s="149"/>
      <c r="S1133" s="149"/>
      <c r="T1133" s="150"/>
      <c r="AR1133" s="145" t="s">
        <v>154</v>
      </c>
      <c r="AS1133" s="145" t="s">
        <v>77</v>
      </c>
      <c r="AT1133" s="12" t="s">
        <v>77</v>
      </c>
      <c r="AU1133" s="12" t="s">
        <v>30</v>
      </c>
      <c r="AV1133" s="12" t="s">
        <v>68</v>
      </c>
      <c r="AW1133" s="145" t="s">
        <v>142</v>
      </c>
    </row>
    <row r="1134" spans="2:49" s="12" customFormat="1" ht="12">
      <c r="B1134" s="144"/>
      <c r="D1134" s="135" t="s">
        <v>154</v>
      </c>
      <c r="E1134" s="145" t="s">
        <v>3</v>
      </c>
      <c r="F1134" s="146" t="s">
        <v>215</v>
      </c>
      <c r="H1134" s="147">
        <v>154.224</v>
      </c>
      <c r="L1134" s="144"/>
      <c r="M1134" s="148"/>
      <c r="N1134" s="149"/>
      <c r="O1134" s="149"/>
      <c r="P1134" s="149"/>
      <c r="Q1134" s="149"/>
      <c r="R1134" s="149"/>
      <c r="S1134" s="149"/>
      <c r="T1134" s="150"/>
      <c r="AR1134" s="145" t="s">
        <v>154</v>
      </c>
      <c r="AS1134" s="145" t="s">
        <v>77</v>
      </c>
      <c r="AT1134" s="12" t="s">
        <v>77</v>
      </c>
      <c r="AU1134" s="12" t="s">
        <v>30</v>
      </c>
      <c r="AV1134" s="12" t="s">
        <v>68</v>
      </c>
      <c r="AW1134" s="145" t="s">
        <v>142</v>
      </c>
    </row>
    <row r="1135" spans="2:49" s="11" customFormat="1" ht="12">
      <c r="B1135" s="138"/>
      <c r="D1135" s="135" t="s">
        <v>154</v>
      </c>
      <c r="E1135" s="139" t="s">
        <v>3</v>
      </c>
      <c r="F1135" s="140" t="s">
        <v>224</v>
      </c>
      <c r="H1135" s="139" t="s">
        <v>3</v>
      </c>
      <c r="L1135" s="138"/>
      <c r="M1135" s="141"/>
      <c r="N1135" s="142"/>
      <c r="O1135" s="142"/>
      <c r="P1135" s="142"/>
      <c r="Q1135" s="142"/>
      <c r="R1135" s="142"/>
      <c r="S1135" s="142"/>
      <c r="T1135" s="143"/>
      <c r="AR1135" s="139" t="s">
        <v>154</v>
      </c>
      <c r="AS1135" s="139" t="s">
        <v>77</v>
      </c>
      <c r="AT1135" s="11" t="s">
        <v>73</v>
      </c>
      <c r="AU1135" s="11" t="s">
        <v>30</v>
      </c>
      <c r="AV1135" s="11" t="s">
        <v>68</v>
      </c>
      <c r="AW1135" s="139" t="s">
        <v>142</v>
      </c>
    </row>
    <row r="1136" spans="2:49" s="12" customFormat="1" ht="12">
      <c r="B1136" s="144"/>
      <c r="D1136" s="135" t="s">
        <v>154</v>
      </c>
      <c r="E1136" s="145" t="s">
        <v>3</v>
      </c>
      <c r="F1136" s="146" t="s">
        <v>231</v>
      </c>
      <c r="H1136" s="147">
        <v>6</v>
      </c>
      <c r="L1136" s="144"/>
      <c r="M1136" s="148"/>
      <c r="N1136" s="149"/>
      <c r="O1136" s="149"/>
      <c r="P1136" s="149"/>
      <c r="Q1136" s="149"/>
      <c r="R1136" s="149"/>
      <c r="S1136" s="149"/>
      <c r="T1136" s="150"/>
      <c r="AR1136" s="145" t="s">
        <v>154</v>
      </c>
      <c r="AS1136" s="145" t="s">
        <v>77</v>
      </c>
      <c r="AT1136" s="12" t="s">
        <v>77</v>
      </c>
      <c r="AU1136" s="12" t="s">
        <v>30</v>
      </c>
      <c r="AV1136" s="12" t="s">
        <v>68</v>
      </c>
      <c r="AW1136" s="145" t="s">
        <v>142</v>
      </c>
    </row>
    <row r="1137" spans="2:49" s="11" customFormat="1" ht="12">
      <c r="B1137" s="138"/>
      <c r="D1137" s="135" t="s">
        <v>154</v>
      </c>
      <c r="E1137" s="139" t="s">
        <v>3</v>
      </c>
      <c r="F1137" s="140" t="s">
        <v>227</v>
      </c>
      <c r="H1137" s="139" t="s">
        <v>3</v>
      </c>
      <c r="L1137" s="138"/>
      <c r="M1137" s="141"/>
      <c r="N1137" s="142"/>
      <c r="O1137" s="142"/>
      <c r="P1137" s="142"/>
      <c r="Q1137" s="142"/>
      <c r="R1137" s="142"/>
      <c r="S1137" s="142"/>
      <c r="T1137" s="143"/>
      <c r="AR1137" s="139" t="s">
        <v>154</v>
      </c>
      <c r="AS1137" s="139" t="s">
        <v>77</v>
      </c>
      <c r="AT1137" s="11" t="s">
        <v>73</v>
      </c>
      <c r="AU1137" s="11" t="s">
        <v>30</v>
      </c>
      <c r="AV1137" s="11" t="s">
        <v>68</v>
      </c>
      <c r="AW1137" s="139" t="s">
        <v>142</v>
      </c>
    </row>
    <row r="1138" spans="2:49" s="12" customFormat="1" ht="12">
      <c r="B1138" s="144"/>
      <c r="D1138" s="135" t="s">
        <v>154</v>
      </c>
      <c r="E1138" s="145" t="s">
        <v>3</v>
      </c>
      <c r="F1138" s="146" t="s">
        <v>232</v>
      </c>
      <c r="H1138" s="147">
        <v>-71.82</v>
      </c>
      <c r="L1138" s="144"/>
      <c r="M1138" s="148"/>
      <c r="N1138" s="149"/>
      <c r="O1138" s="149"/>
      <c r="P1138" s="149"/>
      <c r="Q1138" s="149"/>
      <c r="R1138" s="149"/>
      <c r="S1138" s="149"/>
      <c r="T1138" s="150"/>
      <c r="AR1138" s="145" t="s">
        <v>154</v>
      </c>
      <c r="AS1138" s="145" t="s">
        <v>77</v>
      </c>
      <c r="AT1138" s="12" t="s">
        <v>77</v>
      </c>
      <c r="AU1138" s="12" t="s">
        <v>30</v>
      </c>
      <c r="AV1138" s="12" t="s">
        <v>68</v>
      </c>
      <c r="AW1138" s="145" t="s">
        <v>142</v>
      </c>
    </row>
    <row r="1139" spans="2:49" s="12" customFormat="1" ht="12">
      <c r="B1139" s="144"/>
      <c r="D1139" s="135" t="s">
        <v>154</v>
      </c>
      <c r="E1139" s="145" t="s">
        <v>3</v>
      </c>
      <c r="F1139" s="146" t="s">
        <v>233</v>
      </c>
      <c r="H1139" s="147">
        <v>12.411</v>
      </c>
      <c r="L1139" s="144"/>
      <c r="M1139" s="148"/>
      <c r="N1139" s="149"/>
      <c r="O1139" s="149"/>
      <c r="P1139" s="149"/>
      <c r="Q1139" s="149"/>
      <c r="R1139" s="149"/>
      <c r="S1139" s="149"/>
      <c r="T1139" s="150"/>
      <c r="AR1139" s="145" t="s">
        <v>154</v>
      </c>
      <c r="AS1139" s="145" t="s">
        <v>77</v>
      </c>
      <c r="AT1139" s="12" t="s">
        <v>77</v>
      </c>
      <c r="AU1139" s="12" t="s">
        <v>30</v>
      </c>
      <c r="AV1139" s="12" t="s">
        <v>68</v>
      </c>
      <c r="AW1139" s="145" t="s">
        <v>142</v>
      </c>
    </row>
    <row r="1140" spans="2:49" s="12" customFormat="1" ht="12">
      <c r="B1140" s="144"/>
      <c r="D1140" s="135" t="s">
        <v>154</v>
      </c>
      <c r="E1140" s="145" t="s">
        <v>3</v>
      </c>
      <c r="F1140" s="146" t="s">
        <v>234</v>
      </c>
      <c r="H1140" s="147">
        <v>-63.882</v>
      </c>
      <c r="L1140" s="144"/>
      <c r="M1140" s="148"/>
      <c r="N1140" s="149"/>
      <c r="O1140" s="149"/>
      <c r="P1140" s="149"/>
      <c r="Q1140" s="149"/>
      <c r="R1140" s="149"/>
      <c r="S1140" s="149"/>
      <c r="T1140" s="150"/>
      <c r="AR1140" s="145" t="s">
        <v>154</v>
      </c>
      <c r="AS1140" s="145" t="s">
        <v>77</v>
      </c>
      <c r="AT1140" s="12" t="s">
        <v>77</v>
      </c>
      <c r="AU1140" s="12" t="s">
        <v>30</v>
      </c>
      <c r="AV1140" s="12" t="s">
        <v>68</v>
      </c>
      <c r="AW1140" s="145" t="s">
        <v>142</v>
      </c>
    </row>
    <row r="1141" spans="2:49" s="12" customFormat="1" ht="12">
      <c r="B1141" s="144"/>
      <c r="D1141" s="135" t="s">
        <v>154</v>
      </c>
      <c r="E1141" s="145" t="s">
        <v>3</v>
      </c>
      <c r="F1141" s="146" t="s">
        <v>233</v>
      </c>
      <c r="H1141" s="147">
        <v>12.411</v>
      </c>
      <c r="L1141" s="144"/>
      <c r="M1141" s="148"/>
      <c r="N1141" s="149"/>
      <c r="O1141" s="149"/>
      <c r="P1141" s="149"/>
      <c r="Q1141" s="149"/>
      <c r="R1141" s="149"/>
      <c r="S1141" s="149"/>
      <c r="T1141" s="150"/>
      <c r="AR1141" s="145" t="s">
        <v>154</v>
      </c>
      <c r="AS1141" s="145" t="s">
        <v>77</v>
      </c>
      <c r="AT1141" s="12" t="s">
        <v>77</v>
      </c>
      <c r="AU1141" s="12" t="s">
        <v>30</v>
      </c>
      <c r="AV1141" s="12" t="s">
        <v>68</v>
      </c>
      <c r="AW1141" s="145" t="s">
        <v>142</v>
      </c>
    </row>
    <row r="1142" spans="2:49" s="13" customFormat="1" ht="12">
      <c r="B1142" s="160"/>
      <c r="D1142" s="135" t="s">
        <v>154</v>
      </c>
      <c r="E1142" s="161" t="s">
        <v>3</v>
      </c>
      <c r="F1142" s="162" t="s">
        <v>182</v>
      </c>
      <c r="H1142" s="163">
        <v>587.197</v>
      </c>
      <c r="L1142" s="160"/>
      <c r="M1142" s="164"/>
      <c r="N1142" s="165"/>
      <c r="O1142" s="165"/>
      <c r="P1142" s="165"/>
      <c r="Q1142" s="165"/>
      <c r="R1142" s="165"/>
      <c r="S1142" s="165"/>
      <c r="T1142" s="166"/>
      <c r="AR1142" s="161" t="s">
        <v>154</v>
      </c>
      <c r="AS1142" s="161" t="s">
        <v>77</v>
      </c>
      <c r="AT1142" s="13" t="s">
        <v>150</v>
      </c>
      <c r="AU1142" s="13" t="s">
        <v>30</v>
      </c>
      <c r="AV1142" s="13" t="s">
        <v>73</v>
      </c>
      <c r="AW1142" s="161" t="s">
        <v>142</v>
      </c>
    </row>
    <row r="1143" spans="2:63" s="1" customFormat="1" ht="20.45" customHeight="1">
      <c r="B1143" s="124"/>
      <c r="C1143" s="125" t="s">
        <v>1103</v>
      </c>
      <c r="D1143" s="125" t="s">
        <v>145</v>
      </c>
      <c r="E1143" s="126" t="s">
        <v>1104</v>
      </c>
      <c r="F1143" s="127" t="s">
        <v>1105</v>
      </c>
      <c r="G1143" s="128" t="s">
        <v>174</v>
      </c>
      <c r="H1143" s="129">
        <v>2991.281</v>
      </c>
      <c r="I1143" s="130"/>
      <c r="J1143" s="130">
        <f>ROUND(I1143*H1143,2)</f>
        <v>0</v>
      </c>
      <c r="K1143" s="127" t="s">
        <v>149</v>
      </c>
      <c r="L1143" s="28"/>
      <c r="M1143" s="48" t="s">
        <v>3</v>
      </c>
      <c r="N1143" s="131" t="s">
        <v>39</v>
      </c>
      <c r="O1143" s="132">
        <v>0.064</v>
      </c>
      <c r="P1143" s="132">
        <f>O1143*H1143</f>
        <v>191.441984</v>
      </c>
      <c r="Q1143" s="132">
        <v>0.00029</v>
      </c>
      <c r="R1143" s="132">
        <f>Q1143*H1143</f>
        <v>0.86747149</v>
      </c>
      <c r="S1143" s="132">
        <v>0</v>
      </c>
      <c r="T1143" s="133">
        <f>S1143*H1143</f>
        <v>0</v>
      </c>
      <c r="AP1143" s="17" t="s">
        <v>305</v>
      </c>
      <c r="AR1143" s="17" t="s">
        <v>145</v>
      </c>
      <c r="AS1143" s="17" t="s">
        <v>77</v>
      </c>
      <c r="AW1143" s="17" t="s">
        <v>142</v>
      </c>
      <c r="BC1143" s="134">
        <f>IF(N1143="základní",J1143,0)</f>
        <v>0</v>
      </c>
      <c r="BD1143" s="134">
        <f>IF(N1143="snížená",J1143,0)</f>
        <v>0</v>
      </c>
      <c r="BE1143" s="134">
        <f>IF(N1143="zákl. přenesená",J1143,0)</f>
        <v>0</v>
      </c>
      <c r="BF1143" s="134">
        <f>IF(N1143="sníž. přenesená",J1143,0)</f>
        <v>0</v>
      </c>
      <c r="BG1143" s="134">
        <f>IF(N1143="nulová",J1143,0)</f>
        <v>0</v>
      </c>
      <c r="BH1143" s="17" t="s">
        <v>73</v>
      </c>
      <c r="BI1143" s="134">
        <f>ROUND(I1143*H1143,2)</f>
        <v>0</v>
      </c>
      <c r="BJ1143" s="17" t="s">
        <v>305</v>
      </c>
      <c r="BK1143" s="17" t="s">
        <v>1106</v>
      </c>
    </row>
    <row r="1144" spans="2:49" s="11" customFormat="1" ht="12">
      <c r="B1144" s="138"/>
      <c r="D1144" s="135" t="s">
        <v>154</v>
      </c>
      <c r="E1144" s="139" t="s">
        <v>3</v>
      </c>
      <c r="F1144" s="140" t="s">
        <v>155</v>
      </c>
      <c r="H1144" s="139" t="s">
        <v>3</v>
      </c>
      <c r="L1144" s="138"/>
      <c r="M1144" s="141"/>
      <c r="N1144" s="142"/>
      <c r="O1144" s="142"/>
      <c r="P1144" s="142"/>
      <c r="Q1144" s="142"/>
      <c r="R1144" s="142"/>
      <c r="S1144" s="142"/>
      <c r="T1144" s="143"/>
      <c r="AR1144" s="139" t="s">
        <v>154</v>
      </c>
      <c r="AS1144" s="139" t="s">
        <v>77</v>
      </c>
      <c r="AT1144" s="11" t="s">
        <v>73</v>
      </c>
      <c r="AU1144" s="11" t="s">
        <v>30</v>
      </c>
      <c r="AV1144" s="11" t="s">
        <v>68</v>
      </c>
      <c r="AW1144" s="139" t="s">
        <v>142</v>
      </c>
    </row>
    <row r="1145" spans="2:49" s="11" customFormat="1" ht="12">
      <c r="B1145" s="138"/>
      <c r="D1145" s="135" t="s">
        <v>154</v>
      </c>
      <c r="E1145" s="139" t="s">
        <v>3</v>
      </c>
      <c r="F1145" s="140" t="s">
        <v>156</v>
      </c>
      <c r="H1145" s="139" t="s">
        <v>3</v>
      </c>
      <c r="L1145" s="138"/>
      <c r="M1145" s="141"/>
      <c r="N1145" s="142"/>
      <c r="O1145" s="142"/>
      <c r="P1145" s="142"/>
      <c r="Q1145" s="142"/>
      <c r="R1145" s="142"/>
      <c r="S1145" s="142"/>
      <c r="T1145" s="143"/>
      <c r="AR1145" s="139" t="s">
        <v>154</v>
      </c>
      <c r="AS1145" s="139" t="s">
        <v>77</v>
      </c>
      <c r="AT1145" s="11" t="s">
        <v>73</v>
      </c>
      <c r="AU1145" s="11" t="s">
        <v>30</v>
      </c>
      <c r="AV1145" s="11" t="s">
        <v>68</v>
      </c>
      <c r="AW1145" s="139" t="s">
        <v>142</v>
      </c>
    </row>
    <row r="1146" spans="2:49" s="11" customFormat="1" ht="12">
      <c r="B1146" s="138"/>
      <c r="D1146" s="135" t="s">
        <v>154</v>
      </c>
      <c r="E1146" s="139" t="s">
        <v>3</v>
      </c>
      <c r="F1146" s="140" t="s">
        <v>1107</v>
      </c>
      <c r="H1146" s="139" t="s">
        <v>3</v>
      </c>
      <c r="L1146" s="138"/>
      <c r="M1146" s="141"/>
      <c r="N1146" s="142"/>
      <c r="O1146" s="142"/>
      <c r="P1146" s="142"/>
      <c r="Q1146" s="142"/>
      <c r="R1146" s="142"/>
      <c r="S1146" s="142"/>
      <c r="T1146" s="143"/>
      <c r="AR1146" s="139" t="s">
        <v>154</v>
      </c>
      <c r="AS1146" s="139" t="s">
        <v>77</v>
      </c>
      <c r="AT1146" s="11" t="s">
        <v>73</v>
      </c>
      <c r="AU1146" s="11" t="s">
        <v>30</v>
      </c>
      <c r="AV1146" s="11" t="s">
        <v>68</v>
      </c>
      <c r="AW1146" s="139" t="s">
        <v>142</v>
      </c>
    </row>
    <row r="1147" spans="2:49" s="12" customFormat="1" ht="12">
      <c r="B1147" s="144"/>
      <c r="D1147" s="135" t="s">
        <v>154</v>
      </c>
      <c r="E1147" s="145" t="s">
        <v>3</v>
      </c>
      <c r="F1147" s="146" t="s">
        <v>1108</v>
      </c>
      <c r="H1147" s="147">
        <v>2188.634</v>
      </c>
      <c r="L1147" s="144"/>
      <c r="M1147" s="148"/>
      <c r="N1147" s="149"/>
      <c r="O1147" s="149"/>
      <c r="P1147" s="149"/>
      <c r="Q1147" s="149"/>
      <c r="R1147" s="149"/>
      <c r="S1147" s="149"/>
      <c r="T1147" s="150"/>
      <c r="AR1147" s="145" t="s">
        <v>154</v>
      </c>
      <c r="AS1147" s="145" t="s">
        <v>77</v>
      </c>
      <c r="AT1147" s="12" t="s">
        <v>77</v>
      </c>
      <c r="AU1147" s="12" t="s">
        <v>30</v>
      </c>
      <c r="AV1147" s="12" t="s">
        <v>68</v>
      </c>
      <c r="AW1147" s="145" t="s">
        <v>142</v>
      </c>
    </row>
    <row r="1148" spans="2:49" s="11" customFormat="1" ht="12">
      <c r="B1148" s="138"/>
      <c r="D1148" s="135" t="s">
        <v>154</v>
      </c>
      <c r="E1148" s="139" t="s">
        <v>3</v>
      </c>
      <c r="F1148" s="140" t="s">
        <v>1109</v>
      </c>
      <c r="H1148" s="139" t="s">
        <v>3</v>
      </c>
      <c r="L1148" s="138"/>
      <c r="M1148" s="141"/>
      <c r="N1148" s="142"/>
      <c r="O1148" s="142"/>
      <c r="P1148" s="142"/>
      <c r="Q1148" s="142"/>
      <c r="R1148" s="142"/>
      <c r="S1148" s="142"/>
      <c r="T1148" s="143"/>
      <c r="AR1148" s="139" t="s">
        <v>154</v>
      </c>
      <c r="AS1148" s="139" t="s">
        <v>77</v>
      </c>
      <c r="AT1148" s="11" t="s">
        <v>73</v>
      </c>
      <c r="AU1148" s="11" t="s">
        <v>30</v>
      </c>
      <c r="AV1148" s="11" t="s">
        <v>68</v>
      </c>
      <c r="AW1148" s="139" t="s">
        <v>142</v>
      </c>
    </row>
    <row r="1149" spans="2:49" s="12" customFormat="1" ht="12">
      <c r="B1149" s="144"/>
      <c r="D1149" s="135" t="s">
        <v>154</v>
      </c>
      <c r="E1149" s="145" t="s">
        <v>3</v>
      </c>
      <c r="F1149" s="146" t="s">
        <v>1110</v>
      </c>
      <c r="H1149" s="147">
        <v>587.197</v>
      </c>
      <c r="L1149" s="144"/>
      <c r="M1149" s="148"/>
      <c r="N1149" s="149"/>
      <c r="O1149" s="149"/>
      <c r="P1149" s="149"/>
      <c r="Q1149" s="149"/>
      <c r="R1149" s="149"/>
      <c r="S1149" s="149"/>
      <c r="T1149" s="150"/>
      <c r="AR1149" s="145" t="s">
        <v>154</v>
      </c>
      <c r="AS1149" s="145" t="s">
        <v>77</v>
      </c>
      <c r="AT1149" s="12" t="s">
        <v>77</v>
      </c>
      <c r="AU1149" s="12" t="s">
        <v>30</v>
      </c>
      <c r="AV1149" s="12" t="s">
        <v>68</v>
      </c>
      <c r="AW1149" s="145" t="s">
        <v>142</v>
      </c>
    </row>
    <row r="1150" spans="2:49" s="14" customFormat="1" ht="12">
      <c r="B1150" s="167"/>
      <c r="D1150" s="135" t="s">
        <v>154</v>
      </c>
      <c r="E1150" s="168" t="s">
        <v>3</v>
      </c>
      <c r="F1150" s="169" t="s">
        <v>226</v>
      </c>
      <c r="H1150" s="170">
        <v>2775.831</v>
      </c>
      <c r="L1150" s="167"/>
      <c r="M1150" s="171"/>
      <c r="N1150" s="172"/>
      <c r="O1150" s="172"/>
      <c r="P1150" s="172"/>
      <c r="Q1150" s="172"/>
      <c r="R1150" s="172"/>
      <c r="S1150" s="172"/>
      <c r="T1150" s="173"/>
      <c r="AR1150" s="168" t="s">
        <v>154</v>
      </c>
      <c r="AS1150" s="168" t="s">
        <v>77</v>
      </c>
      <c r="AT1150" s="14" t="s">
        <v>143</v>
      </c>
      <c r="AU1150" s="14" t="s">
        <v>30</v>
      </c>
      <c r="AV1150" s="14" t="s">
        <v>68</v>
      </c>
      <c r="AW1150" s="168" t="s">
        <v>142</v>
      </c>
    </row>
    <row r="1151" spans="2:49" s="11" customFormat="1" ht="12">
      <c r="B1151" s="138"/>
      <c r="D1151" s="135" t="s">
        <v>154</v>
      </c>
      <c r="E1151" s="139" t="s">
        <v>3</v>
      </c>
      <c r="F1151" s="140" t="s">
        <v>1111</v>
      </c>
      <c r="H1151" s="139" t="s">
        <v>3</v>
      </c>
      <c r="L1151" s="138"/>
      <c r="M1151" s="141"/>
      <c r="N1151" s="142"/>
      <c r="O1151" s="142"/>
      <c r="P1151" s="142"/>
      <c r="Q1151" s="142"/>
      <c r="R1151" s="142"/>
      <c r="S1151" s="142"/>
      <c r="T1151" s="143"/>
      <c r="AR1151" s="139" t="s">
        <v>154</v>
      </c>
      <c r="AS1151" s="139" t="s">
        <v>77</v>
      </c>
      <c r="AT1151" s="11" t="s">
        <v>73</v>
      </c>
      <c r="AU1151" s="11" t="s">
        <v>30</v>
      </c>
      <c r="AV1151" s="11" t="s">
        <v>68</v>
      </c>
      <c r="AW1151" s="139" t="s">
        <v>142</v>
      </c>
    </row>
    <row r="1152" spans="2:49" s="12" customFormat="1" ht="12">
      <c r="B1152" s="144"/>
      <c r="D1152" s="135" t="s">
        <v>154</v>
      </c>
      <c r="E1152" s="145" t="s">
        <v>3</v>
      </c>
      <c r="F1152" s="146" t="s">
        <v>560</v>
      </c>
      <c r="H1152" s="147">
        <v>215.45</v>
      </c>
      <c r="L1152" s="144"/>
      <c r="M1152" s="148"/>
      <c r="N1152" s="149"/>
      <c r="O1152" s="149"/>
      <c r="P1152" s="149"/>
      <c r="Q1152" s="149"/>
      <c r="R1152" s="149"/>
      <c r="S1152" s="149"/>
      <c r="T1152" s="150"/>
      <c r="AR1152" s="145" t="s">
        <v>154</v>
      </c>
      <c r="AS1152" s="145" t="s">
        <v>77</v>
      </c>
      <c r="AT1152" s="12" t="s">
        <v>77</v>
      </c>
      <c r="AU1152" s="12" t="s">
        <v>30</v>
      </c>
      <c r="AV1152" s="12" t="s">
        <v>68</v>
      </c>
      <c r="AW1152" s="145" t="s">
        <v>142</v>
      </c>
    </row>
    <row r="1153" spans="2:49" s="13" customFormat="1" ht="12">
      <c r="B1153" s="160"/>
      <c r="D1153" s="135" t="s">
        <v>154</v>
      </c>
      <c r="E1153" s="161" t="s">
        <v>3</v>
      </c>
      <c r="F1153" s="162" t="s">
        <v>182</v>
      </c>
      <c r="H1153" s="163">
        <v>2991.281</v>
      </c>
      <c r="L1153" s="160"/>
      <c r="M1153" s="164"/>
      <c r="N1153" s="165"/>
      <c r="O1153" s="165"/>
      <c r="P1153" s="165"/>
      <c r="Q1153" s="165"/>
      <c r="R1153" s="165"/>
      <c r="S1153" s="165"/>
      <c r="T1153" s="166"/>
      <c r="AR1153" s="161" t="s">
        <v>154</v>
      </c>
      <c r="AS1153" s="161" t="s">
        <v>77</v>
      </c>
      <c r="AT1153" s="13" t="s">
        <v>150</v>
      </c>
      <c r="AU1153" s="13" t="s">
        <v>30</v>
      </c>
      <c r="AV1153" s="13" t="s">
        <v>73</v>
      </c>
      <c r="AW1153" s="161" t="s">
        <v>142</v>
      </c>
    </row>
    <row r="1154" spans="2:61" s="10" customFormat="1" ht="22.9" customHeight="1">
      <c r="B1154" s="112"/>
      <c r="D1154" s="113"/>
      <c r="E1154" s="122"/>
      <c r="F1154" s="122"/>
      <c r="J1154" s="123"/>
      <c r="L1154" s="112"/>
      <c r="M1154" s="116"/>
      <c r="N1154" s="117"/>
      <c r="O1154" s="117"/>
      <c r="P1154" s="118">
        <f>P1155</f>
        <v>0</v>
      </c>
      <c r="Q1154" s="117"/>
      <c r="R1154" s="118">
        <f>R1155</f>
        <v>0</v>
      </c>
      <c r="S1154" s="117"/>
      <c r="T1154" s="119">
        <f>T1155</f>
        <v>0</v>
      </c>
      <c r="AP1154" s="113" t="s">
        <v>77</v>
      </c>
      <c r="AR1154" s="120" t="s">
        <v>67</v>
      </c>
      <c r="AS1154" s="120" t="s">
        <v>73</v>
      </c>
      <c r="AW1154" s="113" t="s">
        <v>142</v>
      </c>
      <c r="BI1154" s="121">
        <f>BI1155</f>
        <v>0</v>
      </c>
    </row>
    <row r="1155" spans="2:63" s="1" customFormat="1" ht="14.45" customHeight="1">
      <c r="B1155" s="124"/>
      <c r="C1155" s="125"/>
      <c r="D1155" s="125"/>
      <c r="E1155" s="126"/>
      <c r="F1155" s="127"/>
      <c r="G1155" s="128"/>
      <c r="H1155" s="129"/>
      <c r="I1155" s="130"/>
      <c r="J1155" s="130"/>
      <c r="K1155" s="127"/>
      <c r="L1155" s="28"/>
      <c r="M1155" s="48" t="s">
        <v>3</v>
      </c>
      <c r="N1155" s="131" t="s">
        <v>39</v>
      </c>
      <c r="O1155" s="132">
        <v>0</v>
      </c>
      <c r="P1155" s="132">
        <f>O1155*H1155</f>
        <v>0</v>
      </c>
      <c r="Q1155" s="132">
        <v>0</v>
      </c>
      <c r="R1155" s="132">
        <f>Q1155*H1155</f>
        <v>0</v>
      </c>
      <c r="S1155" s="132">
        <v>0</v>
      </c>
      <c r="T1155" s="133">
        <f>S1155*H1155</f>
        <v>0</v>
      </c>
      <c r="AP1155" s="17" t="s">
        <v>305</v>
      </c>
      <c r="AR1155" s="17" t="s">
        <v>145</v>
      </c>
      <c r="AS1155" s="17" t="s">
        <v>77</v>
      </c>
      <c r="AW1155" s="17" t="s">
        <v>142</v>
      </c>
      <c r="BC1155" s="134">
        <f>IF(N1155="základní",J1155,0)</f>
        <v>0</v>
      </c>
      <c r="BD1155" s="134">
        <f>IF(N1155="snížená",J1155,0)</f>
        <v>0</v>
      </c>
      <c r="BE1155" s="134">
        <f>IF(N1155="zákl. přenesená",J1155,0)</f>
        <v>0</v>
      </c>
      <c r="BF1155" s="134">
        <f>IF(N1155="sníž. přenesená",J1155,0)</f>
        <v>0</v>
      </c>
      <c r="BG1155" s="134">
        <f>IF(N1155="nulová",J1155,0)</f>
        <v>0</v>
      </c>
      <c r="BH1155" s="17" t="s">
        <v>73</v>
      </c>
      <c r="BI1155" s="134">
        <f>ROUND(I1155*H1155,2)</f>
        <v>0</v>
      </c>
      <c r="BJ1155" s="17" t="s">
        <v>305</v>
      </c>
      <c r="BK1155" s="17" t="s">
        <v>1112</v>
      </c>
    </row>
    <row r="1156" spans="2:61" s="10" customFormat="1" ht="22.9" customHeight="1">
      <c r="B1156" s="112"/>
      <c r="D1156" s="113" t="s">
        <v>67</v>
      </c>
      <c r="E1156" s="122" t="s">
        <v>1113</v>
      </c>
      <c r="F1156" s="122" t="s">
        <v>1114</v>
      </c>
      <c r="J1156" s="123">
        <f>BI1156</f>
        <v>0</v>
      </c>
      <c r="L1156" s="112"/>
      <c r="M1156" s="116"/>
      <c r="N1156" s="117"/>
      <c r="O1156" s="117"/>
      <c r="P1156" s="118">
        <f>P1157</f>
        <v>0</v>
      </c>
      <c r="Q1156" s="117"/>
      <c r="R1156" s="118">
        <f>R1157</f>
        <v>0</v>
      </c>
      <c r="S1156" s="117"/>
      <c r="T1156" s="119">
        <f>T1157</f>
        <v>0</v>
      </c>
      <c r="AP1156" s="113" t="s">
        <v>77</v>
      </c>
      <c r="AR1156" s="120" t="s">
        <v>67</v>
      </c>
      <c r="AS1156" s="120" t="s">
        <v>73</v>
      </c>
      <c r="AW1156" s="113" t="s">
        <v>142</v>
      </c>
      <c r="BI1156" s="121">
        <f>BI1157</f>
        <v>0</v>
      </c>
    </row>
    <row r="1157" spans="2:63" s="1" customFormat="1" ht="14.45" customHeight="1">
      <c r="B1157" s="124"/>
      <c r="C1157" s="125" t="s">
        <v>1115</v>
      </c>
      <c r="D1157" s="125" t="s">
        <v>145</v>
      </c>
      <c r="E1157" s="126" t="s">
        <v>1116</v>
      </c>
      <c r="F1157" s="127" t="s">
        <v>1117</v>
      </c>
      <c r="G1157" s="128" t="s">
        <v>148</v>
      </c>
      <c r="H1157" s="129">
        <v>20</v>
      </c>
      <c r="I1157" s="130"/>
      <c r="J1157" s="130">
        <f>ROUND(I1157*H1157,2)</f>
        <v>0</v>
      </c>
      <c r="K1157" s="127" t="s">
        <v>3</v>
      </c>
      <c r="L1157" s="28"/>
      <c r="M1157" s="48" t="s">
        <v>3</v>
      </c>
      <c r="N1157" s="131" t="s">
        <v>39</v>
      </c>
      <c r="O1157" s="132">
        <v>0</v>
      </c>
      <c r="P1157" s="132">
        <f>O1157*H1157</f>
        <v>0</v>
      </c>
      <c r="Q1157" s="132">
        <v>0</v>
      </c>
      <c r="R1157" s="132">
        <f>Q1157*H1157</f>
        <v>0</v>
      </c>
      <c r="S1157" s="132">
        <v>0</v>
      </c>
      <c r="T1157" s="133">
        <f>S1157*H1157</f>
        <v>0</v>
      </c>
      <c r="AP1157" s="17" t="s">
        <v>305</v>
      </c>
      <c r="AR1157" s="17" t="s">
        <v>145</v>
      </c>
      <c r="AS1157" s="17" t="s">
        <v>77</v>
      </c>
      <c r="AW1157" s="17" t="s">
        <v>142</v>
      </c>
      <c r="BC1157" s="134">
        <f>IF(N1157="základní",J1157,0)</f>
        <v>0</v>
      </c>
      <c r="BD1157" s="134">
        <f>IF(N1157="snížená",J1157,0)</f>
        <v>0</v>
      </c>
      <c r="BE1157" s="134">
        <f>IF(N1157="zákl. přenesená",J1157,0)</f>
        <v>0</v>
      </c>
      <c r="BF1157" s="134">
        <f>IF(N1157="sníž. přenesená",J1157,0)</f>
        <v>0</v>
      </c>
      <c r="BG1157" s="134">
        <f>IF(N1157="nulová",J1157,0)</f>
        <v>0</v>
      </c>
      <c r="BH1157" s="17" t="s">
        <v>73</v>
      </c>
      <c r="BI1157" s="134">
        <f>ROUND(I1157*H1157,2)</f>
        <v>0</v>
      </c>
      <c r="BJ1157" s="17" t="s">
        <v>305</v>
      </c>
      <c r="BK1157" s="17" t="s">
        <v>1118</v>
      </c>
    </row>
    <row r="1158" spans="2:61" s="10" customFormat="1" ht="25.9" customHeight="1">
      <c r="B1158" s="112"/>
      <c r="D1158" s="113" t="s">
        <v>67</v>
      </c>
      <c r="E1158" s="114" t="s">
        <v>1119</v>
      </c>
      <c r="F1158" s="114" t="s">
        <v>1120</v>
      </c>
      <c r="J1158" s="115">
        <f>BI1158</f>
        <v>0</v>
      </c>
      <c r="L1158" s="112"/>
      <c r="M1158" s="116"/>
      <c r="N1158" s="117"/>
      <c r="O1158" s="117"/>
      <c r="P1158" s="118">
        <f>P1159</f>
        <v>100</v>
      </c>
      <c r="Q1158" s="117"/>
      <c r="R1158" s="118">
        <f>R1159</f>
        <v>0</v>
      </c>
      <c r="S1158" s="117"/>
      <c r="T1158" s="119">
        <f>T1159</f>
        <v>0</v>
      </c>
      <c r="AP1158" s="113" t="s">
        <v>150</v>
      </c>
      <c r="AR1158" s="120" t="s">
        <v>67</v>
      </c>
      <c r="AS1158" s="120" t="s">
        <v>68</v>
      </c>
      <c r="AW1158" s="113" t="s">
        <v>142</v>
      </c>
      <c r="BI1158" s="121">
        <f>BI1159</f>
        <v>0</v>
      </c>
    </row>
    <row r="1159" spans="2:63" s="1" customFormat="1" ht="20.45" customHeight="1">
      <c r="B1159" s="124"/>
      <c r="C1159" s="125" t="s">
        <v>1121</v>
      </c>
      <c r="D1159" s="125" t="s">
        <v>145</v>
      </c>
      <c r="E1159" s="126" t="s">
        <v>1122</v>
      </c>
      <c r="F1159" s="127" t="s">
        <v>1123</v>
      </c>
      <c r="G1159" s="128" t="s">
        <v>1124</v>
      </c>
      <c r="H1159" s="129">
        <v>100</v>
      </c>
      <c r="I1159" s="130"/>
      <c r="J1159" s="130">
        <f>ROUND(I1159*H1159,2)</f>
        <v>0</v>
      </c>
      <c r="K1159" s="127" t="s">
        <v>149</v>
      </c>
      <c r="L1159" s="28"/>
      <c r="M1159" s="174" t="s">
        <v>3</v>
      </c>
      <c r="N1159" s="175" t="s">
        <v>39</v>
      </c>
      <c r="O1159" s="176">
        <v>1</v>
      </c>
      <c r="P1159" s="176">
        <f>O1159*H1159</f>
        <v>100</v>
      </c>
      <c r="Q1159" s="176">
        <v>0</v>
      </c>
      <c r="R1159" s="176">
        <f>Q1159*H1159</f>
        <v>0</v>
      </c>
      <c r="S1159" s="176">
        <v>0</v>
      </c>
      <c r="T1159" s="177">
        <f>S1159*H1159</f>
        <v>0</v>
      </c>
      <c r="AP1159" s="17" t="s">
        <v>1125</v>
      </c>
      <c r="AR1159" s="17" t="s">
        <v>145</v>
      </c>
      <c r="AS1159" s="17" t="s">
        <v>73</v>
      </c>
      <c r="AW1159" s="17" t="s">
        <v>142</v>
      </c>
      <c r="BC1159" s="134">
        <f>IF(N1159="základní",J1159,0)</f>
        <v>0</v>
      </c>
      <c r="BD1159" s="134">
        <f>IF(N1159="snížená",J1159,0)</f>
        <v>0</v>
      </c>
      <c r="BE1159" s="134">
        <f>IF(N1159="zákl. přenesená",J1159,0)</f>
        <v>0</v>
      </c>
      <c r="BF1159" s="134">
        <f>IF(N1159="sníž. přenesená",J1159,0)</f>
        <v>0</v>
      </c>
      <c r="BG1159" s="134">
        <f>IF(N1159="nulová",J1159,0)</f>
        <v>0</v>
      </c>
      <c r="BH1159" s="17" t="s">
        <v>73</v>
      </c>
      <c r="BI1159" s="134">
        <f>ROUND(I1159*H1159,2)</f>
        <v>0</v>
      </c>
      <c r="BJ1159" s="17" t="s">
        <v>1125</v>
      </c>
      <c r="BK1159" s="17" t="s">
        <v>1126</v>
      </c>
    </row>
    <row r="1160" spans="2:12" s="1" customFormat="1" ht="6.95" customHeight="1">
      <c r="B1160" s="38"/>
      <c r="C1160" s="39"/>
      <c r="D1160" s="39"/>
      <c r="E1160" s="39"/>
      <c r="F1160" s="39"/>
      <c r="G1160" s="39"/>
      <c r="H1160" s="39"/>
      <c r="I1160" s="39"/>
      <c r="J1160" s="39"/>
      <c r="K1160" s="39"/>
      <c r="L1160" s="28"/>
    </row>
  </sheetData>
  <autoFilter ref="C100:K1159"/>
  <mergeCells count="9">
    <mergeCell ref="E50:H50"/>
    <mergeCell ref="E91:H91"/>
    <mergeCell ref="E93:H9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0"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156"/>
  <sheetViews>
    <sheetView showGridLines="0" tabSelected="1" workbookViewId="0" topLeftCell="A83">
      <selection activeCell="J102" sqref="J102"/>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3.851562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2"/>
    </row>
    <row r="2" spans="12:56" ht="36.95" customHeight="1">
      <c r="L2" s="275" t="s">
        <v>6</v>
      </c>
      <c r="M2" s="273"/>
      <c r="N2" s="273"/>
      <c r="O2" s="273"/>
      <c r="P2" s="273"/>
      <c r="Q2" s="273"/>
      <c r="R2" s="273"/>
      <c r="S2" s="273"/>
      <c r="T2" s="273"/>
      <c r="U2" s="273"/>
      <c r="V2" s="273"/>
      <c r="AT2" s="17" t="s">
        <v>79</v>
      </c>
      <c r="AZ2" s="83" t="s">
        <v>83</v>
      </c>
      <c r="BA2" s="83" t="s">
        <v>83</v>
      </c>
      <c r="BB2" s="83" t="s">
        <v>3</v>
      </c>
      <c r="BC2" s="83" t="s">
        <v>1127</v>
      </c>
      <c r="BD2" s="83" t="s">
        <v>77</v>
      </c>
    </row>
    <row r="3" spans="2:56" ht="6.95" customHeight="1">
      <c r="B3" s="18"/>
      <c r="C3" s="19"/>
      <c r="D3" s="19"/>
      <c r="E3" s="19"/>
      <c r="F3" s="19"/>
      <c r="G3" s="19"/>
      <c r="H3" s="19"/>
      <c r="I3" s="19"/>
      <c r="J3" s="19"/>
      <c r="K3" s="19"/>
      <c r="L3" s="20"/>
      <c r="AT3" s="17" t="s">
        <v>77</v>
      </c>
      <c r="AZ3" s="83" t="s">
        <v>85</v>
      </c>
      <c r="BA3" s="83" t="s">
        <v>85</v>
      </c>
      <c r="BB3" s="83" t="s">
        <v>3</v>
      </c>
      <c r="BC3" s="83" t="s">
        <v>1128</v>
      </c>
      <c r="BD3" s="83" t="s">
        <v>77</v>
      </c>
    </row>
    <row r="4" spans="2:56" ht="24.95" customHeight="1">
      <c r="B4" s="20"/>
      <c r="D4" s="21" t="s">
        <v>87</v>
      </c>
      <c r="L4" s="20"/>
      <c r="M4" s="22" t="s">
        <v>11</v>
      </c>
      <c r="AT4" s="17" t="s">
        <v>4</v>
      </c>
      <c r="AZ4" s="83" t="s">
        <v>88</v>
      </c>
      <c r="BA4" s="83" t="s">
        <v>88</v>
      </c>
      <c r="BB4" s="83" t="s">
        <v>3</v>
      </c>
      <c r="BC4" s="83" t="s">
        <v>1129</v>
      </c>
      <c r="BD4" s="83" t="s">
        <v>77</v>
      </c>
    </row>
    <row r="5" spans="2:56" ht="6.95" customHeight="1">
      <c r="B5" s="20"/>
      <c r="L5" s="20"/>
      <c r="AZ5" s="83" t="s">
        <v>90</v>
      </c>
      <c r="BA5" s="83" t="s">
        <v>90</v>
      </c>
      <c r="BB5" s="83" t="s">
        <v>3</v>
      </c>
      <c r="BC5" s="83" t="s">
        <v>1130</v>
      </c>
      <c r="BD5" s="83" t="s">
        <v>77</v>
      </c>
    </row>
    <row r="6" spans="2:56" ht="12" customHeight="1">
      <c r="B6" s="20"/>
      <c r="D6" s="25" t="s">
        <v>15</v>
      </c>
      <c r="L6" s="20"/>
      <c r="AZ6" s="83" t="s">
        <v>92</v>
      </c>
      <c r="BA6" s="83" t="s">
        <v>92</v>
      </c>
      <c r="BB6" s="83" t="s">
        <v>3</v>
      </c>
      <c r="BC6" s="83" t="s">
        <v>1131</v>
      </c>
      <c r="BD6" s="83" t="s">
        <v>77</v>
      </c>
    </row>
    <row r="7" spans="2:56" ht="14.45" customHeight="1">
      <c r="B7" s="20"/>
      <c r="E7" s="289" t="str">
        <f>'Rekapitulace stavby'!K6</f>
        <v>Oprava interiéru ubytovacího zařízení ÚJOP UK- BLOK A1,A2,B   Správa budov a zařízení CDMS Krystal Hotel Krystal</v>
      </c>
      <c r="F7" s="290"/>
      <c r="G7" s="290"/>
      <c r="H7" s="290"/>
      <c r="L7" s="20"/>
      <c r="AZ7" s="83" t="s">
        <v>94</v>
      </c>
      <c r="BA7" s="83" t="s">
        <v>94</v>
      </c>
      <c r="BB7" s="83" t="s">
        <v>3</v>
      </c>
      <c r="BC7" s="83" t="s">
        <v>1132</v>
      </c>
      <c r="BD7" s="83" t="s">
        <v>77</v>
      </c>
    </row>
    <row r="8" spans="2:56" s="1" customFormat="1" ht="12" customHeight="1">
      <c r="B8" s="28"/>
      <c r="D8" s="25" t="s">
        <v>96</v>
      </c>
      <c r="L8" s="28"/>
      <c r="AZ8" s="83" t="s">
        <v>97</v>
      </c>
      <c r="BA8" s="83" t="s">
        <v>98</v>
      </c>
      <c r="BB8" s="83" t="s">
        <v>3</v>
      </c>
      <c r="BC8" s="83" t="s">
        <v>99</v>
      </c>
      <c r="BD8" s="83" t="s">
        <v>77</v>
      </c>
    </row>
    <row r="9" spans="2:12" s="1" customFormat="1" ht="36.95" customHeight="1">
      <c r="B9" s="28"/>
      <c r="E9" s="263" t="s">
        <v>1133</v>
      </c>
      <c r="F9" s="288"/>
      <c r="G9" s="288"/>
      <c r="H9" s="288"/>
      <c r="L9" s="28"/>
    </row>
    <row r="10" spans="2:12" s="1" customFormat="1" ht="12">
      <c r="B10" s="28"/>
      <c r="L10" s="28"/>
    </row>
    <row r="11" spans="2:12" s="1" customFormat="1" ht="12" customHeight="1">
      <c r="B11" s="28"/>
      <c r="D11" s="25" t="s">
        <v>17</v>
      </c>
      <c r="F11" s="17" t="s">
        <v>3</v>
      </c>
      <c r="I11" s="25" t="s">
        <v>18</v>
      </c>
      <c r="J11" s="17" t="s">
        <v>3</v>
      </c>
      <c r="L11" s="28"/>
    </row>
    <row r="12" spans="2:12" s="1" customFormat="1" ht="12" customHeight="1">
      <c r="B12" s="28"/>
      <c r="D12" s="25" t="s">
        <v>19</v>
      </c>
      <c r="F12" s="17" t="s">
        <v>20</v>
      </c>
      <c r="I12" s="25" t="s">
        <v>21</v>
      </c>
      <c r="J12" s="45" t="str">
        <f>'Rekapitulace stavby'!AN8</f>
        <v>26. 2. 2019</v>
      </c>
      <c r="L12" s="28"/>
    </row>
    <row r="13" spans="2:12" s="1" customFormat="1" ht="10.9" customHeight="1">
      <c r="B13" s="28"/>
      <c r="L13" s="28"/>
    </row>
    <row r="14" spans="2:12" s="1" customFormat="1" ht="12" customHeight="1">
      <c r="B14" s="28"/>
      <c r="D14" s="25" t="s">
        <v>23</v>
      </c>
      <c r="I14" s="25" t="s">
        <v>24</v>
      </c>
      <c r="J14" s="17" t="s">
        <v>3</v>
      </c>
      <c r="L14" s="28"/>
    </row>
    <row r="15" spans="2:12" s="1" customFormat="1" ht="18" customHeight="1">
      <c r="B15" s="28"/>
      <c r="E15" s="17" t="s">
        <v>25</v>
      </c>
      <c r="I15" s="25" t="s">
        <v>26</v>
      </c>
      <c r="J15" s="17" t="s">
        <v>3</v>
      </c>
      <c r="L15" s="28"/>
    </row>
    <row r="16" spans="2:12" s="1" customFormat="1" ht="6.95" customHeight="1">
      <c r="B16" s="28"/>
      <c r="L16" s="28"/>
    </row>
    <row r="17" spans="2:12" s="1" customFormat="1" ht="12" customHeight="1">
      <c r="B17" s="28"/>
      <c r="D17" s="25" t="s">
        <v>27</v>
      </c>
      <c r="I17" s="25" t="s">
        <v>24</v>
      </c>
      <c r="J17" s="17" t="str">
        <f>'Rekapitulace stavby'!AN13</f>
        <v/>
      </c>
      <c r="L17" s="28"/>
    </row>
    <row r="18" spans="2:12" s="1" customFormat="1" ht="18" customHeight="1">
      <c r="B18" s="28"/>
      <c r="E18" s="272" t="str">
        <f>'Rekapitulace stavby'!E14</f>
        <v xml:space="preserve"> </v>
      </c>
      <c r="F18" s="272"/>
      <c r="G18" s="272"/>
      <c r="H18" s="272"/>
      <c r="I18" s="25" t="s">
        <v>26</v>
      </c>
      <c r="J18" s="17" t="str">
        <f>'Rekapitulace stavby'!AN14</f>
        <v/>
      </c>
      <c r="L18" s="28"/>
    </row>
    <row r="19" spans="2:12" s="1" customFormat="1" ht="6.95" customHeight="1">
      <c r="B19" s="28"/>
      <c r="L19" s="28"/>
    </row>
    <row r="20" spans="2:12" s="1" customFormat="1" ht="12" customHeight="1">
      <c r="B20" s="28"/>
      <c r="D20" s="25" t="s">
        <v>28</v>
      </c>
      <c r="I20" s="25" t="s">
        <v>24</v>
      </c>
      <c r="J20" s="17" t="s">
        <v>3</v>
      </c>
      <c r="L20" s="28"/>
    </row>
    <row r="21" spans="2:12" s="1" customFormat="1" ht="18" customHeight="1">
      <c r="B21" s="28"/>
      <c r="E21" s="17" t="s">
        <v>29</v>
      </c>
      <c r="I21" s="25" t="s">
        <v>26</v>
      </c>
      <c r="J21" s="17" t="s">
        <v>3</v>
      </c>
      <c r="L21" s="28"/>
    </row>
    <row r="22" spans="2:12" s="1" customFormat="1" ht="6.95" customHeight="1">
      <c r="B22" s="28"/>
      <c r="L22" s="28"/>
    </row>
    <row r="23" spans="2:12" s="1" customFormat="1" ht="12" customHeight="1">
      <c r="B23" s="28"/>
      <c r="D23" s="25" t="s">
        <v>31</v>
      </c>
      <c r="I23" s="25" t="s">
        <v>24</v>
      </c>
      <c r="J23" s="17" t="str">
        <f>IF('Rekapitulace stavby'!AN19="","",'Rekapitulace stavby'!AN19)</f>
        <v/>
      </c>
      <c r="L23" s="28"/>
    </row>
    <row r="24" spans="2:12" s="1" customFormat="1" ht="18" customHeight="1">
      <c r="B24" s="28"/>
      <c r="E24" s="17" t="str">
        <f>IF('Rekapitulace stavby'!E20="","",'Rekapitulace stavby'!E20)</f>
        <v xml:space="preserve"> </v>
      </c>
      <c r="I24" s="25" t="s">
        <v>26</v>
      </c>
      <c r="J24" s="17" t="str">
        <f>IF('Rekapitulace stavby'!AN20="","",'Rekapitulace stavby'!AN20)</f>
        <v/>
      </c>
      <c r="L24" s="28"/>
    </row>
    <row r="25" spans="2:12" s="1" customFormat="1" ht="6.95" customHeight="1">
      <c r="B25" s="28"/>
      <c r="L25" s="28"/>
    </row>
    <row r="26" spans="2:12" s="1" customFormat="1" ht="12" customHeight="1">
      <c r="B26" s="28"/>
      <c r="D26" s="25" t="s">
        <v>32</v>
      </c>
      <c r="L26" s="28"/>
    </row>
    <row r="27" spans="2:12" s="6" customFormat="1" ht="14.45" customHeight="1">
      <c r="B27" s="84"/>
      <c r="E27" s="276" t="s">
        <v>3</v>
      </c>
      <c r="F27" s="276"/>
      <c r="G27" s="276"/>
      <c r="H27" s="276"/>
      <c r="L27" s="84"/>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5" t="s">
        <v>34</v>
      </c>
      <c r="J30" s="60">
        <f>ROUND(J101,2)</f>
        <v>0</v>
      </c>
      <c r="L30" s="28"/>
    </row>
    <row r="31" spans="2:12" s="1" customFormat="1" ht="6.95" customHeight="1">
      <c r="B31" s="28"/>
      <c r="D31" s="46"/>
      <c r="E31" s="46"/>
      <c r="F31" s="46"/>
      <c r="G31" s="46"/>
      <c r="H31" s="46"/>
      <c r="I31" s="46"/>
      <c r="J31" s="46"/>
      <c r="K31" s="46"/>
      <c r="L31" s="28"/>
    </row>
    <row r="32" spans="2:12" s="1" customFormat="1" ht="14.45" customHeight="1">
      <c r="B32" s="28"/>
      <c r="F32" s="31" t="s">
        <v>36</v>
      </c>
      <c r="I32" s="31" t="s">
        <v>35</v>
      </c>
      <c r="J32" s="31" t="s">
        <v>37</v>
      </c>
      <c r="L32" s="28"/>
    </row>
    <row r="33" spans="2:12" s="1" customFormat="1" ht="14.45" customHeight="1">
      <c r="B33" s="28"/>
      <c r="D33" s="25" t="s">
        <v>38</v>
      </c>
      <c r="E33" s="25" t="s">
        <v>39</v>
      </c>
      <c r="F33" s="86">
        <f>ROUND(J30,2)</f>
        <v>0</v>
      </c>
      <c r="I33" s="33">
        <v>0.21</v>
      </c>
      <c r="J33" s="86">
        <f>I33*F33</f>
        <v>0</v>
      </c>
      <c r="L33" s="28"/>
    </row>
    <row r="34" spans="2:12" s="1" customFormat="1" ht="14.45" customHeight="1">
      <c r="B34" s="28"/>
      <c r="E34" s="25" t="s">
        <v>40</v>
      </c>
      <c r="F34" s="86">
        <f>ROUND((SUM(BF101:BF1155)),2)</f>
        <v>0</v>
      </c>
      <c r="I34" s="33">
        <v>0.15</v>
      </c>
      <c r="J34" s="86">
        <f>ROUND(((SUM(BF101:BF1155))*I34),2)</f>
        <v>0</v>
      </c>
      <c r="L34" s="28"/>
    </row>
    <row r="35" spans="2:12" s="1" customFormat="1" ht="14.45" customHeight="1" hidden="1">
      <c r="B35" s="28"/>
      <c r="E35" s="25" t="s">
        <v>41</v>
      </c>
      <c r="F35" s="86">
        <f>ROUND((SUM(BG101:BG1155)),2)</f>
        <v>0</v>
      </c>
      <c r="I35" s="33">
        <v>0.21</v>
      </c>
      <c r="J35" s="86">
        <f>0</f>
        <v>0</v>
      </c>
      <c r="L35" s="28"/>
    </row>
    <row r="36" spans="2:12" s="1" customFormat="1" ht="14.45" customHeight="1" hidden="1">
      <c r="B36" s="28"/>
      <c r="E36" s="25" t="s">
        <v>42</v>
      </c>
      <c r="F36" s="86">
        <f>ROUND((SUM(BH101:BH1155)),2)</f>
        <v>0</v>
      </c>
      <c r="I36" s="33">
        <v>0.15</v>
      </c>
      <c r="J36" s="86">
        <f>0</f>
        <v>0</v>
      </c>
      <c r="L36" s="28"/>
    </row>
    <row r="37" spans="2:12" s="1" customFormat="1" ht="14.45" customHeight="1" hidden="1">
      <c r="B37" s="28"/>
      <c r="E37" s="25" t="s">
        <v>43</v>
      </c>
      <c r="F37" s="86">
        <f>ROUND((SUM(BI101:BI1155)),2)</f>
        <v>0</v>
      </c>
      <c r="I37" s="33">
        <v>0</v>
      </c>
      <c r="J37" s="86">
        <f>0</f>
        <v>0</v>
      </c>
      <c r="L37" s="28"/>
    </row>
    <row r="38" spans="2:12" s="1" customFormat="1" ht="6.95" customHeight="1">
      <c r="B38" s="28"/>
      <c r="L38" s="28"/>
    </row>
    <row r="39" spans="2:12" s="1" customFormat="1" ht="25.35" customHeight="1">
      <c r="B39" s="28"/>
      <c r="C39" s="87"/>
      <c r="D39" s="88" t="s">
        <v>44</v>
      </c>
      <c r="E39" s="51"/>
      <c r="F39" s="51"/>
      <c r="G39" s="89" t="s">
        <v>45</v>
      </c>
      <c r="H39" s="90" t="s">
        <v>46</v>
      </c>
      <c r="I39" s="51"/>
      <c r="J39" s="91">
        <f>SUM(J30:J37)</f>
        <v>0</v>
      </c>
      <c r="K39" s="92"/>
      <c r="L39" s="28"/>
    </row>
    <row r="40" spans="2:12" s="1" customFormat="1" ht="14.45" customHeight="1">
      <c r="B40" s="38"/>
      <c r="C40" s="39"/>
      <c r="D40" s="39"/>
      <c r="E40" s="39"/>
      <c r="F40" s="39"/>
      <c r="G40" s="39"/>
      <c r="H40" s="39"/>
      <c r="I40" s="39"/>
      <c r="J40" s="39"/>
      <c r="K40" s="39"/>
      <c r="L40" s="28"/>
    </row>
    <row r="44" spans="2:12" s="1" customFormat="1" ht="6.95" customHeight="1">
      <c r="B44" s="40"/>
      <c r="C44" s="41"/>
      <c r="D44" s="41"/>
      <c r="E44" s="41"/>
      <c r="F44" s="41"/>
      <c r="G44" s="41"/>
      <c r="H44" s="41"/>
      <c r="I44" s="41"/>
      <c r="J44" s="41"/>
      <c r="K44" s="41"/>
      <c r="L44" s="28"/>
    </row>
    <row r="45" spans="2:12" s="1" customFormat="1" ht="24.95" customHeight="1">
      <c r="B45" s="28"/>
      <c r="C45" s="21" t="s">
        <v>101</v>
      </c>
      <c r="L45" s="28"/>
    </row>
    <row r="46" spans="2:12" s="1" customFormat="1" ht="6.95" customHeight="1">
      <c r="B46" s="28"/>
      <c r="L46" s="28"/>
    </row>
    <row r="47" spans="2:12" s="1" customFormat="1" ht="12" customHeight="1">
      <c r="B47" s="28"/>
      <c r="C47" s="25" t="s">
        <v>15</v>
      </c>
      <c r="L47" s="28"/>
    </row>
    <row r="48" spans="2:12" s="1" customFormat="1" ht="14.45" customHeight="1">
      <c r="B48" s="28"/>
      <c r="E48" s="289" t="str">
        <f>E7</f>
        <v>Oprava interiéru ubytovacího zařízení ÚJOP UK- BLOK A1,A2,B   Správa budov a zařízení CDMS Krystal Hotel Krystal</v>
      </c>
      <c r="F48" s="290"/>
      <c r="G48" s="290"/>
      <c r="H48" s="290"/>
      <c r="L48" s="28"/>
    </row>
    <row r="49" spans="2:12" s="1" customFormat="1" ht="12" customHeight="1">
      <c r="B49" s="28"/>
      <c r="C49" s="25" t="s">
        <v>96</v>
      </c>
      <c r="L49" s="28"/>
    </row>
    <row r="50" spans="2:12" s="1" customFormat="1" ht="14.45" customHeight="1">
      <c r="B50" s="28"/>
      <c r="E50" s="263" t="str">
        <f>E9</f>
        <v xml:space="preserve">2 - Oprava interiéru ubytovacího zařízení 9.NP </v>
      </c>
      <c r="F50" s="288"/>
      <c r="G50" s="288"/>
      <c r="H50" s="288"/>
      <c r="L50" s="28"/>
    </row>
    <row r="51" spans="2:12" s="1" customFormat="1" ht="6.95" customHeight="1">
      <c r="B51" s="28"/>
      <c r="L51" s="28"/>
    </row>
    <row r="52" spans="2:12" s="1" customFormat="1" ht="12" customHeight="1">
      <c r="B52" s="28"/>
      <c r="C52" s="25" t="s">
        <v>19</v>
      </c>
      <c r="F52" s="17" t="str">
        <f>F12</f>
        <v xml:space="preserve"> </v>
      </c>
      <c r="I52" s="25" t="s">
        <v>21</v>
      </c>
      <c r="J52" s="45" t="str">
        <f>IF(J12="","",J12)</f>
        <v>26. 2. 2019</v>
      </c>
      <c r="L52" s="28"/>
    </row>
    <row r="53" spans="2:12" s="1" customFormat="1" ht="6.95" customHeight="1">
      <c r="B53" s="28"/>
      <c r="L53" s="28"/>
    </row>
    <row r="54" spans="2:12" s="1" customFormat="1" ht="12.6" customHeight="1">
      <c r="B54" s="28"/>
      <c r="C54" s="25" t="s">
        <v>23</v>
      </c>
      <c r="F54" s="17" t="str">
        <f>E15</f>
        <v>ÚJOP Univerzity Karlovy, Praha</v>
      </c>
      <c r="I54" s="25" t="s">
        <v>28</v>
      </c>
      <c r="J54" s="26" t="str">
        <f>E21</f>
        <v>ArcEnergo s.r.o.</v>
      </c>
      <c r="L54" s="28"/>
    </row>
    <row r="55" spans="2:12" s="1" customFormat="1" ht="12.6" customHeight="1">
      <c r="B55" s="28"/>
      <c r="C55" s="25" t="s">
        <v>27</v>
      </c>
      <c r="F55" s="17" t="str">
        <f>IF(E18="","",E18)</f>
        <v xml:space="preserve"> </v>
      </c>
      <c r="I55" s="25" t="s">
        <v>31</v>
      </c>
      <c r="J55" s="26" t="str">
        <f>E24</f>
        <v xml:space="preserve"> </v>
      </c>
      <c r="L55" s="28"/>
    </row>
    <row r="56" spans="2:12" s="1" customFormat="1" ht="10.35" customHeight="1">
      <c r="B56" s="28"/>
      <c r="L56" s="28"/>
    </row>
    <row r="57" spans="2:12" s="1" customFormat="1" ht="29.25" customHeight="1">
      <c r="B57" s="28"/>
      <c r="C57" s="93" t="s">
        <v>102</v>
      </c>
      <c r="D57" s="87"/>
      <c r="E57" s="87"/>
      <c r="F57" s="87"/>
      <c r="G57" s="87"/>
      <c r="H57" s="87"/>
      <c r="I57" s="87"/>
      <c r="J57" s="94" t="s">
        <v>103</v>
      </c>
      <c r="K57" s="87"/>
      <c r="L57" s="28"/>
    </row>
    <row r="58" spans="2:12" s="1" customFormat="1" ht="10.35" customHeight="1">
      <c r="B58" s="28"/>
      <c r="L58" s="28"/>
    </row>
    <row r="59" spans="2:47" s="1" customFormat="1" ht="22.9" customHeight="1">
      <c r="B59" s="28"/>
      <c r="C59" s="95" t="s">
        <v>66</v>
      </c>
      <c r="J59" s="60">
        <f>J101</f>
        <v>0</v>
      </c>
      <c r="L59" s="28"/>
      <c r="AU59" s="17" t="s">
        <v>104</v>
      </c>
    </row>
    <row r="60" spans="2:12" s="7" customFormat="1" ht="24.95" customHeight="1">
      <c r="B60" s="96"/>
      <c r="D60" s="97" t="s">
        <v>105</v>
      </c>
      <c r="E60" s="98"/>
      <c r="F60" s="98"/>
      <c r="G60" s="98"/>
      <c r="H60" s="98"/>
      <c r="I60" s="98"/>
      <c r="J60" s="99">
        <f>J102</f>
        <v>0</v>
      </c>
      <c r="L60" s="96"/>
    </row>
    <row r="61" spans="2:12" s="8" customFormat="1" ht="19.9" customHeight="1">
      <c r="B61" s="100"/>
      <c r="D61" s="101" t="s">
        <v>106</v>
      </c>
      <c r="E61" s="102"/>
      <c r="F61" s="102"/>
      <c r="G61" s="102"/>
      <c r="H61" s="102"/>
      <c r="I61" s="102"/>
      <c r="J61" s="103">
        <f>J103</f>
        <v>0</v>
      </c>
      <c r="L61" s="100"/>
    </row>
    <row r="62" spans="2:12" s="8" customFormat="1" ht="19.9" customHeight="1">
      <c r="B62" s="100"/>
      <c r="D62" s="101" t="s">
        <v>107</v>
      </c>
      <c r="E62" s="102"/>
      <c r="F62" s="102"/>
      <c r="G62" s="102"/>
      <c r="H62" s="102"/>
      <c r="I62" s="102"/>
      <c r="J62" s="103">
        <f>J145</f>
        <v>0</v>
      </c>
      <c r="L62" s="100"/>
    </row>
    <row r="63" spans="2:12" s="8" customFormat="1" ht="19.9" customHeight="1">
      <c r="B63" s="100"/>
      <c r="D63" s="101" t="s">
        <v>108</v>
      </c>
      <c r="E63" s="102"/>
      <c r="F63" s="102"/>
      <c r="G63" s="102"/>
      <c r="H63" s="102"/>
      <c r="I63" s="102"/>
      <c r="J63" s="103">
        <f>J280</f>
        <v>0</v>
      </c>
      <c r="L63" s="100"/>
    </row>
    <row r="64" spans="2:12" s="8" customFormat="1" ht="19.9" customHeight="1">
      <c r="B64" s="100"/>
      <c r="D64" s="101" t="s">
        <v>109</v>
      </c>
      <c r="E64" s="102"/>
      <c r="F64" s="102"/>
      <c r="G64" s="102"/>
      <c r="H64" s="102"/>
      <c r="I64" s="102"/>
      <c r="J64" s="103">
        <f>J460</f>
        <v>0</v>
      </c>
      <c r="L64" s="100"/>
    </row>
    <row r="65" spans="2:12" s="8" customFormat="1" ht="19.9" customHeight="1">
      <c r="B65" s="100"/>
      <c r="D65" s="101" t="s">
        <v>110</v>
      </c>
      <c r="E65" s="102"/>
      <c r="F65" s="102"/>
      <c r="G65" s="102"/>
      <c r="H65" s="102"/>
      <c r="I65" s="102"/>
      <c r="J65" s="103">
        <f>J470</f>
        <v>0</v>
      </c>
      <c r="L65" s="100"/>
    </row>
    <row r="66" spans="2:12" s="7" customFormat="1" ht="24.95" customHeight="1">
      <c r="B66" s="96"/>
      <c r="D66" s="97" t="s">
        <v>111</v>
      </c>
      <c r="E66" s="98"/>
      <c r="F66" s="98"/>
      <c r="G66" s="98"/>
      <c r="H66" s="98"/>
      <c r="I66" s="98"/>
      <c r="J66" s="99">
        <f>J473</f>
        <v>0</v>
      </c>
      <c r="L66" s="96"/>
    </row>
    <row r="67" spans="2:12" s="8" customFormat="1" ht="19.9" customHeight="1">
      <c r="B67" s="100"/>
      <c r="D67" s="101" t="s">
        <v>112</v>
      </c>
      <c r="E67" s="102"/>
      <c r="F67" s="102"/>
      <c r="G67" s="102"/>
      <c r="H67" s="102"/>
      <c r="I67" s="102"/>
      <c r="J67" s="103">
        <f>J474</f>
        <v>0</v>
      </c>
      <c r="L67" s="100"/>
    </row>
    <row r="68" spans="2:12" s="8" customFormat="1" ht="19.9" customHeight="1">
      <c r="B68" s="100"/>
      <c r="D68" s="101" t="s">
        <v>113</v>
      </c>
      <c r="E68" s="102"/>
      <c r="F68" s="102"/>
      <c r="G68" s="102"/>
      <c r="H68" s="102"/>
      <c r="I68" s="102"/>
      <c r="J68" s="103">
        <f>J490</f>
        <v>0</v>
      </c>
      <c r="L68" s="100"/>
    </row>
    <row r="69" spans="2:12" s="8" customFormat="1" ht="19.9" customHeight="1">
      <c r="B69" s="100"/>
      <c r="D69" s="101" t="s">
        <v>114</v>
      </c>
      <c r="E69" s="102"/>
      <c r="F69" s="102"/>
      <c r="G69" s="102"/>
      <c r="H69" s="102"/>
      <c r="I69" s="102"/>
      <c r="J69" s="103">
        <f>J492</f>
        <v>0</v>
      </c>
      <c r="L69" s="100"/>
    </row>
    <row r="70" spans="2:12" s="8" customFormat="1" ht="19.9" customHeight="1">
      <c r="B70" s="100"/>
      <c r="D70" s="101" t="s">
        <v>115</v>
      </c>
      <c r="E70" s="102"/>
      <c r="F70" s="102"/>
      <c r="G70" s="102"/>
      <c r="H70" s="102"/>
      <c r="I70" s="102"/>
      <c r="J70" s="103">
        <f>J495</f>
        <v>0</v>
      </c>
      <c r="L70" s="100"/>
    </row>
    <row r="71" spans="2:12" s="8" customFormat="1" ht="19.9" customHeight="1">
      <c r="B71" s="100"/>
      <c r="D71" s="101" t="s">
        <v>116</v>
      </c>
      <c r="E71" s="102"/>
      <c r="F71" s="102"/>
      <c r="G71" s="102"/>
      <c r="H71" s="102"/>
      <c r="I71" s="102"/>
      <c r="J71" s="103">
        <f>J497</f>
        <v>0</v>
      </c>
      <c r="L71" s="100"/>
    </row>
    <row r="72" spans="2:12" s="8" customFormat="1" ht="19.9" customHeight="1">
      <c r="B72" s="100"/>
      <c r="D72" s="101" t="s">
        <v>117</v>
      </c>
      <c r="E72" s="102"/>
      <c r="F72" s="102"/>
      <c r="G72" s="102"/>
      <c r="H72" s="102"/>
      <c r="I72" s="102"/>
      <c r="J72" s="103">
        <f>J623</f>
        <v>0</v>
      </c>
      <c r="L72" s="100"/>
    </row>
    <row r="73" spans="2:12" s="8" customFormat="1" ht="19.9" customHeight="1">
      <c r="B73" s="100"/>
      <c r="D73" s="101" t="s">
        <v>118</v>
      </c>
      <c r="E73" s="102"/>
      <c r="F73" s="102"/>
      <c r="G73" s="102"/>
      <c r="H73" s="102"/>
      <c r="I73" s="102"/>
      <c r="J73" s="103">
        <f>J696</f>
        <v>0</v>
      </c>
      <c r="L73" s="100"/>
    </row>
    <row r="74" spans="2:12" s="8" customFormat="1" ht="19.9" customHeight="1">
      <c r="B74" s="100"/>
      <c r="D74" s="101" t="s">
        <v>119</v>
      </c>
      <c r="E74" s="102"/>
      <c r="F74" s="102"/>
      <c r="G74" s="102"/>
      <c r="H74" s="102"/>
      <c r="I74" s="102"/>
      <c r="J74" s="103">
        <f>J735</f>
        <v>0</v>
      </c>
      <c r="L74" s="100"/>
    </row>
    <row r="75" spans="2:12" s="8" customFormat="1" ht="19.9" customHeight="1">
      <c r="B75" s="100"/>
      <c r="D75" s="101" t="s">
        <v>120</v>
      </c>
      <c r="E75" s="102"/>
      <c r="F75" s="102"/>
      <c r="G75" s="102"/>
      <c r="H75" s="102"/>
      <c r="I75" s="102"/>
      <c r="J75" s="103">
        <f>J787</f>
        <v>0</v>
      </c>
      <c r="L75" s="100"/>
    </row>
    <row r="76" spans="2:12" s="8" customFormat="1" ht="19.9" customHeight="1">
      <c r="B76" s="100"/>
      <c r="D76" s="101" t="s">
        <v>121</v>
      </c>
      <c r="E76" s="102"/>
      <c r="F76" s="102"/>
      <c r="G76" s="102"/>
      <c r="H76" s="102"/>
      <c r="I76" s="102"/>
      <c r="J76" s="103">
        <f>J968</f>
        <v>0</v>
      </c>
      <c r="L76" s="100"/>
    </row>
    <row r="77" spans="2:12" s="8" customFormat="1" ht="19.9" customHeight="1">
      <c r="B77" s="100"/>
      <c r="D77" s="101" t="s">
        <v>122</v>
      </c>
      <c r="E77" s="102"/>
      <c r="F77" s="102"/>
      <c r="G77" s="102"/>
      <c r="H77" s="102"/>
      <c r="I77" s="102"/>
      <c r="J77" s="103">
        <f>J1047</f>
        <v>0</v>
      </c>
      <c r="L77" s="100"/>
    </row>
    <row r="78" spans="2:12" s="8" customFormat="1" ht="19.9" customHeight="1">
      <c r="B78" s="100"/>
      <c r="D78" s="101" t="s">
        <v>123</v>
      </c>
      <c r="E78" s="102"/>
      <c r="F78" s="102"/>
      <c r="G78" s="102"/>
      <c r="H78" s="102"/>
      <c r="I78" s="102"/>
      <c r="J78" s="103">
        <f>J1063</f>
        <v>0</v>
      </c>
      <c r="L78" s="100"/>
    </row>
    <row r="79" spans="2:12" s="8" customFormat="1" ht="19.9" customHeight="1">
      <c r="B79" s="100"/>
      <c r="D79" s="101" t="s">
        <v>124</v>
      </c>
      <c r="E79" s="102"/>
      <c r="F79" s="102"/>
      <c r="G79" s="102"/>
      <c r="H79" s="102"/>
      <c r="I79" s="102"/>
      <c r="J79" s="103">
        <f>J1150</f>
        <v>0</v>
      </c>
      <c r="L79" s="100"/>
    </row>
    <row r="80" spans="2:12" s="8" customFormat="1" ht="19.9" customHeight="1">
      <c r="B80" s="100"/>
      <c r="D80" s="101" t="s">
        <v>125</v>
      </c>
      <c r="E80" s="102"/>
      <c r="F80" s="102"/>
      <c r="G80" s="102"/>
      <c r="H80" s="102"/>
      <c r="I80" s="102"/>
      <c r="J80" s="103">
        <f>J1152</f>
        <v>0</v>
      </c>
      <c r="L80" s="100"/>
    </row>
    <row r="81" spans="2:12" s="7" customFormat="1" ht="24.95" customHeight="1">
      <c r="B81" s="96"/>
      <c r="D81" s="97" t="s">
        <v>126</v>
      </c>
      <c r="E81" s="98"/>
      <c r="F81" s="98"/>
      <c r="G81" s="98"/>
      <c r="H81" s="98"/>
      <c r="I81" s="98"/>
      <c r="J81" s="99">
        <f>J1154</f>
        <v>0</v>
      </c>
      <c r="L81" s="96"/>
    </row>
    <row r="82" spans="2:12" s="1" customFormat="1" ht="21.75" customHeight="1">
      <c r="B82" s="28"/>
      <c r="L82" s="28"/>
    </row>
    <row r="83" spans="2:12" s="1" customFormat="1" ht="6.95" customHeight="1">
      <c r="B83" s="38"/>
      <c r="C83" s="39"/>
      <c r="D83" s="39"/>
      <c r="E83" s="39"/>
      <c r="F83" s="39"/>
      <c r="G83" s="39"/>
      <c r="H83" s="39"/>
      <c r="I83" s="39"/>
      <c r="J83" s="39"/>
      <c r="K83" s="39"/>
      <c r="L83" s="28"/>
    </row>
    <row r="87" spans="2:12" s="1" customFormat="1" ht="6.95" customHeight="1">
      <c r="B87" s="40"/>
      <c r="C87" s="41"/>
      <c r="D87" s="41"/>
      <c r="E87" s="41"/>
      <c r="F87" s="41"/>
      <c r="G87" s="41"/>
      <c r="H87" s="41"/>
      <c r="I87" s="41"/>
      <c r="J87" s="41"/>
      <c r="K87" s="41"/>
      <c r="L87" s="28"/>
    </row>
    <row r="88" spans="2:12" s="1" customFormat="1" ht="24.95" customHeight="1">
      <c r="B88" s="28"/>
      <c r="C88" s="21" t="s">
        <v>127</v>
      </c>
      <c r="L88" s="28"/>
    </row>
    <row r="89" spans="2:12" s="1" customFormat="1" ht="6.95" customHeight="1">
      <c r="B89" s="28"/>
      <c r="L89" s="28"/>
    </row>
    <row r="90" spans="2:12" s="1" customFormat="1" ht="12" customHeight="1">
      <c r="B90" s="28"/>
      <c r="C90" s="25" t="s">
        <v>15</v>
      </c>
      <c r="L90" s="28"/>
    </row>
    <row r="91" spans="2:12" s="1" customFormat="1" ht="14.45" customHeight="1">
      <c r="B91" s="28"/>
      <c r="E91" s="289" t="str">
        <f>E7</f>
        <v>Oprava interiéru ubytovacího zařízení ÚJOP UK- BLOK A1,A2,B   Správa budov a zařízení CDMS Krystal Hotel Krystal</v>
      </c>
      <c r="F91" s="290"/>
      <c r="G91" s="290"/>
      <c r="H91" s="290"/>
      <c r="L91" s="28"/>
    </row>
    <row r="92" spans="2:12" s="1" customFormat="1" ht="12" customHeight="1">
      <c r="B92" s="28"/>
      <c r="C92" s="25" t="s">
        <v>96</v>
      </c>
      <c r="L92" s="28"/>
    </row>
    <row r="93" spans="2:12" s="1" customFormat="1" ht="14.45" customHeight="1">
      <c r="B93" s="28"/>
      <c r="E93" s="263" t="str">
        <f>E9</f>
        <v xml:space="preserve">2 - Oprava interiéru ubytovacího zařízení 9.NP </v>
      </c>
      <c r="F93" s="288"/>
      <c r="G93" s="288"/>
      <c r="H93" s="288"/>
      <c r="L93" s="28"/>
    </row>
    <row r="94" spans="2:12" s="1" customFormat="1" ht="6.95" customHeight="1">
      <c r="B94" s="28"/>
      <c r="L94" s="28"/>
    </row>
    <row r="95" spans="2:12" s="1" customFormat="1" ht="12" customHeight="1">
      <c r="B95" s="28"/>
      <c r="C95" s="25" t="s">
        <v>19</v>
      </c>
      <c r="F95" s="17" t="str">
        <f>F12</f>
        <v xml:space="preserve"> </v>
      </c>
      <c r="I95" s="25" t="s">
        <v>21</v>
      </c>
      <c r="J95" s="45" t="str">
        <f>IF(J12="","",J12)</f>
        <v>26. 2. 2019</v>
      </c>
      <c r="L95" s="28"/>
    </row>
    <row r="96" spans="2:12" s="1" customFormat="1" ht="6.95" customHeight="1">
      <c r="B96" s="28"/>
      <c r="L96" s="28"/>
    </row>
    <row r="97" spans="2:12" s="1" customFormat="1" ht="12.6" customHeight="1">
      <c r="B97" s="28"/>
      <c r="C97" s="25" t="s">
        <v>23</v>
      </c>
      <c r="F97" s="17" t="str">
        <f>E15</f>
        <v>ÚJOP Univerzity Karlovy, Praha</v>
      </c>
      <c r="I97" s="25" t="s">
        <v>28</v>
      </c>
      <c r="J97" s="26" t="str">
        <f>E21</f>
        <v>ArcEnergo s.r.o.</v>
      </c>
      <c r="L97" s="28"/>
    </row>
    <row r="98" spans="2:12" s="1" customFormat="1" ht="12.6" customHeight="1">
      <c r="B98" s="28"/>
      <c r="C98" s="25" t="s">
        <v>27</v>
      </c>
      <c r="F98" s="17" t="str">
        <f>IF(E18="","",E18)</f>
        <v xml:space="preserve"> </v>
      </c>
      <c r="I98" s="25" t="s">
        <v>31</v>
      </c>
      <c r="J98" s="26" t="str">
        <f>E24</f>
        <v xml:space="preserve"> </v>
      </c>
      <c r="L98" s="28"/>
    </row>
    <row r="99" spans="2:12" s="1" customFormat="1" ht="10.35" customHeight="1">
      <c r="B99" s="28"/>
      <c r="L99" s="28"/>
    </row>
    <row r="100" spans="2:20" s="9" customFormat="1" ht="29.25" customHeight="1">
      <c r="B100" s="104"/>
      <c r="C100" s="105" t="s">
        <v>128</v>
      </c>
      <c r="D100" s="106" t="s">
        <v>53</v>
      </c>
      <c r="E100" s="106" t="s">
        <v>49</v>
      </c>
      <c r="F100" s="106" t="s">
        <v>50</v>
      </c>
      <c r="G100" s="106" t="s">
        <v>129</v>
      </c>
      <c r="H100" s="106" t="s">
        <v>130</v>
      </c>
      <c r="I100" s="106" t="s">
        <v>131</v>
      </c>
      <c r="J100" s="106" t="s">
        <v>103</v>
      </c>
      <c r="K100" s="107" t="s">
        <v>132</v>
      </c>
      <c r="L100" s="104"/>
      <c r="M100" s="53" t="s">
        <v>3</v>
      </c>
      <c r="N100" s="54" t="s">
        <v>38</v>
      </c>
      <c r="O100" s="54" t="s">
        <v>133</v>
      </c>
      <c r="P100" s="54" t="s">
        <v>134</v>
      </c>
      <c r="Q100" s="54" t="s">
        <v>135</v>
      </c>
      <c r="R100" s="54" t="s">
        <v>136</v>
      </c>
      <c r="S100" s="54" t="s">
        <v>137</v>
      </c>
      <c r="T100" s="55" t="s">
        <v>138</v>
      </c>
    </row>
    <row r="101" spans="2:63" s="1" customFormat="1" ht="22.9" customHeight="1">
      <c r="B101" s="28"/>
      <c r="C101" s="58" t="s">
        <v>139</v>
      </c>
      <c r="J101" s="108">
        <f>BK101</f>
        <v>0</v>
      </c>
      <c r="L101" s="28"/>
      <c r="M101" s="56"/>
      <c r="N101" s="46"/>
      <c r="O101" s="46"/>
      <c r="P101" s="109">
        <f>P102+P473+P1154</f>
        <v>8681.464458999999</v>
      </c>
      <c r="Q101" s="46"/>
      <c r="R101" s="109">
        <f>R102+R473+R1154</f>
        <v>125.59917697</v>
      </c>
      <c r="S101" s="46"/>
      <c r="T101" s="110">
        <f>T102+T473+T1154</f>
        <v>149.90024092000004</v>
      </c>
      <c r="AT101" s="17" t="s">
        <v>67</v>
      </c>
      <c r="AU101" s="17" t="s">
        <v>104</v>
      </c>
      <c r="BK101" s="111">
        <f>BK102+BJ473+BJ1154</f>
        <v>0</v>
      </c>
    </row>
    <row r="102" spans="2:63" s="10" customFormat="1" ht="25.9" customHeight="1">
      <c r="B102" s="112"/>
      <c r="D102" s="113" t="s">
        <v>67</v>
      </c>
      <c r="E102" s="114" t="s">
        <v>140</v>
      </c>
      <c r="F102" s="114" t="s">
        <v>141</v>
      </c>
      <c r="J102" s="115">
        <f>BK102</f>
        <v>0</v>
      </c>
      <c r="L102" s="112"/>
      <c r="M102" s="116"/>
      <c r="N102" s="117"/>
      <c r="O102" s="117"/>
      <c r="P102" s="118">
        <f>P103+P145+P280+P460+P470</f>
        <v>4201.966517</v>
      </c>
      <c r="Q102" s="117"/>
      <c r="R102" s="118">
        <f>R103+R145+R280+R460+R470</f>
        <v>71.65359893</v>
      </c>
      <c r="S102" s="117"/>
      <c r="T102" s="119">
        <f>T103+T145+T280+T460+T470</f>
        <v>139.80612800000003</v>
      </c>
      <c r="AR102" s="113" t="s">
        <v>73</v>
      </c>
      <c r="AT102" s="120" t="s">
        <v>67</v>
      </c>
      <c r="AU102" s="120" t="s">
        <v>68</v>
      </c>
      <c r="AY102" s="113" t="s">
        <v>142</v>
      </c>
      <c r="BK102" s="121">
        <f>BK103+BJ145+BJ280+BJ460+BJ470</f>
        <v>0</v>
      </c>
    </row>
    <row r="103" spans="2:63" s="10" customFormat="1" ht="22.9" customHeight="1">
      <c r="B103" s="112"/>
      <c r="D103" s="113" t="s">
        <v>67</v>
      </c>
      <c r="E103" s="122" t="s">
        <v>143</v>
      </c>
      <c r="F103" s="122" t="s">
        <v>144</v>
      </c>
      <c r="J103" s="123">
        <f>BK103</f>
        <v>0</v>
      </c>
      <c r="L103" s="112"/>
      <c r="M103" s="116"/>
      <c r="N103" s="117"/>
      <c r="O103" s="117"/>
      <c r="P103" s="118">
        <f>SUM(P104:P144)</f>
        <v>239.802347</v>
      </c>
      <c r="Q103" s="117"/>
      <c r="R103" s="118">
        <f>SUM(R104:R144)</f>
        <v>28.20850758</v>
      </c>
      <c r="S103" s="117"/>
      <c r="T103" s="119">
        <f>SUM(T104:T144)</f>
        <v>0</v>
      </c>
      <c r="AR103" s="113" t="s">
        <v>73</v>
      </c>
      <c r="AT103" s="120" t="s">
        <v>67</v>
      </c>
      <c r="AU103" s="120" t="s">
        <v>73</v>
      </c>
      <c r="AY103" s="113" t="s">
        <v>142</v>
      </c>
      <c r="BK103" s="121">
        <f>SUM(BJ104:BJ144)</f>
        <v>0</v>
      </c>
    </row>
    <row r="104" spans="2:64" s="1" customFormat="1" ht="20.45" customHeight="1">
      <c r="B104" s="124"/>
      <c r="C104" s="125" t="s">
        <v>73</v>
      </c>
      <c r="D104" s="125" t="s">
        <v>145</v>
      </c>
      <c r="E104" s="126" t="s">
        <v>146</v>
      </c>
      <c r="F104" s="127" t="s">
        <v>147</v>
      </c>
      <c r="G104" s="128" t="s">
        <v>148</v>
      </c>
      <c r="H104" s="129">
        <v>31</v>
      </c>
      <c r="I104" s="130"/>
      <c r="J104" s="130">
        <f>ROUND(I104*H104,2)</f>
        <v>0</v>
      </c>
      <c r="K104" s="127" t="s">
        <v>149</v>
      </c>
      <c r="L104" s="28"/>
      <c r="M104" s="48" t="s">
        <v>3</v>
      </c>
      <c r="N104" s="131" t="s">
        <v>39</v>
      </c>
      <c r="O104" s="132">
        <v>0.29</v>
      </c>
      <c r="P104" s="132">
        <f>O104*H104</f>
        <v>8.99</v>
      </c>
      <c r="Q104" s="132">
        <v>0.05528</v>
      </c>
      <c r="R104" s="132">
        <f>Q104*H104</f>
        <v>1.71368</v>
      </c>
      <c r="S104" s="132">
        <v>0</v>
      </c>
      <c r="T104" s="133">
        <f>S104*H104</f>
        <v>0</v>
      </c>
      <c r="AQ104" s="17" t="s">
        <v>150</v>
      </c>
      <c r="AS104" s="17" t="s">
        <v>145</v>
      </c>
      <c r="AT104" s="17" t="s">
        <v>77</v>
      </c>
      <c r="AX104" s="17" t="s">
        <v>142</v>
      </c>
      <c r="BD104" s="134">
        <f>IF(N104="základní",J104,0)</f>
        <v>0</v>
      </c>
      <c r="BE104" s="134">
        <f>IF(N104="snížená",J104,0)</f>
        <v>0</v>
      </c>
      <c r="BF104" s="134">
        <f>IF(N104="zákl. přenesená",J104,0)</f>
        <v>0</v>
      </c>
      <c r="BG104" s="134">
        <f>IF(N104="sníž. přenesená",J104,0)</f>
        <v>0</v>
      </c>
      <c r="BH104" s="134">
        <f>IF(N104="nulová",J104,0)</f>
        <v>0</v>
      </c>
      <c r="BI104" s="17" t="s">
        <v>73</v>
      </c>
      <c r="BJ104" s="134">
        <f>ROUND(I104*H104,2)</f>
        <v>0</v>
      </c>
      <c r="BK104" s="17" t="s">
        <v>150</v>
      </c>
      <c r="BL104" s="17" t="s">
        <v>151</v>
      </c>
    </row>
    <row r="105" spans="2:46" s="1" customFormat="1" ht="39">
      <c r="B105" s="28"/>
      <c r="D105" s="135" t="s">
        <v>152</v>
      </c>
      <c r="F105" s="136" t="s">
        <v>153</v>
      </c>
      <c r="L105" s="28"/>
      <c r="M105" s="137"/>
      <c r="N105" s="49"/>
      <c r="O105" s="49"/>
      <c r="P105" s="49"/>
      <c r="Q105" s="49"/>
      <c r="R105" s="49"/>
      <c r="S105" s="49"/>
      <c r="T105" s="50"/>
      <c r="AS105" s="17" t="s">
        <v>152</v>
      </c>
      <c r="AT105" s="17" t="s">
        <v>77</v>
      </c>
    </row>
    <row r="106" spans="2:50" s="11" customFormat="1" ht="12">
      <c r="B106" s="138"/>
      <c r="D106" s="135" t="s">
        <v>154</v>
      </c>
      <c r="E106" s="139" t="s">
        <v>3</v>
      </c>
      <c r="F106" s="140" t="s">
        <v>1134</v>
      </c>
      <c r="H106" s="139" t="s">
        <v>3</v>
      </c>
      <c r="L106" s="138"/>
      <c r="M106" s="141"/>
      <c r="N106" s="142"/>
      <c r="O106" s="142"/>
      <c r="P106" s="142"/>
      <c r="Q106" s="142"/>
      <c r="R106" s="142"/>
      <c r="S106" s="142"/>
      <c r="T106" s="143"/>
      <c r="AS106" s="139" t="s">
        <v>154</v>
      </c>
      <c r="AT106" s="139" t="s">
        <v>77</v>
      </c>
      <c r="AU106" s="11" t="s">
        <v>73</v>
      </c>
      <c r="AV106" s="11" t="s">
        <v>30</v>
      </c>
      <c r="AW106" s="11" t="s">
        <v>68</v>
      </c>
      <c r="AX106" s="139" t="s">
        <v>142</v>
      </c>
    </row>
    <row r="107" spans="2:50" s="11" customFormat="1" ht="12">
      <c r="B107" s="138"/>
      <c r="D107" s="135" t="s">
        <v>154</v>
      </c>
      <c r="E107" s="139" t="s">
        <v>3</v>
      </c>
      <c r="F107" s="140" t="s">
        <v>156</v>
      </c>
      <c r="H107" s="139" t="s">
        <v>3</v>
      </c>
      <c r="L107" s="138"/>
      <c r="M107" s="141"/>
      <c r="N107" s="142"/>
      <c r="O107" s="142"/>
      <c r="P107" s="142"/>
      <c r="Q107" s="142"/>
      <c r="R107" s="142"/>
      <c r="S107" s="142"/>
      <c r="T107" s="143"/>
      <c r="AS107" s="139" t="s">
        <v>154</v>
      </c>
      <c r="AT107" s="139" t="s">
        <v>77</v>
      </c>
      <c r="AU107" s="11" t="s">
        <v>73</v>
      </c>
      <c r="AV107" s="11" t="s">
        <v>30</v>
      </c>
      <c r="AW107" s="11" t="s">
        <v>68</v>
      </c>
      <c r="AX107" s="139" t="s">
        <v>142</v>
      </c>
    </row>
    <row r="108" spans="2:50" s="11" customFormat="1" ht="12">
      <c r="B108" s="138"/>
      <c r="D108" s="135" t="s">
        <v>154</v>
      </c>
      <c r="E108" s="139" t="s">
        <v>3</v>
      </c>
      <c r="F108" s="140" t="s">
        <v>157</v>
      </c>
      <c r="H108" s="139" t="s">
        <v>3</v>
      </c>
      <c r="L108" s="138"/>
      <c r="M108" s="141"/>
      <c r="N108" s="142"/>
      <c r="O108" s="142"/>
      <c r="P108" s="142"/>
      <c r="Q108" s="142"/>
      <c r="R108" s="142"/>
      <c r="S108" s="142"/>
      <c r="T108" s="143"/>
      <c r="AS108" s="139" t="s">
        <v>154</v>
      </c>
      <c r="AT108" s="139" t="s">
        <v>77</v>
      </c>
      <c r="AU108" s="11" t="s">
        <v>73</v>
      </c>
      <c r="AV108" s="11" t="s">
        <v>30</v>
      </c>
      <c r="AW108" s="11" t="s">
        <v>68</v>
      </c>
      <c r="AX108" s="139" t="s">
        <v>142</v>
      </c>
    </row>
    <row r="109" spans="2:50" s="12" customFormat="1" ht="12">
      <c r="B109" s="144"/>
      <c r="D109" s="135" t="s">
        <v>154</v>
      </c>
      <c r="E109" s="145" t="s">
        <v>3</v>
      </c>
      <c r="F109" s="146" t="s">
        <v>414</v>
      </c>
      <c r="H109" s="147">
        <v>31</v>
      </c>
      <c r="L109" s="144"/>
      <c r="M109" s="148"/>
      <c r="N109" s="149"/>
      <c r="O109" s="149"/>
      <c r="P109" s="149"/>
      <c r="Q109" s="149"/>
      <c r="R109" s="149"/>
      <c r="S109" s="149"/>
      <c r="T109" s="150"/>
      <c r="AS109" s="145" t="s">
        <v>154</v>
      </c>
      <c r="AT109" s="145" t="s">
        <v>77</v>
      </c>
      <c r="AU109" s="12" t="s">
        <v>77</v>
      </c>
      <c r="AV109" s="12" t="s">
        <v>30</v>
      </c>
      <c r="AW109" s="12" t="s">
        <v>73</v>
      </c>
      <c r="AX109" s="145" t="s">
        <v>142</v>
      </c>
    </row>
    <row r="110" spans="2:64" s="1" customFormat="1" ht="20.45" customHeight="1">
      <c r="B110" s="124"/>
      <c r="C110" s="125" t="s">
        <v>77</v>
      </c>
      <c r="D110" s="125" t="s">
        <v>145</v>
      </c>
      <c r="E110" s="126" t="s">
        <v>159</v>
      </c>
      <c r="F110" s="127" t="s">
        <v>160</v>
      </c>
      <c r="G110" s="128" t="s">
        <v>161</v>
      </c>
      <c r="H110" s="129">
        <v>0.115</v>
      </c>
      <c r="I110" s="130"/>
      <c r="J110" s="130">
        <f>ROUND(I110*H110,2)</f>
        <v>0</v>
      </c>
      <c r="K110" s="127" t="s">
        <v>149</v>
      </c>
      <c r="L110" s="28"/>
      <c r="M110" s="48" t="s">
        <v>3</v>
      </c>
      <c r="N110" s="131" t="s">
        <v>39</v>
      </c>
      <c r="O110" s="132">
        <v>18.175</v>
      </c>
      <c r="P110" s="132">
        <f>O110*H110</f>
        <v>2.090125</v>
      </c>
      <c r="Q110" s="132">
        <v>0.01954</v>
      </c>
      <c r="R110" s="132">
        <f>Q110*H110</f>
        <v>0.0022470999999999997</v>
      </c>
      <c r="S110" s="132">
        <v>0</v>
      </c>
      <c r="T110" s="133">
        <f>S110*H110</f>
        <v>0</v>
      </c>
      <c r="AQ110" s="17" t="s">
        <v>150</v>
      </c>
      <c r="AS110" s="17" t="s">
        <v>145</v>
      </c>
      <c r="AT110" s="17" t="s">
        <v>77</v>
      </c>
      <c r="AX110" s="17" t="s">
        <v>142</v>
      </c>
      <c r="BD110" s="134">
        <f>IF(N110="základní",J110,0)</f>
        <v>0</v>
      </c>
      <c r="BE110" s="134">
        <f>IF(N110="snížená",J110,0)</f>
        <v>0</v>
      </c>
      <c r="BF110" s="134">
        <f>IF(N110="zákl. přenesená",J110,0)</f>
        <v>0</v>
      </c>
      <c r="BG110" s="134">
        <f>IF(N110="sníž. přenesená",J110,0)</f>
        <v>0</v>
      </c>
      <c r="BH110" s="134">
        <f>IF(N110="nulová",J110,0)</f>
        <v>0</v>
      </c>
      <c r="BI110" s="17" t="s">
        <v>73</v>
      </c>
      <c r="BJ110" s="134">
        <f>ROUND(I110*H110,2)</f>
        <v>0</v>
      </c>
      <c r="BK110" s="17" t="s">
        <v>150</v>
      </c>
      <c r="BL110" s="17" t="s">
        <v>162</v>
      </c>
    </row>
    <row r="111" spans="2:46" s="1" customFormat="1" ht="58.5">
      <c r="B111" s="28"/>
      <c r="D111" s="135" t="s">
        <v>152</v>
      </c>
      <c r="F111" s="136" t="s">
        <v>163</v>
      </c>
      <c r="L111" s="28"/>
      <c r="M111" s="137"/>
      <c r="N111" s="49"/>
      <c r="O111" s="49"/>
      <c r="P111" s="49"/>
      <c r="Q111" s="49"/>
      <c r="R111" s="49"/>
      <c r="S111" s="49"/>
      <c r="T111" s="50"/>
      <c r="AS111" s="17" t="s">
        <v>152</v>
      </c>
      <c r="AT111" s="17" t="s">
        <v>77</v>
      </c>
    </row>
    <row r="112" spans="2:50" s="11" customFormat="1" ht="12">
      <c r="B112" s="138"/>
      <c r="D112" s="135" t="s">
        <v>154</v>
      </c>
      <c r="E112" s="139" t="s">
        <v>3</v>
      </c>
      <c r="F112" s="140" t="s">
        <v>1134</v>
      </c>
      <c r="H112" s="139" t="s">
        <v>3</v>
      </c>
      <c r="L112" s="138"/>
      <c r="M112" s="141"/>
      <c r="N112" s="142"/>
      <c r="O112" s="142"/>
      <c r="P112" s="142"/>
      <c r="Q112" s="142"/>
      <c r="R112" s="142"/>
      <c r="S112" s="142"/>
      <c r="T112" s="143"/>
      <c r="AS112" s="139" t="s">
        <v>154</v>
      </c>
      <c r="AT112" s="139" t="s">
        <v>77</v>
      </c>
      <c r="AU112" s="11" t="s">
        <v>73</v>
      </c>
      <c r="AV112" s="11" t="s">
        <v>30</v>
      </c>
      <c r="AW112" s="11" t="s">
        <v>68</v>
      </c>
      <c r="AX112" s="139" t="s">
        <v>142</v>
      </c>
    </row>
    <row r="113" spans="2:50" s="11" customFormat="1" ht="12">
      <c r="B113" s="138"/>
      <c r="D113" s="135" t="s">
        <v>154</v>
      </c>
      <c r="E113" s="139" t="s">
        <v>3</v>
      </c>
      <c r="F113" s="140" t="s">
        <v>156</v>
      </c>
      <c r="H113" s="139" t="s">
        <v>3</v>
      </c>
      <c r="L113" s="138"/>
      <c r="M113" s="141"/>
      <c r="N113" s="142"/>
      <c r="O113" s="142"/>
      <c r="P113" s="142"/>
      <c r="Q113" s="142"/>
      <c r="R113" s="142"/>
      <c r="S113" s="142"/>
      <c r="T113" s="143"/>
      <c r="AS113" s="139" t="s">
        <v>154</v>
      </c>
      <c r="AT113" s="139" t="s">
        <v>77</v>
      </c>
      <c r="AU113" s="11" t="s">
        <v>73</v>
      </c>
      <c r="AV113" s="11" t="s">
        <v>30</v>
      </c>
      <c r="AW113" s="11" t="s">
        <v>68</v>
      </c>
      <c r="AX113" s="139" t="s">
        <v>142</v>
      </c>
    </row>
    <row r="114" spans="2:50" s="11" customFormat="1" ht="12">
      <c r="B114" s="138"/>
      <c r="D114" s="135" t="s">
        <v>154</v>
      </c>
      <c r="E114" s="139" t="s">
        <v>3</v>
      </c>
      <c r="F114" s="140" t="s">
        <v>164</v>
      </c>
      <c r="H114" s="139" t="s">
        <v>3</v>
      </c>
      <c r="L114" s="138"/>
      <c r="M114" s="141"/>
      <c r="N114" s="142"/>
      <c r="O114" s="142"/>
      <c r="P114" s="142"/>
      <c r="Q114" s="142"/>
      <c r="R114" s="142"/>
      <c r="S114" s="142"/>
      <c r="T114" s="143"/>
      <c r="AS114" s="139" t="s">
        <v>154</v>
      </c>
      <c r="AT114" s="139" t="s">
        <v>77</v>
      </c>
      <c r="AU114" s="11" t="s">
        <v>73</v>
      </c>
      <c r="AV114" s="11" t="s">
        <v>30</v>
      </c>
      <c r="AW114" s="11" t="s">
        <v>68</v>
      </c>
      <c r="AX114" s="139" t="s">
        <v>142</v>
      </c>
    </row>
    <row r="115" spans="2:50" s="12" customFormat="1" ht="12">
      <c r="B115" s="144"/>
      <c r="D115" s="135" t="s">
        <v>154</v>
      </c>
      <c r="E115" s="145" t="s">
        <v>3</v>
      </c>
      <c r="F115" s="146" t="s">
        <v>1135</v>
      </c>
      <c r="H115" s="147">
        <v>0.115</v>
      </c>
      <c r="L115" s="144"/>
      <c r="M115" s="148"/>
      <c r="N115" s="149"/>
      <c r="O115" s="149"/>
      <c r="P115" s="149"/>
      <c r="Q115" s="149"/>
      <c r="R115" s="149"/>
      <c r="S115" s="149"/>
      <c r="T115" s="150"/>
      <c r="AS115" s="145" t="s">
        <v>154</v>
      </c>
      <c r="AT115" s="145" t="s">
        <v>77</v>
      </c>
      <c r="AU115" s="12" t="s">
        <v>77</v>
      </c>
      <c r="AV115" s="12" t="s">
        <v>30</v>
      </c>
      <c r="AW115" s="12" t="s">
        <v>73</v>
      </c>
      <c r="AX115" s="145" t="s">
        <v>142</v>
      </c>
    </row>
    <row r="116" spans="2:64" s="1" customFormat="1" ht="14.45" customHeight="1">
      <c r="B116" s="124"/>
      <c r="C116" s="151" t="s">
        <v>143</v>
      </c>
      <c r="D116" s="151" t="s">
        <v>166</v>
      </c>
      <c r="E116" s="152" t="s">
        <v>167</v>
      </c>
      <c r="F116" s="153" t="s">
        <v>168</v>
      </c>
      <c r="G116" s="154" t="s">
        <v>161</v>
      </c>
      <c r="H116" s="155">
        <v>0.124</v>
      </c>
      <c r="I116" s="156"/>
      <c r="J116" s="156">
        <f>ROUND(I116*H116,2)</f>
        <v>0</v>
      </c>
      <c r="K116" s="153" t="s">
        <v>3</v>
      </c>
      <c r="L116" s="157"/>
      <c r="M116" s="158" t="s">
        <v>3</v>
      </c>
      <c r="N116" s="159" t="s">
        <v>39</v>
      </c>
      <c r="O116" s="132">
        <v>0</v>
      </c>
      <c r="P116" s="132">
        <f>O116*H116</f>
        <v>0</v>
      </c>
      <c r="Q116" s="132">
        <v>1</v>
      </c>
      <c r="R116" s="132">
        <f>Q116*H116</f>
        <v>0.124</v>
      </c>
      <c r="S116" s="132">
        <v>0</v>
      </c>
      <c r="T116" s="133">
        <f>S116*H116</f>
        <v>0</v>
      </c>
      <c r="AQ116" s="17" t="s">
        <v>169</v>
      </c>
      <c r="AS116" s="17" t="s">
        <v>166</v>
      </c>
      <c r="AT116" s="17" t="s">
        <v>77</v>
      </c>
      <c r="AX116" s="17" t="s">
        <v>142</v>
      </c>
      <c r="BD116" s="134">
        <f>IF(N116="základní",J116,0)</f>
        <v>0</v>
      </c>
      <c r="BE116" s="134">
        <f>IF(N116="snížená",J116,0)</f>
        <v>0</v>
      </c>
      <c r="BF116" s="134">
        <f>IF(N116="zákl. přenesená",J116,0)</f>
        <v>0</v>
      </c>
      <c r="BG116" s="134">
        <f>IF(N116="sníž. přenesená",J116,0)</f>
        <v>0</v>
      </c>
      <c r="BH116" s="134">
        <f>IF(N116="nulová",J116,0)</f>
        <v>0</v>
      </c>
      <c r="BI116" s="17" t="s">
        <v>73</v>
      </c>
      <c r="BJ116" s="134">
        <f>ROUND(I116*H116,2)</f>
        <v>0</v>
      </c>
      <c r="BK116" s="17" t="s">
        <v>150</v>
      </c>
      <c r="BL116" s="17" t="s">
        <v>170</v>
      </c>
    </row>
    <row r="117" spans="2:50" s="12" customFormat="1" ht="12">
      <c r="B117" s="144"/>
      <c r="D117" s="135" t="s">
        <v>154</v>
      </c>
      <c r="F117" s="146" t="s">
        <v>1136</v>
      </c>
      <c r="H117" s="147">
        <v>0.124</v>
      </c>
      <c r="L117" s="144"/>
      <c r="M117" s="148"/>
      <c r="N117" s="149"/>
      <c r="O117" s="149"/>
      <c r="P117" s="149"/>
      <c r="Q117" s="149"/>
      <c r="R117" s="149"/>
      <c r="S117" s="149"/>
      <c r="T117" s="150"/>
      <c r="AS117" s="145" t="s">
        <v>154</v>
      </c>
      <c r="AT117" s="145" t="s">
        <v>77</v>
      </c>
      <c r="AU117" s="12" t="s">
        <v>77</v>
      </c>
      <c r="AV117" s="12" t="s">
        <v>4</v>
      </c>
      <c r="AW117" s="12" t="s">
        <v>73</v>
      </c>
      <c r="AX117" s="145" t="s">
        <v>142</v>
      </c>
    </row>
    <row r="118" spans="2:64" s="1" customFormat="1" ht="20.45" customHeight="1">
      <c r="B118" s="124"/>
      <c r="C118" s="125" t="s">
        <v>150</v>
      </c>
      <c r="D118" s="125" t="s">
        <v>145</v>
      </c>
      <c r="E118" s="126" t="s">
        <v>172</v>
      </c>
      <c r="F118" s="127" t="s">
        <v>173</v>
      </c>
      <c r="G118" s="128" t="s">
        <v>174</v>
      </c>
      <c r="H118" s="129">
        <v>208.223</v>
      </c>
      <c r="I118" s="130"/>
      <c r="J118" s="130">
        <f>ROUND(I118*H118,2)</f>
        <v>0</v>
      </c>
      <c r="K118" s="127" t="s">
        <v>149</v>
      </c>
      <c r="L118" s="28"/>
      <c r="M118" s="48" t="s">
        <v>3</v>
      </c>
      <c r="N118" s="131" t="s">
        <v>39</v>
      </c>
      <c r="O118" s="132">
        <v>0.514</v>
      </c>
      <c r="P118" s="132">
        <f>O118*H118</f>
        <v>107.026622</v>
      </c>
      <c r="Q118" s="132">
        <v>0.05168</v>
      </c>
      <c r="R118" s="132">
        <f>Q118*H118</f>
        <v>10.76096464</v>
      </c>
      <c r="S118" s="132">
        <v>0</v>
      </c>
      <c r="T118" s="133">
        <f>S118*H118</f>
        <v>0</v>
      </c>
      <c r="AQ118" s="17" t="s">
        <v>150</v>
      </c>
      <c r="AS118" s="17" t="s">
        <v>145</v>
      </c>
      <c r="AT118" s="17" t="s">
        <v>77</v>
      </c>
      <c r="AX118" s="17" t="s">
        <v>142</v>
      </c>
      <c r="BD118" s="134">
        <f>IF(N118="základní",J118,0)</f>
        <v>0</v>
      </c>
      <c r="BE118" s="134">
        <f>IF(N118="snížená",J118,0)</f>
        <v>0</v>
      </c>
      <c r="BF118" s="134">
        <f>IF(N118="zákl. přenesená",J118,0)</f>
        <v>0</v>
      </c>
      <c r="BG118" s="134">
        <f>IF(N118="sníž. přenesená",J118,0)</f>
        <v>0</v>
      </c>
      <c r="BH118" s="134">
        <f>IF(N118="nulová",J118,0)</f>
        <v>0</v>
      </c>
      <c r="BI118" s="17" t="s">
        <v>73</v>
      </c>
      <c r="BJ118" s="134">
        <f>ROUND(I118*H118,2)</f>
        <v>0</v>
      </c>
      <c r="BK118" s="17" t="s">
        <v>150</v>
      </c>
      <c r="BL118" s="17" t="s">
        <v>175</v>
      </c>
    </row>
    <row r="119" spans="2:50" s="11" customFormat="1" ht="12">
      <c r="B119" s="138"/>
      <c r="D119" s="135" t="s">
        <v>154</v>
      </c>
      <c r="E119" s="139" t="s">
        <v>3</v>
      </c>
      <c r="F119" s="140" t="s">
        <v>1134</v>
      </c>
      <c r="H119" s="139" t="s">
        <v>3</v>
      </c>
      <c r="L119" s="138"/>
      <c r="M119" s="141"/>
      <c r="N119" s="142"/>
      <c r="O119" s="142"/>
      <c r="P119" s="142"/>
      <c r="Q119" s="142"/>
      <c r="R119" s="142"/>
      <c r="S119" s="142"/>
      <c r="T119" s="143"/>
      <c r="AS119" s="139" t="s">
        <v>154</v>
      </c>
      <c r="AT119" s="139" t="s">
        <v>77</v>
      </c>
      <c r="AU119" s="11" t="s">
        <v>73</v>
      </c>
      <c r="AV119" s="11" t="s">
        <v>30</v>
      </c>
      <c r="AW119" s="11" t="s">
        <v>68</v>
      </c>
      <c r="AX119" s="139" t="s">
        <v>142</v>
      </c>
    </row>
    <row r="120" spans="2:50" s="11" customFormat="1" ht="12">
      <c r="B120" s="138"/>
      <c r="D120" s="135" t="s">
        <v>154</v>
      </c>
      <c r="E120" s="139" t="s">
        <v>3</v>
      </c>
      <c r="F120" s="140" t="s">
        <v>156</v>
      </c>
      <c r="H120" s="139" t="s">
        <v>3</v>
      </c>
      <c r="L120" s="138"/>
      <c r="M120" s="141"/>
      <c r="N120" s="142"/>
      <c r="O120" s="142"/>
      <c r="P120" s="142"/>
      <c r="Q120" s="142"/>
      <c r="R120" s="142"/>
      <c r="S120" s="142"/>
      <c r="T120" s="143"/>
      <c r="AS120" s="139" t="s">
        <v>154</v>
      </c>
      <c r="AT120" s="139" t="s">
        <v>77</v>
      </c>
      <c r="AU120" s="11" t="s">
        <v>73</v>
      </c>
      <c r="AV120" s="11" t="s">
        <v>30</v>
      </c>
      <c r="AW120" s="11" t="s">
        <v>68</v>
      </c>
      <c r="AX120" s="139" t="s">
        <v>142</v>
      </c>
    </row>
    <row r="121" spans="2:50" s="11" customFormat="1" ht="12">
      <c r="B121" s="138"/>
      <c r="D121" s="135" t="s">
        <v>154</v>
      </c>
      <c r="E121" s="139" t="s">
        <v>3</v>
      </c>
      <c r="F121" s="140" t="s">
        <v>176</v>
      </c>
      <c r="H121" s="139" t="s">
        <v>3</v>
      </c>
      <c r="L121" s="138"/>
      <c r="M121" s="141"/>
      <c r="N121" s="142"/>
      <c r="O121" s="142"/>
      <c r="P121" s="142"/>
      <c r="Q121" s="142"/>
      <c r="R121" s="142"/>
      <c r="S121" s="142"/>
      <c r="T121" s="143"/>
      <c r="AS121" s="139" t="s">
        <v>154</v>
      </c>
      <c r="AT121" s="139" t="s">
        <v>77</v>
      </c>
      <c r="AU121" s="11" t="s">
        <v>73</v>
      </c>
      <c r="AV121" s="11" t="s">
        <v>30</v>
      </c>
      <c r="AW121" s="11" t="s">
        <v>68</v>
      </c>
      <c r="AX121" s="139" t="s">
        <v>142</v>
      </c>
    </row>
    <row r="122" spans="2:50" s="12" customFormat="1" ht="12">
      <c r="B122" s="144"/>
      <c r="D122" s="135" t="s">
        <v>154</v>
      </c>
      <c r="E122" s="145" t="s">
        <v>3</v>
      </c>
      <c r="F122" s="146" t="s">
        <v>177</v>
      </c>
      <c r="H122" s="147">
        <v>137.592</v>
      </c>
      <c r="L122" s="144"/>
      <c r="M122" s="148"/>
      <c r="N122" s="149"/>
      <c r="O122" s="149"/>
      <c r="P122" s="149"/>
      <c r="Q122" s="149"/>
      <c r="R122" s="149"/>
      <c r="S122" s="149"/>
      <c r="T122" s="150"/>
      <c r="AS122" s="145" t="s">
        <v>154</v>
      </c>
      <c r="AT122" s="145" t="s">
        <v>77</v>
      </c>
      <c r="AU122" s="12" t="s">
        <v>77</v>
      </c>
      <c r="AV122" s="12" t="s">
        <v>30</v>
      </c>
      <c r="AW122" s="12" t="s">
        <v>68</v>
      </c>
      <c r="AX122" s="145" t="s">
        <v>142</v>
      </c>
    </row>
    <row r="123" spans="2:50" s="11" customFormat="1" ht="12">
      <c r="B123" s="138"/>
      <c r="D123" s="135" t="s">
        <v>154</v>
      </c>
      <c r="E123" s="139" t="s">
        <v>3</v>
      </c>
      <c r="F123" s="140" t="s">
        <v>178</v>
      </c>
      <c r="H123" s="139" t="s">
        <v>3</v>
      </c>
      <c r="L123" s="138"/>
      <c r="M123" s="141"/>
      <c r="N123" s="142"/>
      <c r="O123" s="142"/>
      <c r="P123" s="142"/>
      <c r="Q123" s="142"/>
      <c r="R123" s="142"/>
      <c r="S123" s="142"/>
      <c r="T123" s="143"/>
      <c r="AS123" s="139" t="s">
        <v>154</v>
      </c>
      <c r="AT123" s="139" t="s">
        <v>77</v>
      </c>
      <c r="AU123" s="11" t="s">
        <v>73</v>
      </c>
      <c r="AV123" s="11" t="s">
        <v>30</v>
      </c>
      <c r="AW123" s="11" t="s">
        <v>68</v>
      </c>
      <c r="AX123" s="139" t="s">
        <v>142</v>
      </c>
    </row>
    <row r="124" spans="2:50" s="12" customFormat="1" ht="12">
      <c r="B124" s="144"/>
      <c r="D124" s="135" t="s">
        <v>154</v>
      </c>
      <c r="E124" s="145" t="s">
        <v>3</v>
      </c>
      <c r="F124" s="146" t="s">
        <v>1137</v>
      </c>
      <c r="H124" s="147">
        <v>68.796</v>
      </c>
      <c r="L124" s="144"/>
      <c r="M124" s="148"/>
      <c r="N124" s="149"/>
      <c r="O124" s="149"/>
      <c r="P124" s="149"/>
      <c r="Q124" s="149"/>
      <c r="R124" s="149"/>
      <c r="S124" s="149"/>
      <c r="T124" s="150"/>
      <c r="AS124" s="145" t="s">
        <v>154</v>
      </c>
      <c r="AT124" s="145" t="s">
        <v>77</v>
      </c>
      <c r="AU124" s="12" t="s">
        <v>77</v>
      </c>
      <c r="AV124" s="12" t="s">
        <v>30</v>
      </c>
      <c r="AW124" s="12" t="s">
        <v>68</v>
      </c>
      <c r="AX124" s="145" t="s">
        <v>142</v>
      </c>
    </row>
    <row r="125" spans="2:50" s="11" customFormat="1" ht="12">
      <c r="B125" s="138"/>
      <c r="D125" s="135" t="s">
        <v>154</v>
      </c>
      <c r="E125" s="139" t="s">
        <v>3</v>
      </c>
      <c r="F125" s="140" t="s">
        <v>180</v>
      </c>
      <c r="H125" s="139" t="s">
        <v>3</v>
      </c>
      <c r="L125" s="138"/>
      <c r="M125" s="141"/>
      <c r="N125" s="142"/>
      <c r="O125" s="142"/>
      <c r="P125" s="142"/>
      <c r="Q125" s="142"/>
      <c r="R125" s="142"/>
      <c r="S125" s="142"/>
      <c r="T125" s="143"/>
      <c r="AS125" s="139" t="s">
        <v>154</v>
      </c>
      <c r="AT125" s="139" t="s">
        <v>77</v>
      </c>
      <c r="AU125" s="11" t="s">
        <v>73</v>
      </c>
      <c r="AV125" s="11" t="s">
        <v>30</v>
      </c>
      <c r="AW125" s="11" t="s">
        <v>68</v>
      </c>
      <c r="AX125" s="139" t="s">
        <v>142</v>
      </c>
    </row>
    <row r="126" spans="2:50" s="12" customFormat="1" ht="12">
      <c r="B126" s="144"/>
      <c r="D126" s="135" t="s">
        <v>154</v>
      </c>
      <c r="E126" s="145" t="s">
        <v>3</v>
      </c>
      <c r="F126" s="146" t="s">
        <v>181</v>
      </c>
      <c r="H126" s="147">
        <v>1.835</v>
      </c>
      <c r="L126" s="144"/>
      <c r="M126" s="148"/>
      <c r="N126" s="149"/>
      <c r="O126" s="149"/>
      <c r="P126" s="149"/>
      <c r="Q126" s="149"/>
      <c r="R126" s="149"/>
      <c r="S126" s="149"/>
      <c r="T126" s="150"/>
      <c r="AS126" s="145" t="s">
        <v>154</v>
      </c>
      <c r="AT126" s="145" t="s">
        <v>77</v>
      </c>
      <c r="AU126" s="12" t="s">
        <v>77</v>
      </c>
      <c r="AV126" s="12" t="s">
        <v>30</v>
      </c>
      <c r="AW126" s="12" t="s">
        <v>68</v>
      </c>
      <c r="AX126" s="145" t="s">
        <v>142</v>
      </c>
    </row>
    <row r="127" spans="2:50" s="13" customFormat="1" ht="12">
      <c r="B127" s="160"/>
      <c r="D127" s="135" t="s">
        <v>154</v>
      </c>
      <c r="E127" s="161" t="s">
        <v>3</v>
      </c>
      <c r="F127" s="162" t="s">
        <v>182</v>
      </c>
      <c r="H127" s="163">
        <v>208.22300000000004</v>
      </c>
      <c r="L127" s="160"/>
      <c r="M127" s="164"/>
      <c r="N127" s="165"/>
      <c r="O127" s="165"/>
      <c r="P127" s="165"/>
      <c r="Q127" s="165"/>
      <c r="R127" s="165"/>
      <c r="S127" s="165"/>
      <c r="T127" s="166"/>
      <c r="AS127" s="161" t="s">
        <v>154</v>
      </c>
      <c r="AT127" s="161" t="s">
        <v>77</v>
      </c>
      <c r="AU127" s="13" t="s">
        <v>150</v>
      </c>
      <c r="AV127" s="13" t="s">
        <v>30</v>
      </c>
      <c r="AW127" s="13" t="s">
        <v>73</v>
      </c>
      <c r="AX127" s="161" t="s">
        <v>142</v>
      </c>
    </row>
    <row r="128" spans="2:64" s="1" customFormat="1" ht="20.45" customHeight="1">
      <c r="B128" s="124"/>
      <c r="C128" s="125" t="s">
        <v>183</v>
      </c>
      <c r="D128" s="125" t="s">
        <v>145</v>
      </c>
      <c r="E128" s="126" t="s">
        <v>184</v>
      </c>
      <c r="F128" s="127" t="s">
        <v>185</v>
      </c>
      <c r="G128" s="128" t="s">
        <v>174</v>
      </c>
      <c r="H128" s="129">
        <v>216.752</v>
      </c>
      <c r="I128" s="130"/>
      <c r="J128" s="130">
        <f>ROUND(I128*H128,2)</f>
        <v>0</v>
      </c>
      <c r="K128" s="127" t="s">
        <v>149</v>
      </c>
      <c r="L128" s="28"/>
      <c r="M128" s="48" t="s">
        <v>3</v>
      </c>
      <c r="N128" s="131" t="s">
        <v>39</v>
      </c>
      <c r="O128" s="132">
        <v>0.525</v>
      </c>
      <c r="P128" s="132">
        <f>O128*H128</f>
        <v>113.79480000000001</v>
      </c>
      <c r="Q128" s="132">
        <v>0.06917</v>
      </c>
      <c r="R128" s="132">
        <f>Q128*H128</f>
        <v>14.99273584</v>
      </c>
      <c r="S128" s="132">
        <v>0</v>
      </c>
      <c r="T128" s="133">
        <f>S128*H128</f>
        <v>0</v>
      </c>
      <c r="AQ128" s="17" t="s">
        <v>150</v>
      </c>
      <c r="AS128" s="17" t="s">
        <v>145</v>
      </c>
      <c r="AT128" s="17" t="s">
        <v>77</v>
      </c>
      <c r="AX128" s="17" t="s">
        <v>142</v>
      </c>
      <c r="BD128" s="134">
        <f>IF(N128="základní",J128,0)</f>
        <v>0</v>
      </c>
      <c r="BE128" s="134">
        <f>IF(N128="snížená",J128,0)</f>
        <v>0</v>
      </c>
      <c r="BF128" s="134">
        <f>IF(N128="zákl. přenesená",J128,0)</f>
        <v>0</v>
      </c>
      <c r="BG128" s="134">
        <f>IF(N128="sníž. přenesená",J128,0)</f>
        <v>0</v>
      </c>
      <c r="BH128" s="134">
        <f>IF(N128="nulová",J128,0)</f>
        <v>0</v>
      </c>
      <c r="BI128" s="17" t="s">
        <v>73</v>
      </c>
      <c r="BJ128" s="134">
        <f>ROUND(I128*H128,2)</f>
        <v>0</v>
      </c>
      <c r="BK128" s="17" t="s">
        <v>150</v>
      </c>
      <c r="BL128" s="17" t="s">
        <v>186</v>
      </c>
    </row>
    <row r="129" spans="2:50" s="11" customFormat="1" ht="12">
      <c r="B129" s="138"/>
      <c r="D129" s="135" t="s">
        <v>154</v>
      </c>
      <c r="E129" s="139" t="s">
        <v>3</v>
      </c>
      <c r="F129" s="140" t="s">
        <v>1134</v>
      </c>
      <c r="H129" s="139" t="s">
        <v>3</v>
      </c>
      <c r="L129" s="138"/>
      <c r="M129" s="141"/>
      <c r="N129" s="142"/>
      <c r="O129" s="142"/>
      <c r="P129" s="142"/>
      <c r="Q129" s="142"/>
      <c r="R129" s="142"/>
      <c r="S129" s="142"/>
      <c r="T129" s="143"/>
      <c r="AS129" s="139" t="s">
        <v>154</v>
      </c>
      <c r="AT129" s="139" t="s">
        <v>77</v>
      </c>
      <c r="AU129" s="11" t="s">
        <v>73</v>
      </c>
      <c r="AV129" s="11" t="s">
        <v>30</v>
      </c>
      <c r="AW129" s="11" t="s">
        <v>68</v>
      </c>
      <c r="AX129" s="139" t="s">
        <v>142</v>
      </c>
    </row>
    <row r="130" spans="2:50" s="11" customFormat="1" ht="12">
      <c r="B130" s="138"/>
      <c r="D130" s="135" t="s">
        <v>154</v>
      </c>
      <c r="E130" s="139" t="s">
        <v>3</v>
      </c>
      <c r="F130" s="140" t="s">
        <v>156</v>
      </c>
      <c r="H130" s="139" t="s">
        <v>3</v>
      </c>
      <c r="L130" s="138"/>
      <c r="M130" s="141"/>
      <c r="N130" s="142"/>
      <c r="O130" s="142"/>
      <c r="P130" s="142"/>
      <c r="Q130" s="142"/>
      <c r="R130" s="142"/>
      <c r="S130" s="142"/>
      <c r="T130" s="143"/>
      <c r="AS130" s="139" t="s">
        <v>154</v>
      </c>
      <c r="AT130" s="139" t="s">
        <v>77</v>
      </c>
      <c r="AU130" s="11" t="s">
        <v>73</v>
      </c>
      <c r="AV130" s="11" t="s">
        <v>30</v>
      </c>
      <c r="AW130" s="11" t="s">
        <v>68</v>
      </c>
      <c r="AX130" s="139" t="s">
        <v>142</v>
      </c>
    </row>
    <row r="131" spans="2:50" s="11" customFormat="1" ht="12">
      <c r="B131" s="138"/>
      <c r="D131" s="135" t="s">
        <v>154</v>
      </c>
      <c r="E131" s="139" t="s">
        <v>3</v>
      </c>
      <c r="F131" s="140" t="s">
        <v>176</v>
      </c>
      <c r="H131" s="139" t="s">
        <v>3</v>
      </c>
      <c r="L131" s="138"/>
      <c r="M131" s="141"/>
      <c r="N131" s="142"/>
      <c r="O131" s="142"/>
      <c r="P131" s="142"/>
      <c r="Q131" s="142"/>
      <c r="R131" s="142"/>
      <c r="S131" s="142"/>
      <c r="T131" s="143"/>
      <c r="AS131" s="139" t="s">
        <v>154</v>
      </c>
      <c r="AT131" s="139" t="s">
        <v>77</v>
      </c>
      <c r="AU131" s="11" t="s">
        <v>73</v>
      </c>
      <c r="AV131" s="11" t="s">
        <v>30</v>
      </c>
      <c r="AW131" s="11" t="s">
        <v>68</v>
      </c>
      <c r="AX131" s="139" t="s">
        <v>142</v>
      </c>
    </row>
    <row r="132" spans="2:50" s="12" customFormat="1" ht="12">
      <c r="B132" s="144"/>
      <c r="D132" s="135" t="s">
        <v>154</v>
      </c>
      <c r="E132" s="145" t="s">
        <v>3</v>
      </c>
      <c r="F132" s="146" t="s">
        <v>187</v>
      </c>
      <c r="H132" s="147">
        <v>171.36</v>
      </c>
      <c r="L132" s="144"/>
      <c r="M132" s="148"/>
      <c r="N132" s="149"/>
      <c r="O132" s="149"/>
      <c r="P132" s="149"/>
      <c r="Q132" s="149"/>
      <c r="R132" s="149"/>
      <c r="S132" s="149"/>
      <c r="T132" s="150"/>
      <c r="AS132" s="145" t="s">
        <v>154</v>
      </c>
      <c r="AT132" s="145" t="s">
        <v>77</v>
      </c>
      <c r="AU132" s="12" t="s">
        <v>77</v>
      </c>
      <c r="AV132" s="12" t="s">
        <v>30</v>
      </c>
      <c r="AW132" s="12" t="s">
        <v>68</v>
      </c>
      <c r="AX132" s="145" t="s">
        <v>142</v>
      </c>
    </row>
    <row r="133" spans="2:50" s="12" customFormat="1" ht="12">
      <c r="B133" s="144"/>
      <c r="D133" s="135" t="s">
        <v>154</v>
      </c>
      <c r="E133" s="145" t="s">
        <v>3</v>
      </c>
      <c r="F133" s="146" t="s">
        <v>188</v>
      </c>
      <c r="H133" s="147">
        <v>-31.52</v>
      </c>
      <c r="L133" s="144"/>
      <c r="M133" s="148"/>
      <c r="N133" s="149"/>
      <c r="O133" s="149"/>
      <c r="P133" s="149"/>
      <c r="Q133" s="149"/>
      <c r="R133" s="149"/>
      <c r="S133" s="149"/>
      <c r="T133" s="150"/>
      <c r="AS133" s="145" t="s">
        <v>154</v>
      </c>
      <c r="AT133" s="145" t="s">
        <v>77</v>
      </c>
      <c r="AU133" s="12" t="s">
        <v>77</v>
      </c>
      <c r="AV133" s="12" t="s">
        <v>30</v>
      </c>
      <c r="AW133" s="12" t="s">
        <v>68</v>
      </c>
      <c r="AX133" s="145" t="s">
        <v>142</v>
      </c>
    </row>
    <row r="134" spans="2:50" s="12" customFormat="1" ht="12">
      <c r="B134" s="144"/>
      <c r="D134" s="135" t="s">
        <v>154</v>
      </c>
      <c r="E134" s="145" t="s">
        <v>3</v>
      </c>
      <c r="F134" s="146" t="s">
        <v>189</v>
      </c>
      <c r="H134" s="147">
        <v>8.568</v>
      </c>
      <c r="L134" s="144"/>
      <c r="M134" s="148"/>
      <c r="N134" s="149"/>
      <c r="O134" s="149"/>
      <c r="P134" s="149"/>
      <c r="Q134" s="149"/>
      <c r="R134" s="149"/>
      <c r="S134" s="149"/>
      <c r="T134" s="150"/>
      <c r="AS134" s="145" t="s">
        <v>154</v>
      </c>
      <c r="AT134" s="145" t="s">
        <v>77</v>
      </c>
      <c r="AU134" s="12" t="s">
        <v>77</v>
      </c>
      <c r="AV134" s="12" t="s">
        <v>30</v>
      </c>
      <c r="AW134" s="12" t="s">
        <v>68</v>
      </c>
      <c r="AX134" s="145" t="s">
        <v>142</v>
      </c>
    </row>
    <row r="135" spans="2:50" s="12" customFormat="1" ht="12">
      <c r="B135" s="144"/>
      <c r="D135" s="135" t="s">
        <v>154</v>
      </c>
      <c r="E135" s="145" t="s">
        <v>3</v>
      </c>
      <c r="F135" s="146" t="s">
        <v>190</v>
      </c>
      <c r="H135" s="147">
        <v>-1.576</v>
      </c>
      <c r="L135" s="144"/>
      <c r="M135" s="148"/>
      <c r="N135" s="149"/>
      <c r="O135" s="149"/>
      <c r="P135" s="149"/>
      <c r="Q135" s="149"/>
      <c r="R135" s="149"/>
      <c r="S135" s="149"/>
      <c r="T135" s="150"/>
      <c r="AS135" s="145" t="s">
        <v>154</v>
      </c>
      <c r="AT135" s="145" t="s">
        <v>77</v>
      </c>
      <c r="AU135" s="12" t="s">
        <v>77</v>
      </c>
      <c r="AV135" s="12" t="s">
        <v>30</v>
      </c>
      <c r="AW135" s="12" t="s">
        <v>68</v>
      </c>
      <c r="AX135" s="145" t="s">
        <v>142</v>
      </c>
    </row>
    <row r="136" spans="2:50" s="11" customFormat="1" ht="12">
      <c r="B136" s="138"/>
      <c r="D136" s="135" t="s">
        <v>154</v>
      </c>
      <c r="E136" s="139" t="s">
        <v>3</v>
      </c>
      <c r="F136" s="140" t="s">
        <v>178</v>
      </c>
      <c r="H136" s="139" t="s">
        <v>3</v>
      </c>
      <c r="L136" s="138"/>
      <c r="M136" s="141"/>
      <c r="N136" s="142"/>
      <c r="O136" s="142"/>
      <c r="P136" s="142"/>
      <c r="Q136" s="142"/>
      <c r="R136" s="142"/>
      <c r="S136" s="142"/>
      <c r="T136" s="143"/>
      <c r="AS136" s="139" t="s">
        <v>154</v>
      </c>
      <c r="AT136" s="139" t="s">
        <v>77</v>
      </c>
      <c r="AU136" s="11" t="s">
        <v>73</v>
      </c>
      <c r="AV136" s="11" t="s">
        <v>30</v>
      </c>
      <c r="AW136" s="11" t="s">
        <v>68</v>
      </c>
      <c r="AX136" s="139" t="s">
        <v>142</v>
      </c>
    </row>
    <row r="137" spans="2:50" s="12" customFormat="1" ht="12">
      <c r="B137" s="144"/>
      <c r="D137" s="135" t="s">
        <v>154</v>
      </c>
      <c r="E137" s="145" t="s">
        <v>3</v>
      </c>
      <c r="F137" s="146" t="s">
        <v>1138</v>
      </c>
      <c r="H137" s="147">
        <v>85.68</v>
      </c>
      <c r="L137" s="144"/>
      <c r="M137" s="148"/>
      <c r="N137" s="149"/>
      <c r="O137" s="149"/>
      <c r="P137" s="149"/>
      <c r="Q137" s="149"/>
      <c r="R137" s="149"/>
      <c r="S137" s="149"/>
      <c r="T137" s="150"/>
      <c r="AS137" s="145" t="s">
        <v>154</v>
      </c>
      <c r="AT137" s="145" t="s">
        <v>77</v>
      </c>
      <c r="AU137" s="12" t="s">
        <v>77</v>
      </c>
      <c r="AV137" s="12" t="s">
        <v>30</v>
      </c>
      <c r="AW137" s="12" t="s">
        <v>68</v>
      </c>
      <c r="AX137" s="145" t="s">
        <v>142</v>
      </c>
    </row>
    <row r="138" spans="2:50" s="12" customFormat="1" ht="12">
      <c r="B138" s="144"/>
      <c r="D138" s="135" t="s">
        <v>154</v>
      </c>
      <c r="E138" s="145" t="s">
        <v>3</v>
      </c>
      <c r="F138" s="146" t="s">
        <v>1139</v>
      </c>
      <c r="H138" s="147">
        <v>-15.76</v>
      </c>
      <c r="L138" s="144"/>
      <c r="M138" s="148"/>
      <c r="N138" s="149"/>
      <c r="O138" s="149"/>
      <c r="P138" s="149"/>
      <c r="Q138" s="149"/>
      <c r="R138" s="149"/>
      <c r="S138" s="149"/>
      <c r="T138" s="150"/>
      <c r="AS138" s="145" t="s">
        <v>154</v>
      </c>
      <c r="AT138" s="145" t="s">
        <v>77</v>
      </c>
      <c r="AU138" s="12" t="s">
        <v>77</v>
      </c>
      <c r="AV138" s="12" t="s">
        <v>30</v>
      </c>
      <c r="AW138" s="12" t="s">
        <v>68</v>
      </c>
      <c r="AX138" s="145" t="s">
        <v>142</v>
      </c>
    </row>
    <row r="139" spans="2:50" s="13" customFormat="1" ht="12">
      <c r="B139" s="160"/>
      <c r="D139" s="135" t="s">
        <v>154</v>
      </c>
      <c r="E139" s="161" t="s">
        <v>3</v>
      </c>
      <c r="F139" s="162" t="s">
        <v>182</v>
      </c>
      <c r="H139" s="163">
        <v>216.75200000000004</v>
      </c>
      <c r="L139" s="160"/>
      <c r="M139" s="164"/>
      <c r="N139" s="165"/>
      <c r="O139" s="165"/>
      <c r="P139" s="165"/>
      <c r="Q139" s="165"/>
      <c r="R139" s="165"/>
      <c r="S139" s="165"/>
      <c r="T139" s="166"/>
      <c r="AS139" s="161" t="s">
        <v>154</v>
      </c>
      <c r="AT139" s="161" t="s">
        <v>77</v>
      </c>
      <c r="AU139" s="13" t="s">
        <v>150</v>
      </c>
      <c r="AV139" s="13" t="s">
        <v>30</v>
      </c>
      <c r="AW139" s="13" t="s">
        <v>73</v>
      </c>
      <c r="AX139" s="161" t="s">
        <v>142</v>
      </c>
    </row>
    <row r="140" spans="2:64" s="1" customFormat="1" ht="20.45" customHeight="1">
      <c r="B140" s="124"/>
      <c r="C140" s="125" t="s">
        <v>193</v>
      </c>
      <c r="D140" s="125" t="s">
        <v>145</v>
      </c>
      <c r="E140" s="126" t="s">
        <v>194</v>
      </c>
      <c r="F140" s="127" t="s">
        <v>195</v>
      </c>
      <c r="G140" s="128" t="s">
        <v>174</v>
      </c>
      <c r="H140" s="129">
        <v>9.6</v>
      </c>
      <c r="I140" s="130"/>
      <c r="J140" s="130">
        <f>ROUND(I140*H140,2)</f>
        <v>0</v>
      </c>
      <c r="K140" s="127" t="s">
        <v>149</v>
      </c>
      <c r="L140" s="28"/>
      <c r="M140" s="48" t="s">
        <v>3</v>
      </c>
      <c r="N140" s="131" t="s">
        <v>39</v>
      </c>
      <c r="O140" s="132">
        <v>0.823</v>
      </c>
      <c r="P140" s="132">
        <f>O140*H140</f>
        <v>7.900799999999999</v>
      </c>
      <c r="Q140" s="132">
        <v>0.06405</v>
      </c>
      <c r="R140" s="132">
        <f>Q140*H140</f>
        <v>0.61488</v>
      </c>
      <c r="S140" s="132">
        <v>0</v>
      </c>
      <c r="T140" s="133">
        <f>S140*H140</f>
        <v>0</v>
      </c>
      <c r="AQ140" s="17" t="s">
        <v>150</v>
      </c>
      <c r="AS140" s="17" t="s">
        <v>145</v>
      </c>
      <c r="AT140" s="17" t="s">
        <v>77</v>
      </c>
      <c r="AX140" s="17" t="s">
        <v>142</v>
      </c>
      <c r="BD140" s="134">
        <f>IF(N140="základní",J140,0)</f>
        <v>0</v>
      </c>
      <c r="BE140" s="134">
        <f>IF(N140="snížená",J140,0)</f>
        <v>0</v>
      </c>
      <c r="BF140" s="134">
        <f>IF(N140="zákl. přenesená",J140,0)</f>
        <v>0</v>
      </c>
      <c r="BG140" s="134">
        <f>IF(N140="sníž. přenesená",J140,0)</f>
        <v>0</v>
      </c>
      <c r="BH140" s="134">
        <f>IF(N140="nulová",J140,0)</f>
        <v>0</v>
      </c>
      <c r="BI140" s="17" t="s">
        <v>73</v>
      </c>
      <c r="BJ140" s="134">
        <f>ROUND(I140*H140,2)</f>
        <v>0</v>
      </c>
      <c r="BK140" s="17" t="s">
        <v>150</v>
      </c>
      <c r="BL140" s="17" t="s">
        <v>196</v>
      </c>
    </row>
    <row r="141" spans="2:50" s="11" customFormat="1" ht="12">
      <c r="B141" s="138"/>
      <c r="D141" s="135" t="s">
        <v>154</v>
      </c>
      <c r="E141" s="139" t="s">
        <v>3</v>
      </c>
      <c r="F141" s="140" t="s">
        <v>1134</v>
      </c>
      <c r="H141" s="139" t="s">
        <v>3</v>
      </c>
      <c r="L141" s="138"/>
      <c r="M141" s="141"/>
      <c r="N141" s="142"/>
      <c r="O141" s="142"/>
      <c r="P141" s="142"/>
      <c r="Q141" s="142"/>
      <c r="R141" s="142"/>
      <c r="S141" s="142"/>
      <c r="T141" s="143"/>
      <c r="AS141" s="139" t="s">
        <v>154</v>
      </c>
      <c r="AT141" s="139" t="s">
        <v>77</v>
      </c>
      <c r="AU141" s="11" t="s">
        <v>73</v>
      </c>
      <c r="AV141" s="11" t="s">
        <v>30</v>
      </c>
      <c r="AW141" s="11" t="s">
        <v>68</v>
      </c>
      <c r="AX141" s="139" t="s">
        <v>142</v>
      </c>
    </row>
    <row r="142" spans="2:50" s="11" customFormat="1" ht="12">
      <c r="B142" s="138"/>
      <c r="D142" s="135" t="s">
        <v>154</v>
      </c>
      <c r="E142" s="139" t="s">
        <v>3</v>
      </c>
      <c r="F142" s="140" t="s">
        <v>156</v>
      </c>
      <c r="H142" s="139" t="s">
        <v>3</v>
      </c>
      <c r="L142" s="138"/>
      <c r="M142" s="141"/>
      <c r="N142" s="142"/>
      <c r="O142" s="142"/>
      <c r="P142" s="142"/>
      <c r="Q142" s="142"/>
      <c r="R142" s="142"/>
      <c r="S142" s="142"/>
      <c r="T142" s="143"/>
      <c r="AS142" s="139" t="s">
        <v>154</v>
      </c>
      <c r="AT142" s="139" t="s">
        <v>77</v>
      </c>
      <c r="AU142" s="11" t="s">
        <v>73</v>
      </c>
      <c r="AV142" s="11" t="s">
        <v>30</v>
      </c>
      <c r="AW142" s="11" t="s">
        <v>68</v>
      </c>
      <c r="AX142" s="139" t="s">
        <v>142</v>
      </c>
    </row>
    <row r="143" spans="2:50" s="11" customFormat="1" ht="12">
      <c r="B143" s="138"/>
      <c r="D143" s="135" t="s">
        <v>154</v>
      </c>
      <c r="E143" s="139" t="s">
        <v>3</v>
      </c>
      <c r="F143" s="140" t="s">
        <v>178</v>
      </c>
      <c r="H143" s="139" t="s">
        <v>3</v>
      </c>
      <c r="L143" s="138"/>
      <c r="M143" s="141"/>
      <c r="N143" s="142"/>
      <c r="O143" s="142"/>
      <c r="P143" s="142"/>
      <c r="Q143" s="142"/>
      <c r="R143" s="142"/>
      <c r="S143" s="142"/>
      <c r="T143" s="143"/>
      <c r="AS143" s="139" t="s">
        <v>154</v>
      </c>
      <c r="AT143" s="139" t="s">
        <v>77</v>
      </c>
      <c r="AU143" s="11" t="s">
        <v>73</v>
      </c>
      <c r="AV143" s="11" t="s">
        <v>30</v>
      </c>
      <c r="AW143" s="11" t="s">
        <v>68</v>
      </c>
      <c r="AX143" s="139" t="s">
        <v>142</v>
      </c>
    </row>
    <row r="144" spans="2:50" s="12" customFormat="1" ht="12">
      <c r="B144" s="144"/>
      <c r="D144" s="135" t="s">
        <v>154</v>
      </c>
      <c r="E144" s="145" t="s">
        <v>3</v>
      </c>
      <c r="F144" s="146" t="s">
        <v>1140</v>
      </c>
      <c r="H144" s="147">
        <v>9.6</v>
      </c>
      <c r="L144" s="144"/>
      <c r="M144" s="148"/>
      <c r="N144" s="149"/>
      <c r="O144" s="149"/>
      <c r="P144" s="149"/>
      <c r="Q144" s="149"/>
      <c r="R144" s="149"/>
      <c r="S144" s="149"/>
      <c r="T144" s="150"/>
      <c r="AS144" s="145" t="s">
        <v>154</v>
      </c>
      <c r="AT144" s="145" t="s">
        <v>77</v>
      </c>
      <c r="AU144" s="12" t="s">
        <v>77</v>
      </c>
      <c r="AV144" s="12" t="s">
        <v>30</v>
      </c>
      <c r="AW144" s="12" t="s">
        <v>73</v>
      </c>
      <c r="AX144" s="145" t="s">
        <v>142</v>
      </c>
    </row>
    <row r="145" spans="2:62" s="10" customFormat="1" ht="22.9" customHeight="1">
      <c r="B145" s="112"/>
      <c r="D145" s="113" t="s">
        <v>67</v>
      </c>
      <c r="E145" s="122" t="s">
        <v>193</v>
      </c>
      <c r="F145" s="122" t="s">
        <v>198</v>
      </c>
      <c r="J145" s="123">
        <f>BJ145</f>
        <v>0</v>
      </c>
      <c r="L145" s="112"/>
      <c r="M145" s="116"/>
      <c r="N145" s="117"/>
      <c r="O145" s="117"/>
      <c r="P145" s="118">
        <f>SUM(P146:P279)</f>
        <v>1158.6478549999997</v>
      </c>
      <c r="Q145" s="117"/>
      <c r="R145" s="118">
        <f>SUM(R146:R279)</f>
        <v>43.14605225</v>
      </c>
      <c r="S145" s="117"/>
      <c r="T145" s="119">
        <f>SUM(T146:T279)</f>
        <v>0</v>
      </c>
      <c r="AQ145" s="113" t="s">
        <v>73</v>
      </c>
      <c r="AS145" s="120" t="s">
        <v>67</v>
      </c>
      <c r="AT145" s="120" t="s">
        <v>73</v>
      </c>
      <c r="AX145" s="113" t="s">
        <v>142</v>
      </c>
      <c r="BJ145" s="121">
        <f>SUM(BJ146:BJ279)</f>
        <v>0</v>
      </c>
    </row>
    <row r="146" spans="2:64" s="1" customFormat="1" ht="20.45" customHeight="1">
      <c r="B146" s="124"/>
      <c r="C146" s="125" t="s">
        <v>199</v>
      </c>
      <c r="D146" s="125" t="s">
        <v>145</v>
      </c>
      <c r="E146" s="126" t="s">
        <v>200</v>
      </c>
      <c r="F146" s="127" t="s">
        <v>201</v>
      </c>
      <c r="G146" s="128" t="s">
        <v>174</v>
      </c>
      <c r="H146" s="129">
        <v>493.7</v>
      </c>
      <c r="I146" s="130"/>
      <c r="J146" s="130">
        <f>ROUND(I146*H146,2)</f>
        <v>0</v>
      </c>
      <c r="K146" s="127" t="s">
        <v>149</v>
      </c>
      <c r="L146" s="28"/>
      <c r="M146" s="48" t="s">
        <v>3</v>
      </c>
      <c r="N146" s="131" t="s">
        <v>39</v>
      </c>
      <c r="O146" s="132">
        <v>0.252</v>
      </c>
      <c r="P146" s="132">
        <f>O146*H146</f>
        <v>124.41239999999999</v>
      </c>
      <c r="Q146" s="132">
        <v>0.0057</v>
      </c>
      <c r="R146" s="132">
        <f>Q146*H146</f>
        <v>2.81409</v>
      </c>
      <c r="S146" s="132">
        <v>0</v>
      </c>
      <c r="T146" s="133">
        <f>S146*H146</f>
        <v>0</v>
      </c>
      <c r="AQ146" s="17" t="s">
        <v>150</v>
      </c>
      <c r="AS146" s="17" t="s">
        <v>145</v>
      </c>
      <c r="AT146" s="17" t="s">
        <v>77</v>
      </c>
      <c r="AX146" s="17" t="s">
        <v>142</v>
      </c>
      <c r="BD146" s="134">
        <f>IF(N146="základní",J146,0)</f>
        <v>0</v>
      </c>
      <c r="BE146" s="134">
        <f>IF(N146="snížená",J146,0)</f>
        <v>0</v>
      </c>
      <c r="BF146" s="134">
        <f>IF(N146="zákl. přenesená",J146,0)</f>
        <v>0</v>
      </c>
      <c r="BG146" s="134">
        <f>IF(N146="sníž. přenesená",J146,0)</f>
        <v>0</v>
      </c>
      <c r="BH146" s="134">
        <f>IF(N146="nulová",J146,0)</f>
        <v>0</v>
      </c>
      <c r="BI146" s="17" t="s">
        <v>73</v>
      </c>
      <c r="BJ146" s="134">
        <f>ROUND(I146*H146,2)</f>
        <v>0</v>
      </c>
      <c r="BK146" s="17" t="s">
        <v>150</v>
      </c>
      <c r="BL146" s="17" t="s">
        <v>202</v>
      </c>
    </row>
    <row r="147" spans="2:46" s="1" customFormat="1" ht="39">
      <c r="B147" s="28"/>
      <c r="D147" s="135" t="s">
        <v>152</v>
      </c>
      <c r="F147" s="136" t="s">
        <v>203</v>
      </c>
      <c r="L147" s="28"/>
      <c r="M147" s="137"/>
      <c r="N147" s="49"/>
      <c r="O147" s="49"/>
      <c r="P147" s="49"/>
      <c r="Q147" s="49"/>
      <c r="R147" s="49"/>
      <c r="S147" s="49"/>
      <c r="T147" s="50"/>
      <c r="AS147" s="17" t="s">
        <v>152</v>
      </c>
      <c r="AT147" s="17" t="s">
        <v>77</v>
      </c>
    </row>
    <row r="148" spans="2:50" s="11" customFormat="1" ht="12">
      <c r="B148" s="138"/>
      <c r="D148" s="135" t="s">
        <v>154</v>
      </c>
      <c r="E148" s="139" t="s">
        <v>3</v>
      </c>
      <c r="F148" s="140" t="s">
        <v>1134</v>
      </c>
      <c r="H148" s="139" t="s">
        <v>3</v>
      </c>
      <c r="L148" s="138"/>
      <c r="M148" s="141"/>
      <c r="N148" s="142"/>
      <c r="O148" s="142"/>
      <c r="P148" s="142"/>
      <c r="Q148" s="142"/>
      <c r="R148" s="142"/>
      <c r="S148" s="142"/>
      <c r="T148" s="143"/>
      <c r="AS148" s="139" t="s">
        <v>154</v>
      </c>
      <c r="AT148" s="139" t="s">
        <v>77</v>
      </c>
      <c r="AU148" s="11" t="s">
        <v>73</v>
      </c>
      <c r="AV148" s="11" t="s">
        <v>30</v>
      </c>
      <c r="AW148" s="11" t="s">
        <v>68</v>
      </c>
      <c r="AX148" s="139" t="s">
        <v>142</v>
      </c>
    </row>
    <row r="149" spans="2:50" s="11" customFormat="1" ht="12">
      <c r="B149" s="138"/>
      <c r="D149" s="135" t="s">
        <v>154</v>
      </c>
      <c r="E149" s="139" t="s">
        <v>3</v>
      </c>
      <c r="F149" s="140" t="s">
        <v>156</v>
      </c>
      <c r="H149" s="139" t="s">
        <v>3</v>
      </c>
      <c r="L149" s="138"/>
      <c r="M149" s="141"/>
      <c r="N149" s="142"/>
      <c r="O149" s="142"/>
      <c r="P149" s="142"/>
      <c r="Q149" s="142"/>
      <c r="R149" s="142"/>
      <c r="S149" s="142"/>
      <c r="T149" s="143"/>
      <c r="AS149" s="139" t="s">
        <v>154</v>
      </c>
      <c r="AT149" s="139" t="s">
        <v>77</v>
      </c>
      <c r="AU149" s="11" t="s">
        <v>73</v>
      </c>
      <c r="AV149" s="11" t="s">
        <v>30</v>
      </c>
      <c r="AW149" s="11" t="s">
        <v>68</v>
      </c>
      <c r="AX149" s="139" t="s">
        <v>142</v>
      </c>
    </row>
    <row r="150" spans="2:50" s="11" customFormat="1" ht="12">
      <c r="B150" s="138"/>
      <c r="D150" s="135" t="s">
        <v>154</v>
      </c>
      <c r="E150" s="139" t="s">
        <v>3</v>
      </c>
      <c r="F150" s="140" t="s">
        <v>1081</v>
      </c>
      <c r="H150" s="139" t="s">
        <v>3</v>
      </c>
      <c r="L150" s="138"/>
      <c r="M150" s="141"/>
      <c r="N150" s="142"/>
      <c r="O150" s="142"/>
      <c r="P150" s="142"/>
      <c r="Q150" s="142"/>
      <c r="R150" s="142"/>
      <c r="S150" s="142"/>
      <c r="T150" s="143"/>
      <c r="AS150" s="139" t="s">
        <v>154</v>
      </c>
      <c r="AT150" s="139" t="s">
        <v>77</v>
      </c>
      <c r="AU150" s="11" t="s">
        <v>73</v>
      </c>
      <c r="AV150" s="11" t="s">
        <v>30</v>
      </c>
      <c r="AW150" s="11" t="s">
        <v>68</v>
      </c>
      <c r="AX150" s="139" t="s">
        <v>142</v>
      </c>
    </row>
    <row r="151" spans="2:50" s="11" customFormat="1" ht="12">
      <c r="B151" s="138"/>
      <c r="D151" s="135" t="s">
        <v>154</v>
      </c>
      <c r="E151" s="139" t="s">
        <v>3</v>
      </c>
      <c r="F151" s="140" t="s">
        <v>176</v>
      </c>
      <c r="H151" s="139" t="s">
        <v>3</v>
      </c>
      <c r="L151" s="138"/>
      <c r="M151" s="141"/>
      <c r="N151" s="142"/>
      <c r="O151" s="142"/>
      <c r="P151" s="142"/>
      <c r="Q151" s="142"/>
      <c r="R151" s="142"/>
      <c r="S151" s="142"/>
      <c r="T151" s="143"/>
      <c r="AS151" s="139" t="s">
        <v>154</v>
      </c>
      <c r="AT151" s="139" t="s">
        <v>77</v>
      </c>
      <c r="AU151" s="11" t="s">
        <v>73</v>
      </c>
      <c r="AV151" s="11" t="s">
        <v>30</v>
      </c>
      <c r="AW151" s="11" t="s">
        <v>68</v>
      </c>
      <c r="AX151" s="139" t="s">
        <v>142</v>
      </c>
    </row>
    <row r="152" spans="2:50" s="12" customFormat="1" ht="12">
      <c r="B152" s="144"/>
      <c r="D152" s="135" t="s">
        <v>154</v>
      </c>
      <c r="E152" s="145" t="s">
        <v>3</v>
      </c>
      <c r="F152" s="146" t="s">
        <v>204</v>
      </c>
      <c r="H152" s="147">
        <v>319.6</v>
      </c>
      <c r="L152" s="144"/>
      <c r="M152" s="148"/>
      <c r="N152" s="149"/>
      <c r="O152" s="149"/>
      <c r="P152" s="149"/>
      <c r="Q152" s="149"/>
      <c r="R152" s="149"/>
      <c r="S152" s="149"/>
      <c r="T152" s="150"/>
      <c r="AS152" s="145" t="s">
        <v>154</v>
      </c>
      <c r="AT152" s="145" t="s">
        <v>77</v>
      </c>
      <c r="AU152" s="12" t="s">
        <v>77</v>
      </c>
      <c r="AV152" s="12" t="s">
        <v>30</v>
      </c>
      <c r="AW152" s="12" t="s">
        <v>68</v>
      </c>
      <c r="AX152" s="145" t="s">
        <v>142</v>
      </c>
    </row>
    <row r="153" spans="2:50" s="11" customFormat="1" ht="12">
      <c r="B153" s="138"/>
      <c r="D153" s="135" t="s">
        <v>154</v>
      </c>
      <c r="E153" s="139" t="s">
        <v>3</v>
      </c>
      <c r="F153" s="140" t="s">
        <v>178</v>
      </c>
      <c r="H153" s="139" t="s">
        <v>3</v>
      </c>
      <c r="L153" s="138"/>
      <c r="M153" s="141"/>
      <c r="N153" s="142"/>
      <c r="O153" s="142"/>
      <c r="P153" s="142"/>
      <c r="Q153" s="142"/>
      <c r="R153" s="142"/>
      <c r="S153" s="142"/>
      <c r="T153" s="143"/>
      <c r="AS153" s="139" t="s">
        <v>154</v>
      </c>
      <c r="AT153" s="139" t="s">
        <v>77</v>
      </c>
      <c r="AU153" s="11" t="s">
        <v>73</v>
      </c>
      <c r="AV153" s="11" t="s">
        <v>30</v>
      </c>
      <c r="AW153" s="11" t="s">
        <v>68</v>
      </c>
      <c r="AX153" s="139" t="s">
        <v>142</v>
      </c>
    </row>
    <row r="154" spans="2:50" s="12" customFormat="1" ht="12">
      <c r="B154" s="144"/>
      <c r="D154" s="135" t="s">
        <v>154</v>
      </c>
      <c r="E154" s="145" t="s">
        <v>3</v>
      </c>
      <c r="F154" s="146" t="s">
        <v>1141</v>
      </c>
      <c r="H154" s="147">
        <v>145.2</v>
      </c>
      <c r="L154" s="144"/>
      <c r="M154" s="148"/>
      <c r="N154" s="149"/>
      <c r="O154" s="149"/>
      <c r="P154" s="149"/>
      <c r="Q154" s="149"/>
      <c r="R154" s="149"/>
      <c r="S154" s="149"/>
      <c r="T154" s="150"/>
      <c r="AS154" s="145" t="s">
        <v>154</v>
      </c>
      <c r="AT154" s="145" t="s">
        <v>77</v>
      </c>
      <c r="AU154" s="12" t="s">
        <v>77</v>
      </c>
      <c r="AV154" s="12" t="s">
        <v>30</v>
      </c>
      <c r="AW154" s="12" t="s">
        <v>68</v>
      </c>
      <c r="AX154" s="145" t="s">
        <v>142</v>
      </c>
    </row>
    <row r="155" spans="2:50" s="11" customFormat="1" ht="12">
      <c r="B155" s="138"/>
      <c r="D155" s="135" t="s">
        <v>154</v>
      </c>
      <c r="E155" s="139" t="s">
        <v>3</v>
      </c>
      <c r="F155" s="140" t="s">
        <v>1082</v>
      </c>
      <c r="H155" s="139" t="s">
        <v>3</v>
      </c>
      <c r="L155" s="138"/>
      <c r="M155" s="141"/>
      <c r="N155" s="142"/>
      <c r="O155" s="142"/>
      <c r="P155" s="142"/>
      <c r="Q155" s="142"/>
      <c r="R155" s="142"/>
      <c r="S155" s="142"/>
      <c r="T155" s="143"/>
      <c r="AS155" s="139" t="s">
        <v>154</v>
      </c>
      <c r="AT155" s="139" t="s">
        <v>77</v>
      </c>
      <c r="AU155" s="11" t="s">
        <v>73</v>
      </c>
      <c r="AV155" s="11" t="s">
        <v>30</v>
      </c>
      <c r="AW155" s="11" t="s">
        <v>68</v>
      </c>
      <c r="AX155" s="139" t="s">
        <v>142</v>
      </c>
    </row>
    <row r="156" spans="2:50" s="12" customFormat="1" ht="12">
      <c r="B156" s="144"/>
      <c r="D156" s="135" t="s">
        <v>154</v>
      </c>
      <c r="E156" s="145" t="s">
        <v>3</v>
      </c>
      <c r="F156" s="146" t="s">
        <v>1083</v>
      </c>
      <c r="H156" s="147">
        <v>28.9</v>
      </c>
      <c r="L156" s="144"/>
      <c r="M156" s="148"/>
      <c r="N156" s="149"/>
      <c r="O156" s="149"/>
      <c r="P156" s="149"/>
      <c r="Q156" s="149"/>
      <c r="R156" s="149"/>
      <c r="S156" s="149"/>
      <c r="T156" s="150"/>
      <c r="AS156" s="145" t="s">
        <v>154</v>
      </c>
      <c r="AT156" s="145" t="s">
        <v>77</v>
      </c>
      <c r="AU156" s="12" t="s">
        <v>77</v>
      </c>
      <c r="AV156" s="12" t="s">
        <v>30</v>
      </c>
      <c r="AW156" s="12" t="s">
        <v>68</v>
      </c>
      <c r="AX156" s="145" t="s">
        <v>142</v>
      </c>
    </row>
    <row r="157" spans="2:50" s="13" customFormat="1" ht="12">
      <c r="B157" s="160"/>
      <c r="D157" s="135" t="s">
        <v>154</v>
      </c>
      <c r="E157" s="161" t="s">
        <v>3</v>
      </c>
      <c r="F157" s="162" t="s">
        <v>182</v>
      </c>
      <c r="H157" s="163">
        <v>493.7</v>
      </c>
      <c r="L157" s="160"/>
      <c r="M157" s="164"/>
      <c r="N157" s="165"/>
      <c r="O157" s="165"/>
      <c r="P157" s="165"/>
      <c r="Q157" s="165"/>
      <c r="R157" s="165"/>
      <c r="S157" s="165"/>
      <c r="T157" s="166"/>
      <c r="AS157" s="161" t="s">
        <v>154</v>
      </c>
      <c r="AT157" s="161" t="s">
        <v>77</v>
      </c>
      <c r="AU157" s="13" t="s">
        <v>150</v>
      </c>
      <c r="AV157" s="13" t="s">
        <v>30</v>
      </c>
      <c r="AW157" s="13" t="s">
        <v>73</v>
      </c>
      <c r="AX157" s="161" t="s">
        <v>142</v>
      </c>
    </row>
    <row r="158" spans="2:64" s="1" customFormat="1" ht="20.45" customHeight="1">
      <c r="B158" s="124"/>
      <c r="C158" s="125" t="s">
        <v>169</v>
      </c>
      <c r="D158" s="125" t="s">
        <v>145</v>
      </c>
      <c r="E158" s="126" t="s">
        <v>206</v>
      </c>
      <c r="F158" s="127" t="s">
        <v>207</v>
      </c>
      <c r="G158" s="128" t="s">
        <v>174</v>
      </c>
      <c r="H158" s="129">
        <v>848.115</v>
      </c>
      <c r="I158" s="130"/>
      <c r="J158" s="130">
        <f>ROUND(I158*H158,2)</f>
        <v>0</v>
      </c>
      <c r="K158" s="127" t="s">
        <v>149</v>
      </c>
      <c r="L158" s="28"/>
      <c r="M158" s="48" t="s">
        <v>3</v>
      </c>
      <c r="N158" s="131" t="s">
        <v>39</v>
      </c>
      <c r="O158" s="132">
        <v>0.117</v>
      </c>
      <c r="P158" s="132">
        <f>O158*H158</f>
        <v>99.229455</v>
      </c>
      <c r="Q158" s="132">
        <v>0.00735</v>
      </c>
      <c r="R158" s="132">
        <f>Q158*H158</f>
        <v>6.2336452499999995</v>
      </c>
      <c r="S158" s="132">
        <v>0</v>
      </c>
      <c r="T158" s="133">
        <f>S158*H158</f>
        <v>0</v>
      </c>
      <c r="AQ158" s="17" t="s">
        <v>150</v>
      </c>
      <c r="AS158" s="17" t="s">
        <v>145</v>
      </c>
      <c r="AT158" s="17" t="s">
        <v>77</v>
      </c>
      <c r="AX158" s="17" t="s">
        <v>142</v>
      </c>
      <c r="BD158" s="134">
        <f>IF(N158="základní",J158,0)</f>
        <v>0</v>
      </c>
      <c r="BE158" s="134">
        <f>IF(N158="snížená",J158,0)</f>
        <v>0</v>
      </c>
      <c r="BF158" s="134">
        <f>IF(N158="zákl. přenesená",J158,0)</f>
        <v>0</v>
      </c>
      <c r="BG158" s="134">
        <f>IF(N158="sníž. přenesená",J158,0)</f>
        <v>0</v>
      </c>
      <c r="BH158" s="134">
        <f>IF(N158="nulová",J158,0)</f>
        <v>0</v>
      </c>
      <c r="BI158" s="17" t="s">
        <v>73</v>
      </c>
      <c r="BJ158" s="134">
        <f>ROUND(I158*H158,2)</f>
        <v>0</v>
      </c>
      <c r="BK158" s="17" t="s">
        <v>150</v>
      </c>
      <c r="BL158" s="17" t="s">
        <v>208</v>
      </c>
    </row>
    <row r="159" spans="2:50" s="11" customFormat="1" ht="12">
      <c r="B159" s="138"/>
      <c r="D159" s="135" t="s">
        <v>154</v>
      </c>
      <c r="E159" s="139" t="s">
        <v>3</v>
      </c>
      <c r="F159" s="140" t="s">
        <v>1134</v>
      </c>
      <c r="H159" s="139" t="s">
        <v>3</v>
      </c>
      <c r="L159" s="138"/>
      <c r="M159" s="141"/>
      <c r="N159" s="142"/>
      <c r="O159" s="142"/>
      <c r="P159" s="142"/>
      <c r="Q159" s="142"/>
      <c r="R159" s="142"/>
      <c r="S159" s="142"/>
      <c r="T159" s="143"/>
      <c r="AS159" s="139" t="s">
        <v>154</v>
      </c>
      <c r="AT159" s="139" t="s">
        <v>77</v>
      </c>
      <c r="AU159" s="11" t="s">
        <v>73</v>
      </c>
      <c r="AV159" s="11" t="s">
        <v>30</v>
      </c>
      <c r="AW159" s="11" t="s">
        <v>68</v>
      </c>
      <c r="AX159" s="139" t="s">
        <v>142</v>
      </c>
    </row>
    <row r="160" spans="2:50" s="11" customFormat="1" ht="12">
      <c r="B160" s="138"/>
      <c r="D160" s="135" t="s">
        <v>154</v>
      </c>
      <c r="E160" s="139" t="s">
        <v>3</v>
      </c>
      <c r="F160" s="140" t="s">
        <v>156</v>
      </c>
      <c r="H160" s="139" t="s">
        <v>3</v>
      </c>
      <c r="L160" s="138"/>
      <c r="M160" s="141"/>
      <c r="N160" s="142"/>
      <c r="O160" s="142"/>
      <c r="P160" s="142"/>
      <c r="Q160" s="142"/>
      <c r="R160" s="142"/>
      <c r="S160" s="142"/>
      <c r="T160" s="143"/>
      <c r="AS160" s="139" t="s">
        <v>154</v>
      </c>
      <c r="AT160" s="139" t="s">
        <v>77</v>
      </c>
      <c r="AU160" s="11" t="s">
        <v>73</v>
      </c>
      <c r="AV160" s="11" t="s">
        <v>30</v>
      </c>
      <c r="AW160" s="11" t="s">
        <v>68</v>
      </c>
      <c r="AX160" s="139" t="s">
        <v>142</v>
      </c>
    </row>
    <row r="161" spans="2:50" s="11" customFormat="1" ht="12">
      <c r="B161" s="138"/>
      <c r="D161" s="135" t="s">
        <v>154</v>
      </c>
      <c r="E161" s="139" t="s">
        <v>3</v>
      </c>
      <c r="F161" s="140" t="s">
        <v>176</v>
      </c>
      <c r="H161" s="139" t="s">
        <v>3</v>
      </c>
      <c r="L161" s="138"/>
      <c r="M161" s="141"/>
      <c r="N161" s="142"/>
      <c r="O161" s="142"/>
      <c r="P161" s="142"/>
      <c r="Q161" s="142"/>
      <c r="R161" s="142"/>
      <c r="S161" s="142"/>
      <c r="T161" s="143"/>
      <c r="AS161" s="139" t="s">
        <v>154</v>
      </c>
      <c r="AT161" s="139" t="s">
        <v>77</v>
      </c>
      <c r="AU161" s="11" t="s">
        <v>73</v>
      </c>
      <c r="AV161" s="11" t="s">
        <v>30</v>
      </c>
      <c r="AW161" s="11" t="s">
        <v>68</v>
      </c>
      <c r="AX161" s="139" t="s">
        <v>142</v>
      </c>
    </row>
    <row r="162" spans="2:50" s="12" customFormat="1" ht="12">
      <c r="B162" s="144"/>
      <c r="D162" s="135" t="s">
        <v>154</v>
      </c>
      <c r="E162" s="145" t="s">
        <v>3</v>
      </c>
      <c r="F162" s="146" t="s">
        <v>209</v>
      </c>
      <c r="H162" s="147">
        <v>275.184</v>
      </c>
      <c r="L162" s="144"/>
      <c r="M162" s="148"/>
      <c r="N162" s="149"/>
      <c r="O162" s="149"/>
      <c r="P162" s="149"/>
      <c r="Q162" s="149"/>
      <c r="R162" s="149"/>
      <c r="S162" s="149"/>
      <c r="T162" s="150"/>
      <c r="AS162" s="145" t="s">
        <v>154</v>
      </c>
      <c r="AT162" s="145" t="s">
        <v>77</v>
      </c>
      <c r="AU162" s="12" t="s">
        <v>77</v>
      </c>
      <c r="AV162" s="12" t="s">
        <v>30</v>
      </c>
      <c r="AW162" s="12" t="s">
        <v>68</v>
      </c>
      <c r="AX162" s="145" t="s">
        <v>142</v>
      </c>
    </row>
    <row r="163" spans="2:50" s="12" customFormat="1" ht="12">
      <c r="B163" s="144"/>
      <c r="D163" s="135" t="s">
        <v>154</v>
      </c>
      <c r="E163" s="145" t="s">
        <v>3</v>
      </c>
      <c r="F163" s="146" t="s">
        <v>222</v>
      </c>
      <c r="H163" s="147">
        <v>359.856</v>
      </c>
      <c r="L163" s="144"/>
      <c r="M163" s="148"/>
      <c r="N163" s="149"/>
      <c r="O163" s="149"/>
      <c r="P163" s="149"/>
      <c r="Q163" s="149"/>
      <c r="R163" s="149"/>
      <c r="S163" s="149"/>
      <c r="T163" s="150"/>
      <c r="AS163" s="145" t="s">
        <v>154</v>
      </c>
      <c r="AT163" s="145" t="s">
        <v>77</v>
      </c>
      <c r="AU163" s="12" t="s">
        <v>77</v>
      </c>
      <c r="AV163" s="12" t="s">
        <v>30</v>
      </c>
      <c r="AW163" s="12" t="s">
        <v>68</v>
      </c>
      <c r="AX163" s="145" t="s">
        <v>142</v>
      </c>
    </row>
    <row r="164" spans="2:50" s="12" customFormat="1" ht="12">
      <c r="B164" s="144"/>
      <c r="D164" s="135" t="s">
        <v>154</v>
      </c>
      <c r="E164" s="145" t="s">
        <v>3</v>
      </c>
      <c r="F164" s="146" t="s">
        <v>223</v>
      </c>
      <c r="H164" s="147">
        <v>-66.192</v>
      </c>
      <c r="L164" s="144"/>
      <c r="M164" s="148"/>
      <c r="N164" s="149"/>
      <c r="O164" s="149"/>
      <c r="P164" s="149"/>
      <c r="Q164" s="149"/>
      <c r="R164" s="149"/>
      <c r="S164" s="149"/>
      <c r="T164" s="150"/>
      <c r="AS164" s="145" t="s">
        <v>154</v>
      </c>
      <c r="AT164" s="145" t="s">
        <v>77</v>
      </c>
      <c r="AU164" s="12" t="s">
        <v>77</v>
      </c>
      <c r="AV164" s="12" t="s">
        <v>30</v>
      </c>
      <c r="AW164" s="12" t="s">
        <v>68</v>
      </c>
      <c r="AX164" s="145" t="s">
        <v>142</v>
      </c>
    </row>
    <row r="165" spans="2:50" s="11" customFormat="1" ht="12">
      <c r="B165" s="138"/>
      <c r="D165" s="135" t="s">
        <v>154</v>
      </c>
      <c r="E165" s="139" t="s">
        <v>3</v>
      </c>
      <c r="F165" s="140" t="s">
        <v>178</v>
      </c>
      <c r="H165" s="139" t="s">
        <v>3</v>
      </c>
      <c r="L165" s="138"/>
      <c r="M165" s="141"/>
      <c r="N165" s="142"/>
      <c r="O165" s="142"/>
      <c r="P165" s="142"/>
      <c r="Q165" s="142"/>
      <c r="R165" s="142"/>
      <c r="S165" s="142"/>
      <c r="T165" s="143"/>
      <c r="AS165" s="139" t="s">
        <v>154</v>
      </c>
      <c r="AT165" s="139" t="s">
        <v>77</v>
      </c>
      <c r="AU165" s="11" t="s">
        <v>73</v>
      </c>
      <c r="AV165" s="11" t="s">
        <v>30</v>
      </c>
      <c r="AW165" s="11" t="s">
        <v>68</v>
      </c>
      <c r="AX165" s="139" t="s">
        <v>142</v>
      </c>
    </row>
    <row r="166" spans="2:50" s="12" customFormat="1" ht="12">
      <c r="B166" s="144"/>
      <c r="D166" s="135" t="s">
        <v>154</v>
      </c>
      <c r="E166" s="145" t="s">
        <v>3</v>
      </c>
      <c r="F166" s="146" t="s">
        <v>1142</v>
      </c>
      <c r="H166" s="147">
        <v>137.592</v>
      </c>
      <c r="L166" s="144"/>
      <c r="M166" s="148"/>
      <c r="N166" s="149"/>
      <c r="O166" s="149"/>
      <c r="P166" s="149"/>
      <c r="Q166" s="149"/>
      <c r="R166" s="149"/>
      <c r="S166" s="149"/>
      <c r="T166" s="150"/>
      <c r="AS166" s="145" t="s">
        <v>154</v>
      </c>
      <c r="AT166" s="145" t="s">
        <v>77</v>
      </c>
      <c r="AU166" s="12" t="s">
        <v>77</v>
      </c>
      <c r="AV166" s="12" t="s">
        <v>30</v>
      </c>
      <c r="AW166" s="12" t="s">
        <v>68</v>
      </c>
      <c r="AX166" s="145" t="s">
        <v>142</v>
      </c>
    </row>
    <row r="167" spans="2:50" s="12" customFormat="1" ht="12">
      <c r="B167" s="144"/>
      <c r="D167" s="135" t="s">
        <v>154</v>
      </c>
      <c r="E167" s="145" t="s">
        <v>3</v>
      </c>
      <c r="F167" s="146" t="s">
        <v>1143</v>
      </c>
      <c r="H167" s="147">
        <v>171.36</v>
      </c>
      <c r="L167" s="144"/>
      <c r="M167" s="148"/>
      <c r="N167" s="149"/>
      <c r="O167" s="149"/>
      <c r="P167" s="149"/>
      <c r="Q167" s="149"/>
      <c r="R167" s="149"/>
      <c r="S167" s="149"/>
      <c r="T167" s="150"/>
      <c r="AS167" s="145" t="s">
        <v>154</v>
      </c>
      <c r="AT167" s="145" t="s">
        <v>77</v>
      </c>
      <c r="AU167" s="12" t="s">
        <v>77</v>
      </c>
      <c r="AV167" s="12" t="s">
        <v>30</v>
      </c>
      <c r="AW167" s="12" t="s">
        <v>68</v>
      </c>
      <c r="AX167" s="145" t="s">
        <v>142</v>
      </c>
    </row>
    <row r="168" spans="2:50" s="12" customFormat="1" ht="12">
      <c r="B168" s="144"/>
      <c r="D168" s="135" t="s">
        <v>154</v>
      </c>
      <c r="E168" s="145" t="s">
        <v>3</v>
      </c>
      <c r="F168" s="146" t="s">
        <v>1144</v>
      </c>
      <c r="H168" s="147">
        <v>-31.52</v>
      </c>
      <c r="L168" s="144"/>
      <c r="M168" s="148"/>
      <c r="N168" s="149"/>
      <c r="O168" s="149"/>
      <c r="P168" s="149"/>
      <c r="Q168" s="149"/>
      <c r="R168" s="149"/>
      <c r="S168" s="149"/>
      <c r="T168" s="150"/>
      <c r="AS168" s="145" t="s">
        <v>154</v>
      </c>
      <c r="AT168" s="145" t="s">
        <v>77</v>
      </c>
      <c r="AU168" s="12" t="s">
        <v>77</v>
      </c>
      <c r="AV168" s="12" t="s">
        <v>30</v>
      </c>
      <c r="AW168" s="12" t="s">
        <v>68</v>
      </c>
      <c r="AX168" s="145" t="s">
        <v>142</v>
      </c>
    </row>
    <row r="169" spans="2:50" s="11" customFormat="1" ht="12">
      <c r="B169" s="138"/>
      <c r="D169" s="135" t="s">
        <v>154</v>
      </c>
      <c r="E169" s="139" t="s">
        <v>3</v>
      </c>
      <c r="F169" s="140" t="s">
        <v>180</v>
      </c>
      <c r="H169" s="139" t="s">
        <v>3</v>
      </c>
      <c r="L169" s="138"/>
      <c r="M169" s="141"/>
      <c r="N169" s="142"/>
      <c r="O169" s="142"/>
      <c r="P169" s="142"/>
      <c r="Q169" s="142"/>
      <c r="R169" s="142"/>
      <c r="S169" s="142"/>
      <c r="T169" s="143"/>
      <c r="AS169" s="139" t="s">
        <v>154</v>
      </c>
      <c r="AT169" s="139" t="s">
        <v>77</v>
      </c>
      <c r="AU169" s="11" t="s">
        <v>73</v>
      </c>
      <c r="AV169" s="11" t="s">
        <v>30</v>
      </c>
      <c r="AW169" s="11" t="s">
        <v>68</v>
      </c>
      <c r="AX169" s="139" t="s">
        <v>142</v>
      </c>
    </row>
    <row r="170" spans="2:50" s="12" customFormat="1" ht="12">
      <c r="B170" s="144"/>
      <c r="D170" s="135" t="s">
        <v>154</v>
      </c>
      <c r="E170" s="145" t="s">
        <v>3</v>
      </c>
      <c r="F170" s="146" t="s">
        <v>181</v>
      </c>
      <c r="H170" s="147">
        <v>1.835</v>
      </c>
      <c r="L170" s="144"/>
      <c r="M170" s="148"/>
      <c r="N170" s="149"/>
      <c r="O170" s="149"/>
      <c r="P170" s="149"/>
      <c r="Q170" s="149"/>
      <c r="R170" s="149"/>
      <c r="S170" s="149"/>
      <c r="T170" s="150"/>
      <c r="AS170" s="145" t="s">
        <v>154</v>
      </c>
      <c r="AT170" s="145" t="s">
        <v>77</v>
      </c>
      <c r="AU170" s="12" t="s">
        <v>77</v>
      </c>
      <c r="AV170" s="12" t="s">
        <v>30</v>
      </c>
      <c r="AW170" s="12" t="s">
        <v>68</v>
      </c>
      <c r="AX170" s="145" t="s">
        <v>142</v>
      </c>
    </row>
    <row r="171" spans="2:50" s="13" customFormat="1" ht="12">
      <c r="B171" s="160"/>
      <c r="D171" s="135" t="s">
        <v>154</v>
      </c>
      <c r="E171" s="161" t="s">
        <v>3</v>
      </c>
      <c r="F171" s="162" t="s">
        <v>182</v>
      </c>
      <c r="H171" s="163">
        <v>848.115</v>
      </c>
      <c r="L171" s="160"/>
      <c r="M171" s="164"/>
      <c r="N171" s="165"/>
      <c r="O171" s="165"/>
      <c r="P171" s="165"/>
      <c r="Q171" s="165"/>
      <c r="R171" s="165"/>
      <c r="S171" s="165"/>
      <c r="T171" s="166"/>
      <c r="AS171" s="161" t="s">
        <v>154</v>
      </c>
      <c r="AT171" s="161" t="s">
        <v>77</v>
      </c>
      <c r="AU171" s="13" t="s">
        <v>150</v>
      </c>
      <c r="AV171" s="13" t="s">
        <v>30</v>
      </c>
      <c r="AW171" s="13" t="s">
        <v>73</v>
      </c>
      <c r="AX171" s="161" t="s">
        <v>142</v>
      </c>
    </row>
    <row r="172" spans="2:64" s="1" customFormat="1" ht="20.45" customHeight="1">
      <c r="B172" s="124"/>
      <c r="C172" s="125" t="s">
        <v>217</v>
      </c>
      <c r="D172" s="125" t="s">
        <v>145</v>
      </c>
      <c r="E172" s="126" t="s">
        <v>218</v>
      </c>
      <c r="F172" s="127" t="s">
        <v>219</v>
      </c>
      <c r="G172" s="128" t="s">
        <v>174</v>
      </c>
      <c r="H172" s="129">
        <v>514.795</v>
      </c>
      <c r="I172" s="130"/>
      <c r="J172" s="130">
        <f>ROUND(I172*H172,2)</f>
        <v>0</v>
      </c>
      <c r="K172" s="127" t="s">
        <v>149</v>
      </c>
      <c r="L172" s="28"/>
      <c r="M172" s="48" t="s">
        <v>3</v>
      </c>
      <c r="N172" s="131" t="s">
        <v>39</v>
      </c>
      <c r="O172" s="132">
        <v>0.47</v>
      </c>
      <c r="P172" s="132">
        <f>O172*H172</f>
        <v>241.95364999999995</v>
      </c>
      <c r="Q172" s="132">
        <v>0.01838</v>
      </c>
      <c r="R172" s="132">
        <f>Q172*H172</f>
        <v>9.4619321</v>
      </c>
      <c r="S172" s="132">
        <v>0</v>
      </c>
      <c r="T172" s="133">
        <f>S172*H172</f>
        <v>0</v>
      </c>
      <c r="AQ172" s="17" t="s">
        <v>150</v>
      </c>
      <c r="AS172" s="17" t="s">
        <v>145</v>
      </c>
      <c r="AT172" s="17" t="s">
        <v>77</v>
      </c>
      <c r="AX172" s="17" t="s">
        <v>142</v>
      </c>
      <c r="BD172" s="134">
        <f>IF(N172="základní",J172,0)</f>
        <v>0</v>
      </c>
      <c r="BE172" s="134">
        <f>IF(N172="snížená",J172,0)</f>
        <v>0</v>
      </c>
      <c r="BF172" s="134">
        <f>IF(N172="zákl. přenesená",J172,0)</f>
        <v>0</v>
      </c>
      <c r="BG172" s="134">
        <f>IF(N172="sníž. přenesená",J172,0)</f>
        <v>0</v>
      </c>
      <c r="BH172" s="134">
        <f>IF(N172="nulová",J172,0)</f>
        <v>0</v>
      </c>
      <c r="BI172" s="17" t="s">
        <v>73</v>
      </c>
      <c r="BJ172" s="134">
        <f>ROUND(I172*H172,2)</f>
        <v>0</v>
      </c>
      <c r="BK172" s="17" t="s">
        <v>150</v>
      </c>
      <c r="BL172" s="17" t="s">
        <v>220</v>
      </c>
    </row>
    <row r="173" spans="2:46" s="1" customFormat="1" ht="58.5">
      <c r="B173" s="28"/>
      <c r="D173" s="135" t="s">
        <v>152</v>
      </c>
      <c r="F173" s="136" t="s">
        <v>221</v>
      </c>
      <c r="L173" s="28"/>
      <c r="M173" s="137"/>
      <c r="N173" s="49"/>
      <c r="O173" s="49"/>
      <c r="P173" s="49"/>
      <c r="Q173" s="49"/>
      <c r="R173" s="49"/>
      <c r="S173" s="49"/>
      <c r="T173" s="50"/>
      <c r="AS173" s="17" t="s">
        <v>152</v>
      </c>
      <c r="AT173" s="17" t="s">
        <v>77</v>
      </c>
    </row>
    <row r="174" spans="2:50" s="11" customFormat="1" ht="12">
      <c r="B174" s="138"/>
      <c r="D174" s="135" t="s">
        <v>154</v>
      </c>
      <c r="E174" s="139" t="s">
        <v>3</v>
      </c>
      <c r="F174" s="140" t="s">
        <v>1134</v>
      </c>
      <c r="H174" s="139" t="s">
        <v>3</v>
      </c>
      <c r="L174" s="138"/>
      <c r="M174" s="141"/>
      <c r="N174" s="142"/>
      <c r="O174" s="142"/>
      <c r="P174" s="142"/>
      <c r="Q174" s="142"/>
      <c r="R174" s="142"/>
      <c r="S174" s="142"/>
      <c r="T174" s="143"/>
      <c r="AS174" s="139" t="s">
        <v>154</v>
      </c>
      <c r="AT174" s="139" t="s">
        <v>77</v>
      </c>
      <c r="AU174" s="11" t="s">
        <v>73</v>
      </c>
      <c r="AV174" s="11" t="s">
        <v>30</v>
      </c>
      <c r="AW174" s="11" t="s">
        <v>68</v>
      </c>
      <c r="AX174" s="139" t="s">
        <v>142</v>
      </c>
    </row>
    <row r="175" spans="2:50" s="11" customFormat="1" ht="12">
      <c r="B175" s="138"/>
      <c r="D175" s="135" t="s">
        <v>154</v>
      </c>
      <c r="E175" s="139" t="s">
        <v>3</v>
      </c>
      <c r="F175" s="140" t="s">
        <v>156</v>
      </c>
      <c r="H175" s="139" t="s">
        <v>3</v>
      </c>
      <c r="L175" s="138"/>
      <c r="M175" s="141"/>
      <c r="N175" s="142"/>
      <c r="O175" s="142"/>
      <c r="P175" s="142"/>
      <c r="Q175" s="142"/>
      <c r="R175" s="142"/>
      <c r="S175" s="142"/>
      <c r="T175" s="143"/>
      <c r="AS175" s="139" t="s">
        <v>154</v>
      </c>
      <c r="AT175" s="139" t="s">
        <v>77</v>
      </c>
      <c r="AU175" s="11" t="s">
        <v>73</v>
      </c>
      <c r="AV175" s="11" t="s">
        <v>30</v>
      </c>
      <c r="AW175" s="11" t="s">
        <v>68</v>
      </c>
      <c r="AX175" s="139" t="s">
        <v>142</v>
      </c>
    </row>
    <row r="176" spans="2:50" s="11" customFormat="1" ht="12">
      <c r="B176" s="138"/>
      <c r="D176" s="135" t="s">
        <v>154</v>
      </c>
      <c r="E176" s="139" t="s">
        <v>3</v>
      </c>
      <c r="F176" s="140" t="s">
        <v>176</v>
      </c>
      <c r="H176" s="139" t="s">
        <v>3</v>
      </c>
      <c r="L176" s="138"/>
      <c r="M176" s="141"/>
      <c r="N176" s="142"/>
      <c r="O176" s="142"/>
      <c r="P176" s="142"/>
      <c r="Q176" s="142"/>
      <c r="R176" s="142"/>
      <c r="S176" s="142"/>
      <c r="T176" s="143"/>
      <c r="AS176" s="139" t="s">
        <v>154</v>
      </c>
      <c r="AT176" s="139" t="s">
        <v>77</v>
      </c>
      <c r="AU176" s="11" t="s">
        <v>73</v>
      </c>
      <c r="AV176" s="11" t="s">
        <v>30</v>
      </c>
      <c r="AW176" s="11" t="s">
        <v>68</v>
      </c>
      <c r="AX176" s="139" t="s">
        <v>142</v>
      </c>
    </row>
    <row r="177" spans="2:50" s="12" customFormat="1" ht="12">
      <c r="B177" s="144"/>
      <c r="D177" s="135" t="s">
        <v>154</v>
      </c>
      <c r="E177" s="145" t="s">
        <v>3</v>
      </c>
      <c r="F177" s="146" t="s">
        <v>209</v>
      </c>
      <c r="H177" s="147">
        <v>275.184</v>
      </c>
      <c r="L177" s="144"/>
      <c r="M177" s="148"/>
      <c r="N177" s="149"/>
      <c r="O177" s="149"/>
      <c r="P177" s="149"/>
      <c r="Q177" s="149"/>
      <c r="R177" s="149"/>
      <c r="S177" s="149"/>
      <c r="T177" s="150"/>
      <c r="AS177" s="145" t="s">
        <v>154</v>
      </c>
      <c r="AT177" s="145" t="s">
        <v>77</v>
      </c>
      <c r="AU177" s="12" t="s">
        <v>77</v>
      </c>
      <c r="AV177" s="12" t="s">
        <v>30</v>
      </c>
      <c r="AW177" s="12" t="s">
        <v>68</v>
      </c>
      <c r="AX177" s="145" t="s">
        <v>142</v>
      </c>
    </row>
    <row r="178" spans="2:50" s="12" customFormat="1" ht="12">
      <c r="B178" s="144"/>
      <c r="D178" s="135" t="s">
        <v>154</v>
      </c>
      <c r="E178" s="145" t="s">
        <v>3</v>
      </c>
      <c r="F178" s="146" t="s">
        <v>222</v>
      </c>
      <c r="H178" s="147">
        <v>359.856</v>
      </c>
      <c r="L178" s="144"/>
      <c r="M178" s="148"/>
      <c r="N178" s="149"/>
      <c r="O178" s="149"/>
      <c r="P178" s="149"/>
      <c r="Q178" s="149"/>
      <c r="R178" s="149"/>
      <c r="S178" s="149"/>
      <c r="T178" s="150"/>
      <c r="AS178" s="145" t="s">
        <v>154</v>
      </c>
      <c r="AT178" s="145" t="s">
        <v>77</v>
      </c>
      <c r="AU178" s="12" t="s">
        <v>77</v>
      </c>
      <c r="AV178" s="12" t="s">
        <v>30</v>
      </c>
      <c r="AW178" s="12" t="s">
        <v>68</v>
      </c>
      <c r="AX178" s="145" t="s">
        <v>142</v>
      </c>
    </row>
    <row r="179" spans="2:50" s="12" customFormat="1" ht="12">
      <c r="B179" s="144"/>
      <c r="D179" s="135" t="s">
        <v>154</v>
      </c>
      <c r="E179" s="145" t="s">
        <v>3</v>
      </c>
      <c r="F179" s="146" t="s">
        <v>223</v>
      </c>
      <c r="H179" s="147">
        <v>-66.192</v>
      </c>
      <c r="L179" s="144"/>
      <c r="M179" s="148"/>
      <c r="N179" s="149"/>
      <c r="O179" s="149"/>
      <c r="P179" s="149"/>
      <c r="Q179" s="149"/>
      <c r="R179" s="149"/>
      <c r="S179" s="149"/>
      <c r="T179" s="150"/>
      <c r="AS179" s="145" t="s">
        <v>154</v>
      </c>
      <c r="AT179" s="145" t="s">
        <v>77</v>
      </c>
      <c r="AU179" s="12" t="s">
        <v>77</v>
      </c>
      <c r="AV179" s="12" t="s">
        <v>30</v>
      </c>
      <c r="AW179" s="12" t="s">
        <v>68</v>
      </c>
      <c r="AX179" s="145" t="s">
        <v>142</v>
      </c>
    </row>
    <row r="180" spans="2:50" s="11" customFormat="1" ht="12">
      <c r="B180" s="138"/>
      <c r="D180" s="135" t="s">
        <v>154</v>
      </c>
      <c r="E180" s="139" t="s">
        <v>3</v>
      </c>
      <c r="F180" s="140" t="s">
        <v>224</v>
      </c>
      <c r="H180" s="139" t="s">
        <v>3</v>
      </c>
      <c r="L180" s="138"/>
      <c r="M180" s="141"/>
      <c r="N180" s="142"/>
      <c r="O180" s="142"/>
      <c r="P180" s="142"/>
      <c r="Q180" s="142"/>
      <c r="R180" s="142"/>
      <c r="S180" s="142"/>
      <c r="T180" s="143"/>
      <c r="AS180" s="139" t="s">
        <v>154</v>
      </c>
      <c r="AT180" s="139" t="s">
        <v>77</v>
      </c>
      <c r="AU180" s="11" t="s">
        <v>73</v>
      </c>
      <c r="AV180" s="11" t="s">
        <v>30</v>
      </c>
      <c r="AW180" s="11" t="s">
        <v>68</v>
      </c>
      <c r="AX180" s="139" t="s">
        <v>142</v>
      </c>
    </row>
    <row r="181" spans="2:50" s="12" customFormat="1" ht="12">
      <c r="B181" s="144"/>
      <c r="D181" s="135" t="s">
        <v>154</v>
      </c>
      <c r="E181" s="145" t="s">
        <v>3</v>
      </c>
      <c r="F181" s="146" t="s">
        <v>1145</v>
      </c>
      <c r="H181" s="147">
        <v>17.1</v>
      </c>
      <c r="L181" s="144"/>
      <c r="M181" s="148"/>
      <c r="N181" s="149"/>
      <c r="O181" s="149"/>
      <c r="P181" s="149"/>
      <c r="Q181" s="149"/>
      <c r="R181" s="149"/>
      <c r="S181" s="149"/>
      <c r="T181" s="150"/>
      <c r="AS181" s="145" t="s">
        <v>154</v>
      </c>
      <c r="AT181" s="145" t="s">
        <v>77</v>
      </c>
      <c r="AU181" s="12" t="s">
        <v>77</v>
      </c>
      <c r="AV181" s="12" t="s">
        <v>30</v>
      </c>
      <c r="AW181" s="12" t="s">
        <v>68</v>
      </c>
      <c r="AX181" s="145" t="s">
        <v>142</v>
      </c>
    </row>
    <row r="182" spans="2:50" s="14" customFormat="1" ht="12">
      <c r="B182" s="167"/>
      <c r="D182" s="135" t="s">
        <v>154</v>
      </c>
      <c r="E182" s="168" t="s">
        <v>3</v>
      </c>
      <c r="F182" s="169" t="s">
        <v>226</v>
      </c>
      <c r="H182" s="170">
        <v>585.948</v>
      </c>
      <c r="L182" s="167"/>
      <c r="M182" s="171"/>
      <c r="N182" s="172"/>
      <c r="O182" s="172"/>
      <c r="P182" s="172"/>
      <c r="Q182" s="172"/>
      <c r="R182" s="172"/>
      <c r="S182" s="172"/>
      <c r="T182" s="173"/>
      <c r="AS182" s="168" t="s">
        <v>154</v>
      </c>
      <c r="AT182" s="168" t="s">
        <v>77</v>
      </c>
      <c r="AU182" s="14" t="s">
        <v>143</v>
      </c>
      <c r="AV182" s="14" t="s">
        <v>30</v>
      </c>
      <c r="AW182" s="14" t="s">
        <v>68</v>
      </c>
      <c r="AX182" s="168" t="s">
        <v>142</v>
      </c>
    </row>
    <row r="183" spans="2:50" s="11" customFormat="1" ht="12">
      <c r="B183" s="138"/>
      <c r="D183" s="135" t="s">
        <v>154</v>
      </c>
      <c r="E183" s="139" t="s">
        <v>3</v>
      </c>
      <c r="F183" s="140" t="s">
        <v>227</v>
      </c>
      <c r="H183" s="139" t="s">
        <v>3</v>
      </c>
      <c r="L183" s="138"/>
      <c r="M183" s="141"/>
      <c r="N183" s="142"/>
      <c r="O183" s="142"/>
      <c r="P183" s="142"/>
      <c r="Q183" s="142"/>
      <c r="R183" s="142"/>
      <c r="S183" s="142"/>
      <c r="T183" s="143"/>
      <c r="AS183" s="139" t="s">
        <v>154</v>
      </c>
      <c r="AT183" s="139" t="s">
        <v>77</v>
      </c>
      <c r="AU183" s="11" t="s">
        <v>73</v>
      </c>
      <c r="AV183" s="11" t="s">
        <v>30</v>
      </c>
      <c r="AW183" s="11" t="s">
        <v>68</v>
      </c>
      <c r="AX183" s="139" t="s">
        <v>142</v>
      </c>
    </row>
    <row r="184" spans="2:50" s="12" customFormat="1" ht="12">
      <c r="B184" s="144"/>
      <c r="D184" s="135" t="s">
        <v>154</v>
      </c>
      <c r="E184" s="145" t="s">
        <v>3</v>
      </c>
      <c r="F184" s="146" t="s">
        <v>228</v>
      </c>
      <c r="H184" s="147">
        <v>-159.6</v>
      </c>
      <c r="L184" s="144"/>
      <c r="M184" s="148"/>
      <c r="N184" s="149"/>
      <c r="O184" s="149"/>
      <c r="P184" s="149"/>
      <c r="Q184" s="149"/>
      <c r="R184" s="149"/>
      <c r="S184" s="149"/>
      <c r="T184" s="150"/>
      <c r="AS184" s="145" t="s">
        <v>154</v>
      </c>
      <c r="AT184" s="145" t="s">
        <v>77</v>
      </c>
      <c r="AU184" s="12" t="s">
        <v>77</v>
      </c>
      <c r="AV184" s="12" t="s">
        <v>30</v>
      </c>
      <c r="AW184" s="12" t="s">
        <v>68</v>
      </c>
      <c r="AX184" s="145" t="s">
        <v>142</v>
      </c>
    </row>
    <row r="185" spans="2:50" s="12" customFormat="1" ht="12">
      <c r="B185" s="144"/>
      <c r="D185" s="135" t="s">
        <v>154</v>
      </c>
      <c r="E185" s="145" t="s">
        <v>3</v>
      </c>
      <c r="F185" s="146" t="s">
        <v>229</v>
      </c>
      <c r="H185" s="147">
        <v>23.64</v>
      </c>
      <c r="L185" s="144"/>
      <c r="M185" s="148"/>
      <c r="N185" s="149"/>
      <c r="O185" s="149"/>
      <c r="P185" s="149"/>
      <c r="Q185" s="149"/>
      <c r="R185" s="149"/>
      <c r="S185" s="149"/>
      <c r="T185" s="150"/>
      <c r="AS185" s="145" t="s">
        <v>154</v>
      </c>
      <c r="AT185" s="145" t="s">
        <v>77</v>
      </c>
      <c r="AU185" s="12" t="s">
        <v>77</v>
      </c>
      <c r="AV185" s="12" t="s">
        <v>30</v>
      </c>
      <c r="AW185" s="12" t="s">
        <v>68</v>
      </c>
      <c r="AX185" s="145" t="s">
        <v>142</v>
      </c>
    </row>
    <row r="186" spans="2:50" s="12" customFormat="1" ht="12">
      <c r="B186" s="144"/>
      <c r="D186" s="135" t="s">
        <v>154</v>
      </c>
      <c r="E186" s="145" t="s">
        <v>3</v>
      </c>
      <c r="F186" s="146" t="s">
        <v>230</v>
      </c>
      <c r="H186" s="147">
        <v>-123.9</v>
      </c>
      <c r="L186" s="144"/>
      <c r="M186" s="148"/>
      <c r="N186" s="149"/>
      <c r="O186" s="149"/>
      <c r="P186" s="149"/>
      <c r="Q186" s="149"/>
      <c r="R186" s="149"/>
      <c r="S186" s="149"/>
      <c r="T186" s="150"/>
      <c r="AS186" s="145" t="s">
        <v>154</v>
      </c>
      <c r="AT186" s="145" t="s">
        <v>77</v>
      </c>
      <c r="AU186" s="12" t="s">
        <v>77</v>
      </c>
      <c r="AV186" s="12" t="s">
        <v>30</v>
      </c>
      <c r="AW186" s="12" t="s">
        <v>68</v>
      </c>
      <c r="AX186" s="145" t="s">
        <v>142</v>
      </c>
    </row>
    <row r="187" spans="2:50" s="12" customFormat="1" ht="12">
      <c r="B187" s="144"/>
      <c r="D187" s="135" t="s">
        <v>154</v>
      </c>
      <c r="E187" s="145" t="s">
        <v>3</v>
      </c>
      <c r="F187" s="146" t="s">
        <v>229</v>
      </c>
      <c r="H187" s="147">
        <v>23.64</v>
      </c>
      <c r="L187" s="144"/>
      <c r="M187" s="148"/>
      <c r="N187" s="149"/>
      <c r="O187" s="149"/>
      <c r="P187" s="149"/>
      <c r="Q187" s="149"/>
      <c r="R187" s="149"/>
      <c r="S187" s="149"/>
      <c r="T187" s="150"/>
      <c r="AS187" s="145" t="s">
        <v>154</v>
      </c>
      <c r="AT187" s="145" t="s">
        <v>77</v>
      </c>
      <c r="AU187" s="12" t="s">
        <v>77</v>
      </c>
      <c r="AV187" s="12" t="s">
        <v>30</v>
      </c>
      <c r="AW187" s="12" t="s">
        <v>68</v>
      </c>
      <c r="AX187" s="145" t="s">
        <v>142</v>
      </c>
    </row>
    <row r="188" spans="2:50" s="14" customFormat="1" ht="12">
      <c r="B188" s="167"/>
      <c r="D188" s="135" t="s">
        <v>154</v>
      </c>
      <c r="E188" s="168" t="s">
        <v>3</v>
      </c>
      <c r="F188" s="169" t="s">
        <v>226</v>
      </c>
      <c r="H188" s="170">
        <v>-236.22000000000003</v>
      </c>
      <c r="L188" s="167"/>
      <c r="M188" s="171"/>
      <c r="N188" s="172"/>
      <c r="O188" s="172"/>
      <c r="P188" s="172"/>
      <c r="Q188" s="172"/>
      <c r="R188" s="172"/>
      <c r="S188" s="172"/>
      <c r="T188" s="173"/>
      <c r="AS188" s="168" t="s">
        <v>154</v>
      </c>
      <c r="AT188" s="168" t="s">
        <v>77</v>
      </c>
      <c r="AU188" s="14" t="s">
        <v>143</v>
      </c>
      <c r="AV188" s="14" t="s">
        <v>30</v>
      </c>
      <c r="AW188" s="14" t="s">
        <v>68</v>
      </c>
      <c r="AX188" s="168" t="s">
        <v>142</v>
      </c>
    </row>
    <row r="189" spans="2:50" s="11" customFormat="1" ht="12">
      <c r="B189" s="138"/>
      <c r="D189" s="135" t="s">
        <v>154</v>
      </c>
      <c r="E189" s="139" t="s">
        <v>3</v>
      </c>
      <c r="F189" s="140" t="s">
        <v>178</v>
      </c>
      <c r="H189" s="139" t="s">
        <v>3</v>
      </c>
      <c r="L189" s="138"/>
      <c r="M189" s="141"/>
      <c r="N189" s="142"/>
      <c r="O189" s="142"/>
      <c r="P189" s="142"/>
      <c r="Q189" s="142"/>
      <c r="R189" s="142"/>
      <c r="S189" s="142"/>
      <c r="T189" s="143"/>
      <c r="AS189" s="139" t="s">
        <v>154</v>
      </c>
      <c r="AT189" s="139" t="s">
        <v>77</v>
      </c>
      <c r="AU189" s="11" t="s">
        <v>73</v>
      </c>
      <c r="AV189" s="11" t="s">
        <v>30</v>
      </c>
      <c r="AW189" s="11" t="s">
        <v>68</v>
      </c>
      <c r="AX189" s="139" t="s">
        <v>142</v>
      </c>
    </row>
    <row r="190" spans="2:50" s="12" customFormat="1" ht="12">
      <c r="B190" s="144"/>
      <c r="D190" s="135" t="s">
        <v>154</v>
      </c>
      <c r="E190" s="145" t="s">
        <v>3</v>
      </c>
      <c r="F190" s="146" t="s">
        <v>1142</v>
      </c>
      <c r="H190" s="147">
        <v>137.592</v>
      </c>
      <c r="L190" s="144"/>
      <c r="M190" s="148"/>
      <c r="N190" s="149"/>
      <c r="O190" s="149"/>
      <c r="P190" s="149"/>
      <c r="Q190" s="149"/>
      <c r="R190" s="149"/>
      <c r="S190" s="149"/>
      <c r="T190" s="150"/>
      <c r="AS190" s="145" t="s">
        <v>154</v>
      </c>
      <c r="AT190" s="145" t="s">
        <v>77</v>
      </c>
      <c r="AU190" s="12" t="s">
        <v>77</v>
      </c>
      <c r="AV190" s="12" t="s">
        <v>30</v>
      </c>
      <c r="AW190" s="12" t="s">
        <v>68</v>
      </c>
      <c r="AX190" s="145" t="s">
        <v>142</v>
      </c>
    </row>
    <row r="191" spans="2:50" s="12" customFormat="1" ht="12">
      <c r="B191" s="144"/>
      <c r="D191" s="135" t="s">
        <v>154</v>
      </c>
      <c r="E191" s="145" t="s">
        <v>3</v>
      </c>
      <c r="F191" s="146" t="s">
        <v>1143</v>
      </c>
      <c r="H191" s="147">
        <v>171.36</v>
      </c>
      <c r="L191" s="144"/>
      <c r="M191" s="148"/>
      <c r="N191" s="149"/>
      <c r="O191" s="149"/>
      <c r="P191" s="149"/>
      <c r="Q191" s="149"/>
      <c r="R191" s="149"/>
      <c r="S191" s="149"/>
      <c r="T191" s="150"/>
      <c r="AS191" s="145" t="s">
        <v>154</v>
      </c>
      <c r="AT191" s="145" t="s">
        <v>77</v>
      </c>
      <c r="AU191" s="12" t="s">
        <v>77</v>
      </c>
      <c r="AV191" s="12" t="s">
        <v>30</v>
      </c>
      <c r="AW191" s="12" t="s">
        <v>68</v>
      </c>
      <c r="AX191" s="145" t="s">
        <v>142</v>
      </c>
    </row>
    <row r="192" spans="2:50" s="12" customFormat="1" ht="12">
      <c r="B192" s="144"/>
      <c r="D192" s="135" t="s">
        <v>154</v>
      </c>
      <c r="E192" s="145" t="s">
        <v>3</v>
      </c>
      <c r="F192" s="146" t="s">
        <v>1144</v>
      </c>
      <c r="H192" s="147">
        <v>-31.52</v>
      </c>
      <c r="L192" s="144"/>
      <c r="M192" s="148"/>
      <c r="N192" s="149"/>
      <c r="O192" s="149"/>
      <c r="P192" s="149"/>
      <c r="Q192" s="149"/>
      <c r="R192" s="149"/>
      <c r="S192" s="149"/>
      <c r="T192" s="150"/>
      <c r="AS192" s="145" t="s">
        <v>154</v>
      </c>
      <c r="AT192" s="145" t="s">
        <v>77</v>
      </c>
      <c r="AU192" s="12" t="s">
        <v>77</v>
      </c>
      <c r="AV192" s="12" t="s">
        <v>30</v>
      </c>
      <c r="AW192" s="12" t="s">
        <v>68</v>
      </c>
      <c r="AX192" s="145" t="s">
        <v>142</v>
      </c>
    </row>
    <row r="193" spans="2:50" s="11" customFormat="1" ht="12">
      <c r="B193" s="138"/>
      <c r="D193" s="135" t="s">
        <v>154</v>
      </c>
      <c r="E193" s="139" t="s">
        <v>3</v>
      </c>
      <c r="F193" s="140" t="s">
        <v>224</v>
      </c>
      <c r="H193" s="139" t="s">
        <v>3</v>
      </c>
      <c r="L193" s="138"/>
      <c r="M193" s="141"/>
      <c r="N193" s="142"/>
      <c r="O193" s="142"/>
      <c r="P193" s="142"/>
      <c r="Q193" s="142"/>
      <c r="R193" s="142"/>
      <c r="S193" s="142"/>
      <c r="T193" s="143"/>
      <c r="AS193" s="139" t="s">
        <v>154</v>
      </c>
      <c r="AT193" s="139" t="s">
        <v>77</v>
      </c>
      <c r="AU193" s="11" t="s">
        <v>73</v>
      </c>
      <c r="AV193" s="11" t="s">
        <v>30</v>
      </c>
      <c r="AW193" s="11" t="s">
        <v>68</v>
      </c>
      <c r="AX193" s="139" t="s">
        <v>142</v>
      </c>
    </row>
    <row r="194" spans="2:50" s="12" customFormat="1" ht="12">
      <c r="B194" s="144"/>
      <c r="D194" s="135" t="s">
        <v>154</v>
      </c>
      <c r="E194" s="145" t="s">
        <v>3</v>
      </c>
      <c r="F194" s="146" t="s">
        <v>1146</v>
      </c>
      <c r="H194" s="147">
        <v>9</v>
      </c>
      <c r="L194" s="144"/>
      <c r="M194" s="148"/>
      <c r="N194" s="149"/>
      <c r="O194" s="149"/>
      <c r="P194" s="149"/>
      <c r="Q194" s="149"/>
      <c r="R194" s="149"/>
      <c r="S194" s="149"/>
      <c r="T194" s="150"/>
      <c r="AS194" s="145" t="s">
        <v>154</v>
      </c>
      <c r="AT194" s="145" t="s">
        <v>77</v>
      </c>
      <c r="AU194" s="12" t="s">
        <v>77</v>
      </c>
      <c r="AV194" s="12" t="s">
        <v>30</v>
      </c>
      <c r="AW194" s="12" t="s">
        <v>68</v>
      </c>
      <c r="AX194" s="145" t="s">
        <v>142</v>
      </c>
    </row>
    <row r="195" spans="2:50" s="14" customFormat="1" ht="12">
      <c r="B195" s="167"/>
      <c r="D195" s="135" t="s">
        <v>154</v>
      </c>
      <c r="E195" s="168" t="s">
        <v>3</v>
      </c>
      <c r="F195" s="169" t="s">
        <v>226</v>
      </c>
      <c r="H195" s="170">
        <v>286.432</v>
      </c>
      <c r="L195" s="167"/>
      <c r="M195" s="171"/>
      <c r="N195" s="172"/>
      <c r="O195" s="172"/>
      <c r="P195" s="172"/>
      <c r="Q195" s="172"/>
      <c r="R195" s="172"/>
      <c r="S195" s="172"/>
      <c r="T195" s="173"/>
      <c r="AS195" s="168" t="s">
        <v>154</v>
      </c>
      <c r="AT195" s="168" t="s">
        <v>77</v>
      </c>
      <c r="AU195" s="14" t="s">
        <v>143</v>
      </c>
      <c r="AV195" s="14" t="s">
        <v>30</v>
      </c>
      <c r="AW195" s="14" t="s">
        <v>68</v>
      </c>
      <c r="AX195" s="168" t="s">
        <v>142</v>
      </c>
    </row>
    <row r="196" spans="2:50" s="11" customFormat="1" ht="12">
      <c r="B196" s="138"/>
      <c r="D196" s="135" t="s">
        <v>154</v>
      </c>
      <c r="E196" s="139" t="s">
        <v>3</v>
      </c>
      <c r="F196" s="140" t="s">
        <v>227</v>
      </c>
      <c r="H196" s="139" t="s">
        <v>3</v>
      </c>
      <c r="L196" s="138"/>
      <c r="M196" s="141"/>
      <c r="N196" s="142"/>
      <c r="O196" s="142"/>
      <c r="P196" s="142"/>
      <c r="Q196" s="142"/>
      <c r="R196" s="142"/>
      <c r="S196" s="142"/>
      <c r="T196" s="143"/>
      <c r="AS196" s="139" t="s">
        <v>154</v>
      </c>
      <c r="AT196" s="139" t="s">
        <v>77</v>
      </c>
      <c r="AU196" s="11" t="s">
        <v>73</v>
      </c>
      <c r="AV196" s="11" t="s">
        <v>30</v>
      </c>
      <c r="AW196" s="11" t="s">
        <v>68</v>
      </c>
      <c r="AX196" s="139" t="s">
        <v>142</v>
      </c>
    </row>
    <row r="197" spans="2:50" s="12" customFormat="1" ht="12">
      <c r="B197" s="144"/>
      <c r="D197" s="135" t="s">
        <v>154</v>
      </c>
      <c r="E197" s="145" t="s">
        <v>3</v>
      </c>
      <c r="F197" s="146" t="s">
        <v>1147</v>
      </c>
      <c r="H197" s="147">
        <v>-79.8</v>
      </c>
      <c r="L197" s="144"/>
      <c r="M197" s="148"/>
      <c r="N197" s="149"/>
      <c r="O197" s="149"/>
      <c r="P197" s="149"/>
      <c r="Q197" s="149"/>
      <c r="R197" s="149"/>
      <c r="S197" s="149"/>
      <c r="T197" s="150"/>
      <c r="AS197" s="145" t="s">
        <v>154</v>
      </c>
      <c r="AT197" s="145" t="s">
        <v>77</v>
      </c>
      <c r="AU197" s="12" t="s">
        <v>77</v>
      </c>
      <c r="AV197" s="12" t="s">
        <v>30</v>
      </c>
      <c r="AW197" s="12" t="s">
        <v>68</v>
      </c>
      <c r="AX197" s="145" t="s">
        <v>142</v>
      </c>
    </row>
    <row r="198" spans="2:50" s="12" customFormat="1" ht="12">
      <c r="B198" s="144"/>
      <c r="D198" s="135" t="s">
        <v>154</v>
      </c>
      <c r="E198" s="145" t="s">
        <v>3</v>
      </c>
      <c r="F198" s="146" t="s">
        <v>1148</v>
      </c>
      <c r="H198" s="147">
        <v>13.79</v>
      </c>
      <c r="L198" s="144"/>
      <c r="M198" s="148"/>
      <c r="N198" s="149"/>
      <c r="O198" s="149"/>
      <c r="P198" s="149"/>
      <c r="Q198" s="149"/>
      <c r="R198" s="149"/>
      <c r="S198" s="149"/>
      <c r="T198" s="150"/>
      <c r="AS198" s="145" t="s">
        <v>154</v>
      </c>
      <c r="AT198" s="145" t="s">
        <v>77</v>
      </c>
      <c r="AU198" s="12" t="s">
        <v>77</v>
      </c>
      <c r="AV198" s="12" t="s">
        <v>30</v>
      </c>
      <c r="AW198" s="12" t="s">
        <v>68</v>
      </c>
      <c r="AX198" s="145" t="s">
        <v>142</v>
      </c>
    </row>
    <row r="199" spans="2:50" s="12" customFormat="1" ht="12">
      <c r="B199" s="144"/>
      <c r="D199" s="135" t="s">
        <v>154</v>
      </c>
      <c r="E199" s="145" t="s">
        <v>3</v>
      </c>
      <c r="F199" s="146" t="s">
        <v>1149</v>
      </c>
      <c r="H199" s="147">
        <v>-70.98</v>
      </c>
      <c r="L199" s="144"/>
      <c r="M199" s="148"/>
      <c r="N199" s="149"/>
      <c r="O199" s="149"/>
      <c r="P199" s="149"/>
      <c r="Q199" s="149"/>
      <c r="R199" s="149"/>
      <c r="S199" s="149"/>
      <c r="T199" s="150"/>
      <c r="AS199" s="145" t="s">
        <v>154</v>
      </c>
      <c r="AT199" s="145" t="s">
        <v>77</v>
      </c>
      <c r="AU199" s="12" t="s">
        <v>77</v>
      </c>
      <c r="AV199" s="12" t="s">
        <v>30</v>
      </c>
      <c r="AW199" s="12" t="s">
        <v>68</v>
      </c>
      <c r="AX199" s="145" t="s">
        <v>142</v>
      </c>
    </row>
    <row r="200" spans="2:50" s="12" customFormat="1" ht="12">
      <c r="B200" s="144"/>
      <c r="D200" s="135" t="s">
        <v>154</v>
      </c>
      <c r="E200" s="145" t="s">
        <v>3</v>
      </c>
      <c r="F200" s="146" t="s">
        <v>1148</v>
      </c>
      <c r="H200" s="147">
        <v>13.79</v>
      </c>
      <c r="L200" s="144"/>
      <c r="M200" s="148"/>
      <c r="N200" s="149"/>
      <c r="O200" s="149"/>
      <c r="P200" s="149"/>
      <c r="Q200" s="149"/>
      <c r="R200" s="149"/>
      <c r="S200" s="149"/>
      <c r="T200" s="150"/>
      <c r="AS200" s="145" t="s">
        <v>154</v>
      </c>
      <c r="AT200" s="145" t="s">
        <v>77</v>
      </c>
      <c r="AU200" s="12" t="s">
        <v>77</v>
      </c>
      <c r="AV200" s="12" t="s">
        <v>30</v>
      </c>
      <c r="AW200" s="12" t="s">
        <v>68</v>
      </c>
      <c r="AX200" s="145" t="s">
        <v>142</v>
      </c>
    </row>
    <row r="201" spans="2:50" s="14" customFormat="1" ht="12">
      <c r="B201" s="167"/>
      <c r="D201" s="135" t="s">
        <v>154</v>
      </c>
      <c r="E201" s="168" t="s">
        <v>3</v>
      </c>
      <c r="F201" s="169" t="s">
        <v>226</v>
      </c>
      <c r="H201" s="170">
        <v>-123.20000000000002</v>
      </c>
      <c r="L201" s="167"/>
      <c r="M201" s="171"/>
      <c r="N201" s="172"/>
      <c r="O201" s="172"/>
      <c r="P201" s="172"/>
      <c r="Q201" s="172"/>
      <c r="R201" s="172"/>
      <c r="S201" s="172"/>
      <c r="T201" s="173"/>
      <c r="AS201" s="168" t="s">
        <v>154</v>
      </c>
      <c r="AT201" s="168" t="s">
        <v>77</v>
      </c>
      <c r="AU201" s="14" t="s">
        <v>143</v>
      </c>
      <c r="AV201" s="14" t="s">
        <v>30</v>
      </c>
      <c r="AW201" s="14" t="s">
        <v>68</v>
      </c>
      <c r="AX201" s="168" t="s">
        <v>142</v>
      </c>
    </row>
    <row r="202" spans="2:50" s="11" customFormat="1" ht="12">
      <c r="B202" s="138"/>
      <c r="D202" s="135" t="s">
        <v>154</v>
      </c>
      <c r="E202" s="139" t="s">
        <v>3</v>
      </c>
      <c r="F202" s="140" t="s">
        <v>180</v>
      </c>
      <c r="H202" s="139" t="s">
        <v>3</v>
      </c>
      <c r="L202" s="138"/>
      <c r="M202" s="141"/>
      <c r="N202" s="142"/>
      <c r="O202" s="142"/>
      <c r="P202" s="142"/>
      <c r="Q202" s="142"/>
      <c r="R202" s="142"/>
      <c r="S202" s="142"/>
      <c r="T202" s="143"/>
      <c r="AS202" s="139" t="s">
        <v>154</v>
      </c>
      <c r="AT202" s="139" t="s">
        <v>77</v>
      </c>
      <c r="AU202" s="11" t="s">
        <v>73</v>
      </c>
      <c r="AV202" s="11" t="s">
        <v>30</v>
      </c>
      <c r="AW202" s="11" t="s">
        <v>68</v>
      </c>
      <c r="AX202" s="139" t="s">
        <v>142</v>
      </c>
    </row>
    <row r="203" spans="2:50" s="12" customFormat="1" ht="12">
      <c r="B203" s="144"/>
      <c r="D203" s="135" t="s">
        <v>154</v>
      </c>
      <c r="E203" s="145" t="s">
        <v>3</v>
      </c>
      <c r="F203" s="146" t="s">
        <v>181</v>
      </c>
      <c r="H203" s="147">
        <v>1.835</v>
      </c>
      <c r="L203" s="144"/>
      <c r="M203" s="148"/>
      <c r="N203" s="149"/>
      <c r="O203" s="149"/>
      <c r="P203" s="149"/>
      <c r="Q203" s="149"/>
      <c r="R203" s="149"/>
      <c r="S203" s="149"/>
      <c r="T203" s="150"/>
      <c r="AS203" s="145" t="s">
        <v>154</v>
      </c>
      <c r="AT203" s="145" t="s">
        <v>77</v>
      </c>
      <c r="AU203" s="12" t="s">
        <v>77</v>
      </c>
      <c r="AV203" s="12" t="s">
        <v>30</v>
      </c>
      <c r="AW203" s="12" t="s">
        <v>68</v>
      </c>
      <c r="AX203" s="145" t="s">
        <v>142</v>
      </c>
    </row>
    <row r="204" spans="2:50" s="14" customFormat="1" ht="12">
      <c r="B204" s="167"/>
      <c r="D204" s="135" t="s">
        <v>154</v>
      </c>
      <c r="E204" s="168" t="s">
        <v>3</v>
      </c>
      <c r="F204" s="169" t="s">
        <v>226</v>
      </c>
      <c r="H204" s="170">
        <v>1.835</v>
      </c>
      <c r="L204" s="167"/>
      <c r="M204" s="171"/>
      <c r="N204" s="172"/>
      <c r="O204" s="172"/>
      <c r="P204" s="172"/>
      <c r="Q204" s="172"/>
      <c r="R204" s="172"/>
      <c r="S204" s="172"/>
      <c r="T204" s="173"/>
      <c r="AS204" s="168" t="s">
        <v>154</v>
      </c>
      <c r="AT204" s="168" t="s">
        <v>77</v>
      </c>
      <c r="AU204" s="14" t="s">
        <v>143</v>
      </c>
      <c r="AV204" s="14" t="s">
        <v>30</v>
      </c>
      <c r="AW204" s="14" t="s">
        <v>68</v>
      </c>
      <c r="AX204" s="168" t="s">
        <v>142</v>
      </c>
    </row>
    <row r="205" spans="2:50" s="13" customFormat="1" ht="12">
      <c r="B205" s="160"/>
      <c r="D205" s="135" t="s">
        <v>154</v>
      </c>
      <c r="E205" s="161" t="s">
        <v>3</v>
      </c>
      <c r="F205" s="162" t="s">
        <v>182</v>
      </c>
      <c r="H205" s="163">
        <v>514.795</v>
      </c>
      <c r="L205" s="160"/>
      <c r="M205" s="164"/>
      <c r="N205" s="165"/>
      <c r="O205" s="165"/>
      <c r="P205" s="165"/>
      <c r="Q205" s="165"/>
      <c r="R205" s="165"/>
      <c r="S205" s="165"/>
      <c r="T205" s="166"/>
      <c r="AS205" s="161" t="s">
        <v>154</v>
      </c>
      <c r="AT205" s="161" t="s">
        <v>77</v>
      </c>
      <c r="AU205" s="13" t="s">
        <v>150</v>
      </c>
      <c r="AV205" s="13" t="s">
        <v>30</v>
      </c>
      <c r="AW205" s="13" t="s">
        <v>73</v>
      </c>
      <c r="AX205" s="161" t="s">
        <v>142</v>
      </c>
    </row>
    <row r="206" spans="2:64" s="1" customFormat="1" ht="20.45" customHeight="1">
      <c r="B206" s="124"/>
      <c r="C206" s="125" t="s">
        <v>235</v>
      </c>
      <c r="D206" s="125" t="s">
        <v>145</v>
      </c>
      <c r="E206" s="126" t="s">
        <v>236</v>
      </c>
      <c r="F206" s="127" t="s">
        <v>237</v>
      </c>
      <c r="G206" s="128" t="s">
        <v>174</v>
      </c>
      <c r="H206" s="129">
        <v>1757.257</v>
      </c>
      <c r="I206" s="130"/>
      <c r="J206" s="130">
        <f>ROUND(I206*H206,2)</f>
        <v>0</v>
      </c>
      <c r="K206" s="127" t="s">
        <v>149</v>
      </c>
      <c r="L206" s="28"/>
      <c r="M206" s="48" t="s">
        <v>3</v>
      </c>
      <c r="N206" s="131" t="s">
        <v>39</v>
      </c>
      <c r="O206" s="132">
        <v>0.19</v>
      </c>
      <c r="P206" s="132">
        <f>O206*H206</f>
        <v>333.87883</v>
      </c>
      <c r="Q206" s="132">
        <v>0.0057</v>
      </c>
      <c r="R206" s="132">
        <f>Q206*H206</f>
        <v>10.016364900000001</v>
      </c>
      <c r="S206" s="132">
        <v>0</v>
      </c>
      <c r="T206" s="133">
        <f>S206*H206</f>
        <v>0</v>
      </c>
      <c r="AQ206" s="17" t="s">
        <v>150</v>
      </c>
      <c r="AS206" s="17" t="s">
        <v>145</v>
      </c>
      <c r="AT206" s="17" t="s">
        <v>77</v>
      </c>
      <c r="AX206" s="17" t="s">
        <v>142</v>
      </c>
      <c r="BD206" s="134">
        <f>IF(N206="základní",J206,0)</f>
        <v>0</v>
      </c>
      <c r="BE206" s="134">
        <f>IF(N206="snížená",J206,0)</f>
        <v>0</v>
      </c>
      <c r="BF206" s="134">
        <f>IF(N206="zákl. přenesená",J206,0)</f>
        <v>0</v>
      </c>
      <c r="BG206" s="134">
        <f>IF(N206="sníž. přenesená",J206,0)</f>
        <v>0</v>
      </c>
      <c r="BH206" s="134">
        <f>IF(N206="nulová",J206,0)</f>
        <v>0</v>
      </c>
      <c r="BI206" s="17" t="s">
        <v>73</v>
      </c>
      <c r="BJ206" s="134">
        <f>ROUND(I206*H206,2)</f>
        <v>0</v>
      </c>
      <c r="BK206" s="17" t="s">
        <v>150</v>
      </c>
      <c r="BL206" s="17" t="s">
        <v>238</v>
      </c>
    </row>
    <row r="207" spans="2:46" s="1" customFormat="1" ht="39">
      <c r="B207" s="28"/>
      <c r="D207" s="135" t="s">
        <v>152</v>
      </c>
      <c r="F207" s="136" t="s">
        <v>203</v>
      </c>
      <c r="L207" s="28"/>
      <c r="M207" s="137"/>
      <c r="N207" s="49"/>
      <c r="O207" s="49"/>
      <c r="P207" s="49"/>
      <c r="Q207" s="49"/>
      <c r="R207" s="49"/>
      <c r="S207" s="49"/>
      <c r="T207" s="50"/>
      <c r="AS207" s="17" t="s">
        <v>152</v>
      </c>
      <c r="AT207" s="17" t="s">
        <v>77</v>
      </c>
    </row>
    <row r="208" spans="2:50" s="11" customFormat="1" ht="12">
      <c r="B208" s="138"/>
      <c r="D208" s="135" t="s">
        <v>154</v>
      </c>
      <c r="E208" s="139" t="s">
        <v>3</v>
      </c>
      <c r="F208" s="140" t="s">
        <v>1134</v>
      </c>
      <c r="H208" s="139" t="s">
        <v>3</v>
      </c>
      <c r="L208" s="138"/>
      <c r="M208" s="141"/>
      <c r="N208" s="142"/>
      <c r="O208" s="142"/>
      <c r="P208" s="142"/>
      <c r="Q208" s="142"/>
      <c r="R208" s="142"/>
      <c r="S208" s="142"/>
      <c r="T208" s="143"/>
      <c r="AS208" s="139" t="s">
        <v>154</v>
      </c>
      <c r="AT208" s="139" t="s">
        <v>77</v>
      </c>
      <c r="AU208" s="11" t="s">
        <v>73</v>
      </c>
      <c r="AV208" s="11" t="s">
        <v>30</v>
      </c>
      <c r="AW208" s="11" t="s">
        <v>68</v>
      </c>
      <c r="AX208" s="139" t="s">
        <v>142</v>
      </c>
    </row>
    <row r="209" spans="2:50" s="11" customFormat="1" ht="12">
      <c r="B209" s="138"/>
      <c r="D209" s="135" t="s">
        <v>154</v>
      </c>
      <c r="E209" s="139" t="s">
        <v>3</v>
      </c>
      <c r="F209" s="140" t="s">
        <v>156</v>
      </c>
      <c r="H209" s="139" t="s">
        <v>3</v>
      </c>
      <c r="L209" s="138"/>
      <c r="M209" s="141"/>
      <c r="N209" s="142"/>
      <c r="O209" s="142"/>
      <c r="P209" s="142"/>
      <c r="Q209" s="142"/>
      <c r="R209" s="142"/>
      <c r="S209" s="142"/>
      <c r="T209" s="143"/>
      <c r="AS209" s="139" t="s">
        <v>154</v>
      </c>
      <c r="AT209" s="139" t="s">
        <v>77</v>
      </c>
      <c r="AU209" s="11" t="s">
        <v>73</v>
      </c>
      <c r="AV209" s="11" t="s">
        <v>30</v>
      </c>
      <c r="AW209" s="11" t="s">
        <v>68</v>
      </c>
      <c r="AX209" s="139" t="s">
        <v>142</v>
      </c>
    </row>
    <row r="210" spans="2:50" s="11" customFormat="1" ht="12">
      <c r="B210" s="138"/>
      <c r="D210" s="135" t="s">
        <v>154</v>
      </c>
      <c r="E210" s="139" t="s">
        <v>3</v>
      </c>
      <c r="F210" s="140" t="s">
        <v>176</v>
      </c>
      <c r="H210" s="139" t="s">
        <v>3</v>
      </c>
      <c r="L210" s="138"/>
      <c r="M210" s="141"/>
      <c r="N210" s="142"/>
      <c r="O210" s="142"/>
      <c r="P210" s="142"/>
      <c r="Q210" s="142"/>
      <c r="R210" s="142"/>
      <c r="S210" s="142"/>
      <c r="T210" s="143"/>
      <c r="AS210" s="139" t="s">
        <v>154</v>
      </c>
      <c r="AT210" s="139" t="s">
        <v>77</v>
      </c>
      <c r="AU210" s="11" t="s">
        <v>73</v>
      </c>
      <c r="AV210" s="11" t="s">
        <v>30</v>
      </c>
      <c r="AW210" s="11" t="s">
        <v>68</v>
      </c>
      <c r="AX210" s="139" t="s">
        <v>142</v>
      </c>
    </row>
    <row r="211" spans="2:50" s="12" customFormat="1" ht="12">
      <c r="B211" s="144"/>
      <c r="D211" s="135" t="s">
        <v>154</v>
      </c>
      <c r="E211" s="145" t="s">
        <v>3</v>
      </c>
      <c r="F211" s="146" t="s">
        <v>239</v>
      </c>
      <c r="H211" s="147">
        <v>1048.32</v>
      </c>
      <c r="L211" s="144"/>
      <c r="M211" s="148"/>
      <c r="N211" s="149"/>
      <c r="O211" s="149"/>
      <c r="P211" s="149"/>
      <c r="Q211" s="149"/>
      <c r="R211" s="149"/>
      <c r="S211" s="149"/>
      <c r="T211" s="150"/>
      <c r="AS211" s="145" t="s">
        <v>154</v>
      </c>
      <c r="AT211" s="145" t="s">
        <v>77</v>
      </c>
      <c r="AU211" s="12" t="s">
        <v>77</v>
      </c>
      <c r="AV211" s="12" t="s">
        <v>30</v>
      </c>
      <c r="AW211" s="12" t="s">
        <v>68</v>
      </c>
      <c r="AX211" s="145" t="s">
        <v>142</v>
      </c>
    </row>
    <row r="212" spans="2:50" s="12" customFormat="1" ht="12">
      <c r="B212" s="144"/>
      <c r="D212" s="135" t="s">
        <v>154</v>
      </c>
      <c r="E212" s="145" t="s">
        <v>3</v>
      </c>
      <c r="F212" s="146" t="s">
        <v>188</v>
      </c>
      <c r="H212" s="147">
        <v>-31.52</v>
      </c>
      <c r="L212" s="144"/>
      <c r="M212" s="148"/>
      <c r="N212" s="149"/>
      <c r="O212" s="149"/>
      <c r="P212" s="149"/>
      <c r="Q212" s="149"/>
      <c r="R212" s="149"/>
      <c r="S212" s="149"/>
      <c r="T212" s="150"/>
      <c r="AS212" s="145" t="s">
        <v>154</v>
      </c>
      <c r="AT212" s="145" t="s">
        <v>77</v>
      </c>
      <c r="AU212" s="12" t="s">
        <v>77</v>
      </c>
      <c r="AV212" s="12" t="s">
        <v>30</v>
      </c>
      <c r="AW212" s="12" t="s">
        <v>68</v>
      </c>
      <c r="AX212" s="145" t="s">
        <v>142</v>
      </c>
    </row>
    <row r="213" spans="2:50" s="11" customFormat="1" ht="12">
      <c r="B213" s="138"/>
      <c r="D213" s="135" t="s">
        <v>154</v>
      </c>
      <c r="E213" s="139" t="s">
        <v>3</v>
      </c>
      <c r="F213" s="140" t="s">
        <v>178</v>
      </c>
      <c r="H213" s="139" t="s">
        <v>3</v>
      </c>
      <c r="L213" s="138"/>
      <c r="M213" s="141"/>
      <c r="N213" s="142"/>
      <c r="O213" s="142"/>
      <c r="P213" s="142"/>
      <c r="Q213" s="142"/>
      <c r="R213" s="142"/>
      <c r="S213" s="142"/>
      <c r="T213" s="143"/>
      <c r="AS213" s="139" t="s">
        <v>154</v>
      </c>
      <c r="AT213" s="139" t="s">
        <v>77</v>
      </c>
      <c r="AU213" s="11" t="s">
        <v>73</v>
      </c>
      <c r="AV213" s="11" t="s">
        <v>30</v>
      </c>
      <c r="AW213" s="11" t="s">
        <v>68</v>
      </c>
      <c r="AX213" s="139" t="s">
        <v>142</v>
      </c>
    </row>
    <row r="214" spans="2:50" s="12" customFormat="1" ht="12">
      <c r="B214" s="144"/>
      <c r="D214" s="135" t="s">
        <v>154</v>
      </c>
      <c r="E214" s="145" t="s">
        <v>3</v>
      </c>
      <c r="F214" s="146" t="s">
        <v>1150</v>
      </c>
      <c r="H214" s="147">
        <v>524.16</v>
      </c>
      <c r="L214" s="144"/>
      <c r="M214" s="148"/>
      <c r="N214" s="149"/>
      <c r="O214" s="149"/>
      <c r="P214" s="149"/>
      <c r="Q214" s="149"/>
      <c r="R214" s="149"/>
      <c r="S214" s="149"/>
      <c r="T214" s="150"/>
      <c r="AS214" s="145" t="s">
        <v>154</v>
      </c>
      <c r="AT214" s="145" t="s">
        <v>77</v>
      </c>
      <c r="AU214" s="12" t="s">
        <v>77</v>
      </c>
      <c r="AV214" s="12" t="s">
        <v>30</v>
      </c>
      <c r="AW214" s="12" t="s">
        <v>68</v>
      </c>
      <c r="AX214" s="145" t="s">
        <v>142</v>
      </c>
    </row>
    <row r="215" spans="2:50" s="12" customFormat="1" ht="12">
      <c r="B215" s="144"/>
      <c r="D215" s="135" t="s">
        <v>154</v>
      </c>
      <c r="E215" s="145" t="s">
        <v>3</v>
      </c>
      <c r="F215" s="146" t="s">
        <v>1139</v>
      </c>
      <c r="H215" s="147">
        <v>-15.76</v>
      </c>
      <c r="L215" s="144"/>
      <c r="M215" s="148"/>
      <c r="N215" s="149"/>
      <c r="O215" s="149"/>
      <c r="P215" s="149"/>
      <c r="Q215" s="149"/>
      <c r="R215" s="149"/>
      <c r="S215" s="149"/>
      <c r="T215" s="150"/>
      <c r="AS215" s="145" t="s">
        <v>154</v>
      </c>
      <c r="AT215" s="145" t="s">
        <v>77</v>
      </c>
      <c r="AU215" s="12" t="s">
        <v>77</v>
      </c>
      <c r="AV215" s="12" t="s">
        <v>30</v>
      </c>
      <c r="AW215" s="12" t="s">
        <v>68</v>
      </c>
      <c r="AX215" s="145" t="s">
        <v>142</v>
      </c>
    </row>
    <row r="216" spans="2:50" s="11" customFormat="1" ht="12">
      <c r="B216" s="138"/>
      <c r="D216" s="135" t="s">
        <v>154</v>
      </c>
      <c r="E216" s="139" t="s">
        <v>3</v>
      </c>
      <c r="F216" s="140" t="s">
        <v>241</v>
      </c>
      <c r="H216" s="139" t="s">
        <v>3</v>
      </c>
      <c r="L216" s="138"/>
      <c r="M216" s="141"/>
      <c r="N216" s="142"/>
      <c r="O216" s="142"/>
      <c r="P216" s="142"/>
      <c r="Q216" s="142"/>
      <c r="R216" s="142"/>
      <c r="S216" s="142"/>
      <c r="T216" s="143"/>
      <c r="AS216" s="139" t="s">
        <v>154</v>
      </c>
      <c r="AT216" s="139" t="s">
        <v>77</v>
      </c>
      <c r="AU216" s="11" t="s">
        <v>73</v>
      </c>
      <c r="AV216" s="11" t="s">
        <v>30</v>
      </c>
      <c r="AW216" s="11" t="s">
        <v>68</v>
      </c>
      <c r="AX216" s="139" t="s">
        <v>142</v>
      </c>
    </row>
    <row r="217" spans="2:50" s="12" customFormat="1" ht="12">
      <c r="B217" s="144"/>
      <c r="D217" s="135" t="s">
        <v>154</v>
      </c>
      <c r="E217" s="145" t="s">
        <v>3</v>
      </c>
      <c r="F217" s="146" t="s">
        <v>242</v>
      </c>
      <c r="H217" s="147">
        <v>-169.05</v>
      </c>
      <c r="L217" s="144"/>
      <c r="M217" s="148"/>
      <c r="N217" s="149"/>
      <c r="O217" s="149"/>
      <c r="P217" s="149"/>
      <c r="Q217" s="149"/>
      <c r="R217" s="149"/>
      <c r="S217" s="149"/>
      <c r="T217" s="150"/>
      <c r="AS217" s="145" t="s">
        <v>154</v>
      </c>
      <c r="AT217" s="145" t="s">
        <v>77</v>
      </c>
      <c r="AU217" s="12" t="s">
        <v>77</v>
      </c>
      <c r="AV217" s="12" t="s">
        <v>30</v>
      </c>
      <c r="AW217" s="12" t="s">
        <v>68</v>
      </c>
      <c r="AX217" s="145" t="s">
        <v>142</v>
      </c>
    </row>
    <row r="218" spans="2:50" s="12" customFormat="1" ht="12">
      <c r="B218" s="144"/>
      <c r="D218" s="135" t="s">
        <v>154</v>
      </c>
      <c r="E218" s="145" t="s">
        <v>3</v>
      </c>
      <c r="F218" s="146" t="s">
        <v>1151</v>
      </c>
      <c r="H218" s="147">
        <v>-93.555</v>
      </c>
      <c r="L218" s="144"/>
      <c r="M218" s="148"/>
      <c r="N218" s="149"/>
      <c r="O218" s="149"/>
      <c r="P218" s="149"/>
      <c r="Q218" s="149"/>
      <c r="R218" s="149"/>
      <c r="S218" s="149"/>
      <c r="T218" s="150"/>
      <c r="AS218" s="145" t="s">
        <v>154</v>
      </c>
      <c r="AT218" s="145" t="s">
        <v>77</v>
      </c>
      <c r="AU218" s="12" t="s">
        <v>77</v>
      </c>
      <c r="AV218" s="12" t="s">
        <v>30</v>
      </c>
      <c r="AW218" s="12" t="s">
        <v>68</v>
      </c>
      <c r="AX218" s="145" t="s">
        <v>142</v>
      </c>
    </row>
    <row r="219" spans="2:50" s="11" customFormat="1" ht="12">
      <c r="B219" s="138"/>
      <c r="D219" s="135" t="s">
        <v>154</v>
      </c>
      <c r="E219" s="139" t="s">
        <v>3</v>
      </c>
      <c r="F219" s="140" t="s">
        <v>244</v>
      </c>
      <c r="H219" s="139" t="s">
        <v>3</v>
      </c>
      <c r="L219" s="138"/>
      <c r="M219" s="141"/>
      <c r="N219" s="142"/>
      <c r="O219" s="142"/>
      <c r="P219" s="142"/>
      <c r="Q219" s="142"/>
      <c r="R219" s="142"/>
      <c r="S219" s="142"/>
      <c r="T219" s="143"/>
      <c r="AS219" s="139" t="s">
        <v>154</v>
      </c>
      <c r="AT219" s="139" t="s">
        <v>77</v>
      </c>
      <c r="AU219" s="11" t="s">
        <v>73</v>
      </c>
      <c r="AV219" s="11" t="s">
        <v>30</v>
      </c>
      <c r="AW219" s="11" t="s">
        <v>68</v>
      </c>
      <c r="AX219" s="139" t="s">
        <v>142</v>
      </c>
    </row>
    <row r="220" spans="2:50" s="12" customFormat="1" ht="12">
      <c r="B220" s="144"/>
      <c r="D220" s="135" t="s">
        <v>154</v>
      </c>
      <c r="E220" s="145" t="s">
        <v>3</v>
      </c>
      <c r="F220" s="146" t="s">
        <v>412</v>
      </c>
      <c r="H220" s="147">
        <v>-72.504</v>
      </c>
      <c r="L220" s="144"/>
      <c r="M220" s="148"/>
      <c r="N220" s="149"/>
      <c r="O220" s="149"/>
      <c r="P220" s="149"/>
      <c r="Q220" s="149"/>
      <c r="R220" s="149"/>
      <c r="S220" s="149"/>
      <c r="T220" s="150"/>
      <c r="AS220" s="145" t="s">
        <v>154</v>
      </c>
      <c r="AT220" s="145" t="s">
        <v>77</v>
      </c>
      <c r="AU220" s="12" t="s">
        <v>77</v>
      </c>
      <c r="AV220" s="12" t="s">
        <v>30</v>
      </c>
      <c r="AW220" s="12" t="s">
        <v>68</v>
      </c>
      <c r="AX220" s="145" t="s">
        <v>142</v>
      </c>
    </row>
    <row r="221" spans="2:50" s="12" customFormat="1" ht="12">
      <c r="B221" s="144"/>
      <c r="D221" s="135" t="s">
        <v>154</v>
      </c>
      <c r="E221" s="145" t="s">
        <v>3</v>
      </c>
      <c r="F221" s="146" t="s">
        <v>413</v>
      </c>
      <c r="H221" s="147">
        <v>-66.24</v>
      </c>
      <c r="L221" s="144"/>
      <c r="M221" s="148"/>
      <c r="N221" s="149"/>
      <c r="O221" s="149"/>
      <c r="P221" s="149"/>
      <c r="Q221" s="149"/>
      <c r="R221" s="149"/>
      <c r="S221" s="149"/>
      <c r="T221" s="150"/>
      <c r="AS221" s="145" t="s">
        <v>154</v>
      </c>
      <c r="AT221" s="145" t="s">
        <v>77</v>
      </c>
      <c r="AU221" s="12" t="s">
        <v>77</v>
      </c>
      <c r="AV221" s="12" t="s">
        <v>30</v>
      </c>
      <c r="AW221" s="12" t="s">
        <v>68</v>
      </c>
      <c r="AX221" s="145" t="s">
        <v>142</v>
      </c>
    </row>
    <row r="222" spans="2:50" s="14" customFormat="1" ht="12">
      <c r="B222" s="167"/>
      <c r="D222" s="135" t="s">
        <v>154</v>
      </c>
      <c r="E222" s="168" t="s">
        <v>3</v>
      </c>
      <c r="F222" s="169" t="s">
        <v>226</v>
      </c>
      <c r="H222" s="170">
        <v>1123.851</v>
      </c>
      <c r="L222" s="167"/>
      <c r="M222" s="171"/>
      <c r="N222" s="172"/>
      <c r="O222" s="172"/>
      <c r="P222" s="172"/>
      <c r="Q222" s="172"/>
      <c r="R222" s="172"/>
      <c r="S222" s="172"/>
      <c r="T222" s="173"/>
      <c r="AS222" s="168" t="s">
        <v>154</v>
      </c>
      <c r="AT222" s="168" t="s">
        <v>77</v>
      </c>
      <c r="AU222" s="14" t="s">
        <v>143</v>
      </c>
      <c r="AV222" s="14" t="s">
        <v>30</v>
      </c>
      <c r="AW222" s="14" t="s">
        <v>68</v>
      </c>
      <c r="AX222" s="168" t="s">
        <v>142</v>
      </c>
    </row>
    <row r="223" spans="2:50" s="11" customFormat="1" ht="12">
      <c r="B223" s="138"/>
      <c r="D223" s="135" t="s">
        <v>154</v>
      </c>
      <c r="E223" s="139" t="s">
        <v>3</v>
      </c>
      <c r="F223" s="140" t="s">
        <v>247</v>
      </c>
      <c r="H223" s="139" t="s">
        <v>3</v>
      </c>
      <c r="L223" s="138"/>
      <c r="M223" s="141"/>
      <c r="N223" s="142"/>
      <c r="O223" s="142"/>
      <c r="P223" s="142"/>
      <c r="Q223" s="142"/>
      <c r="R223" s="142"/>
      <c r="S223" s="142"/>
      <c r="T223" s="143"/>
      <c r="AS223" s="139" t="s">
        <v>154</v>
      </c>
      <c r="AT223" s="139" t="s">
        <v>77</v>
      </c>
      <c r="AU223" s="11" t="s">
        <v>73</v>
      </c>
      <c r="AV223" s="11" t="s">
        <v>30</v>
      </c>
      <c r="AW223" s="11" t="s">
        <v>68</v>
      </c>
      <c r="AX223" s="139" t="s">
        <v>142</v>
      </c>
    </row>
    <row r="224" spans="2:50" s="12" customFormat="1" ht="12">
      <c r="B224" s="144"/>
      <c r="D224" s="135" t="s">
        <v>154</v>
      </c>
      <c r="E224" s="145" t="s">
        <v>3</v>
      </c>
      <c r="F224" s="146" t="s">
        <v>248</v>
      </c>
      <c r="H224" s="147">
        <v>190.512</v>
      </c>
      <c r="L224" s="144"/>
      <c r="M224" s="148"/>
      <c r="N224" s="149"/>
      <c r="O224" s="149"/>
      <c r="P224" s="149"/>
      <c r="Q224" s="149"/>
      <c r="R224" s="149"/>
      <c r="S224" s="149"/>
      <c r="T224" s="150"/>
      <c r="AS224" s="145" t="s">
        <v>154</v>
      </c>
      <c r="AT224" s="145" t="s">
        <v>77</v>
      </c>
      <c r="AU224" s="12" t="s">
        <v>77</v>
      </c>
      <c r="AV224" s="12" t="s">
        <v>30</v>
      </c>
      <c r="AW224" s="12" t="s">
        <v>68</v>
      </c>
      <c r="AX224" s="145" t="s">
        <v>142</v>
      </c>
    </row>
    <row r="225" spans="2:50" s="12" customFormat="1" ht="12">
      <c r="B225" s="144"/>
      <c r="D225" s="135" t="s">
        <v>154</v>
      </c>
      <c r="E225" s="145" t="s">
        <v>3</v>
      </c>
      <c r="F225" s="146" t="s">
        <v>249</v>
      </c>
      <c r="H225" s="147">
        <v>154.224</v>
      </c>
      <c r="L225" s="144"/>
      <c r="M225" s="148"/>
      <c r="N225" s="149"/>
      <c r="O225" s="149"/>
      <c r="P225" s="149"/>
      <c r="Q225" s="149"/>
      <c r="R225" s="149"/>
      <c r="S225" s="149"/>
      <c r="T225" s="150"/>
      <c r="AS225" s="145" t="s">
        <v>154</v>
      </c>
      <c r="AT225" s="145" t="s">
        <v>77</v>
      </c>
      <c r="AU225" s="12" t="s">
        <v>77</v>
      </c>
      <c r="AV225" s="12" t="s">
        <v>30</v>
      </c>
      <c r="AW225" s="12" t="s">
        <v>68</v>
      </c>
      <c r="AX225" s="145" t="s">
        <v>142</v>
      </c>
    </row>
    <row r="226" spans="2:50" s="12" customFormat="1" ht="12">
      <c r="B226" s="144"/>
      <c r="D226" s="135" t="s">
        <v>154</v>
      </c>
      <c r="E226" s="145" t="s">
        <v>3</v>
      </c>
      <c r="F226" s="146" t="s">
        <v>250</v>
      </c>
      <c r="H226" s="147">
        <v>102.816</v>
      </c>
      <c r="L226" s="144"/>
      <c r="M226" s="148"/>
      <c r="N226" s="149"/>
      <c r="O226" s="149"/>
      <c r="P226" s="149"/>
      <c r="Q226" s="149"/>
      <c r="R226" s="149"/>
      <c r="S226" s="149"/>
      <c r="T226" s="150"/>
      <c r="AS226" s="145" t="s">
        <v>154</v>
      </c>
      <c r="AT226" s="145" t="s">
        <v>77</v>
      </c>
      <c r="AU226" s="12" t="s">
        <v>77</v>
      </c>
      <c r="AV226" s="12" t="s">
        <v>30</v>
      </c>
      <c r="AW226" s="12" t="s">
        <v>68</v>
      </c>
      <c r="AX226" s="145" t="s">
        <v>142</v>
      </c>
    </row>
    <row r="227" spans="2:50" s="12" customFormat="1" ht="12">
      <c r="B227" s="144"/>
      <c r="D227" s="135" t="s">
        <v>154</v>
      </c>
      <c r="E227" s="145" t="s">
        <v>3</v>
      </c>
      <c r="F227" s="146" t="s">
        <v>251</v>
      </c>
      <c r="H227" s="147">
        <v>39.816</v>
      </c>
      <c r="L227" s="144"/>
      <c r="M227" s="148"/>
      <c r="N227" s="149"/>
      <c r="O227" s="149"/>
      <c r="P227" s="149"/>
      <c r="Q227" s="149"/>
      <c r="R227" s="149"/>
      <c r="S227" s="149"/>
      <c r="T227" s="150"/>
      <c r="AS227" s="145" t="s">
        <v>154</v>
      </c>
      <c r="AT227" s="145" t="s">
        <v>77</v>
      </c>
      <c r="AU227" s="12" t="s">
        <v>77</v>
      </c>
      <c r="AV227" s="12" t="s">
        <v>30</v>
      </c>
      <c r="AW227" s="12" t="s">
        <v>68</v>
      </c>
      <c r="AX227" s="145" t="s">
        <v>142</v>
      </c>
    </row>
    <row r="228" spans="2:50" s="12" customFormat="1" ht="12">
      <c r="B228" s="144"/>
      <c r="D228" s="135" t="s">
        <v>154</v>
      </c>
      <c r="E228" s="145" t="s">
        <v>3</v>
      </c>
      <c r="F228" s="146" t="s">
        <v>252</v>
      </c>
      <c r="H228" s="147">
        <v>29.988</v>
      </c>
      <c r="L228" s="144"/>
      <c r="M228" s="148"/>
      <c r="N228" s="149"/>
      <c r="O228" s="149"/>
      <c r="P228" s="149"/>
      <c r="Q228" s="149"/>
      <c r="R228" s="149"/>
      <c r="S228" s="149"/>
      <c r="T228" s="150"/>
      <c r="AS228" s="145" t="s">
        <v>154</v>
      </c>
      <c r="AT228" s="145" t="s">
        <v>77</v>
      </c>
      <c r="AU228" s="12" t="s">
        <v>77</v>
      </c>
      <c r="AV228" s="12" t="s">
        <v>30</v>
      </c>
      <c r="AW228" s="12" t="s">
        <v>68</v>
      </c>
      <c r="AX228" s="145" t="s">
        <v>142</v>
      </c>
    </row>
    <row r="229" spans="2:50" s="12" customFormat="1" ht="12">
      <c r="B229" s="144"/>
      <c r="D229" s="135" t="s">
        <v>154</v>
      </c>
      <c r="E229" s="145" t="s">
        <v>3</v>
      </c>
      <c r="F229" s="146" t="s">
        <v>253</v>
      </c>
      <c r="H229" s="147">
        <v>-67.768</v>
      </c>
      <c r="L229" s="144"/>
      <c r="M229" s="148"/>
      <c r="N229" s="149"/>
      <c r="O229" s="149"/>
      <c r="P229" s="149"/>
      <c r="Q229" s="149"/>
      <c r="R229" s="149"/>
      <c r="S229" s="149"/>
      <c r="T229" s="150"/>
      <c r="AS229" s="145" t="s">
        <v>154</v>
      </c>
      <c r="AT229" s="145" t="s">
        <v>77</v>
      </c>
      <c r="AU229" s="12" t="s">
        <v>77</v>
      </c>
      <c r="AV229" s="12" t="s">
        <v>30</v>
      </c>
      <c r="AW229" s="12" t="s">
        <v>68</v>
      </c>
      <c r="AX229" s="145" t="s">
        <v>142</v>
      </c>
    </row>
    <row r="230" spans="2:50" s="12" customFormat="1" ht="12">
      <c r="B230" s="144"/>
      <c r="D230" s="135" t="s">
        <v>154</v>
      </c>
      <c r="E230" s="145" t="s">
        <v>3</v>
      </c>
      <c r="F230" s="146" t="s">
        <v>254</v>
      </c>
      <c r="H230" s="147">
        <v>-31.52</v>
      </c>
      <c r="L230" s="144"/>
      <c r="M230" s="148"/>
      <c r="N230" s="149"/>
      <c r="O230" s="149"/>
      <c r="P230" s="149"/>
      <c r="Q230" s="149"/>
      <c r="R230" s="149"/>
      <c r="S230" s="149"/>
      <c r="T230" s="150"/>
      <c r="AS230" s="145" t="s">
        <v>154</v>
      </c>
      <c r="AT230" s="145" t="s">
        <v>77</v>
      </c>
      <c r="AU230" s="12" t="s">
        <v>77</v>
      </c>
      <c r="AV230" s="12" t="s">
        <v>30</v>
      </c>
      <c r="AW230" s="12" t="s">
        <v>68</v>
      </c>
      <c r="AX230" s="145" t="s">
        <v>142</v>
      </c>
    </row>
    <row r="231" spans="2:50" s="12" customFormat="1" ht="12">
      <c r="B231" s="144"/>
      <c r="D231" s="135" t="s">
        <v>154</v>
      </c>
      <c r="E231" s="145" t="s">
        <v>3</v>
      </c>
      <c r="F231" s="146" t="s">
        <v>255</v>
      </c>
      <c r="H231" s="147">
        <v>-22.852</v>
      </c>
      <c r="L231" s="144"/>
      <c r="M231" s="148"/>
      <c r="N231" s="149"/>
      <c r="O231" s="149"/>
      <c r="P231" s="149"/>
      <c r="Q231" s="149"/>
      <c r="R231" s="149"/>
      <c r="S231" s="149"/>
      <c r="T231" s="150"/>
      <c r="AS231" s="145" t="s">
        <v>154</v>
      </c>
      <c r="AT231" s="145" t="s">
        <v>77</v>
      </c>
      <c r="AU231" s="12" t="s">
        <v>77</v>
      </c>
      <c r="AV231" s="12" t="s">
        <v>30</v>
      </c>
      <c r="AW231" s="12" t="s">
        <v>68</v>
      </c>
      <c r="AX231" s="145" t="s">
        <v>142</v>
      </c>
    </row>
    <row r="232" spans="2:50" s="11" customFormat="1" ht="12">
      <c r="B232" s="138"/>
      <c r="D232" s="135" t="s">
        <v>154</v>
      </c>
      <c r="E232" s="139" t="s">
        <v>3</v>
      </c>
      <c r="F232" s="140" t="s">
        <v>256</v>
      </c>
      <c r="H232" s="139" t="s">
        <v>3</v>
      </c>
      <c r="L232" s="138"/>
      <c r="M232" s="141"/>
      <c r="N232" s="142"/>
      <c r="O232" s="142"/>
      <c r="P232" s="142"/>
      <c r="Q232" s="142"/>
      <c r="R232" s="142"/>
      <c r="S232" s="142"/>
      <c r="T232" s="143"/>
      <c r="AS232" s="139" t="s">
        <v>154</v>
      </c>
      <c r="AT232" s="139" t="s">
        <v>77</v>
      </c>
      <c r="AU232" s="11" t="s">
        <v>73</v>
      </c>
      <c r="AV232" s="11" t="s">
        <v>30</v>
      </c>
      <c r="AW232" s="11" t="s">
        <v>68</v>
      </c>
      <c r="AX232" s="139" t="s">
        <v>142</v>
      </c>
    </row>
    <row r="233" spans="2:50" s="12" customFormat="1" ht="12">
      <c r="B233" s="144"/>
      <c r="D233" s="135" t="s">
        <v>154</v>
      </c>
      <c r="E233" s="145" t="s">
        <v>3</v>
      </c>
      <c r="F233" s="146" t="s">
        <v>257</v>
      </c>
      <c r="H233" s="147">
        <v>50.904</v>
      </c>
      <c r="L233" s="144"/>
      <c r="M233" s="148"/>
      <c r="N233" s="149"/>
      <c r="O233" s="149"/>
      <c r="P233" s="149"/>
      <c r="Q233" s="149"/>
      <c r="R233" s="149"/>
      <c r="S233" s="149"/>
      <c r="T233" s="150"/>
      <c r="AS233" s="145" t="s">
        <v>154</v>
      </c>
      <c r="AT233" s="145" t="s">
        <v>77</v>
      </c>
      <c r="AU233" s="12" t="s">
        <v>77</v>
      </c>
      <c r="AV233" s="12" t="s">
        <v>30</v>
      </c>
      <c r="AW233" s="12" t="s">
        <v>68</v>
      </c>
      <c r="AX233" s="145" t="s">
        <v>142</v>
      </c>
    </row>
    <row r="234" spans="2:50" s="11" customFormat="1" ht="12">
      <c r="B234" s="138"/>
      <c r="D234" s="135" t="s">
        <v>154</v>
      </c>
      <c r="E234" s="139" t="s">
        <v>3</v>
      </c>
      <c r="F234" s="140" t="s">
        <v>258</v>
      </c>
      <c r="H234" s="139" t="s">
        <v>3</v>
      </c>
      <c r="L234" s="138"/>
      <c r="M234" s="141"/>
      <c r="N234" s="142"/>
      <c r="O234" s="142"/>
      <c r="P234" s="142"/>
      <c r="Q234" s="142"/>
      <c r="R234" s="142"/>
      <c r="S234" s="142"/>
      <c r="T234" s="143"/>
      <c r="AS234" s="139" t="s">
        <v>154</v>
      </c>
      <c r="AT234" s="139" t="s">
        <v>77</v>
      </c>
      <c r="AU234" s="11" t="s">
        <v>73</v>
      </c>
      <c r="AV234" s="11" t="s">
        <v>30</v>
      </c>
      <c r="AW234" s="11" t="s">
        <v>68</v>
      </c>
      <c r="AX234" s="139" t="s">
        <v>142</v>
      </c>
    </row>
    <row r="235" spans="2:50" s="12" customFormat="1" ht="12">
      <c r="B235" s="144"/>
      <c r="D235" s="135" t="s">
        <v>154</v>
      </c>
      <c r="E235" s="145" t="s">
        <v>3</v>
      </c>
      <c r="F235" s="146" t="s">
        <v>259</v>
      </c>
      <c r="H235" s="147">
        <v>26.384</v>
      </c>
      <c r="L235" s="144"/>
      <c r="M235" s="148"/>
      <c r="N235" s="149"/>
      <c r="O235" s="149"/>
      <c r="P235" s="149"/>
      <c r="Q235" s="149"/>
      <c r="R235" s="149"/>
      <c r="S235" s="149"/>
      <c r="T235" s="150"/>
      <c r="AS235" s="145" t="s">
        <v>154</v>
      </c>
      <c r="AT235" s="145" t="s">
        <v>77</v>
      </c>
      <c r="AU235" s="12" t="s">
        <v>77</v>
      </c>
      <c r="AV235" s="12" t="s">
        <v>30</v>
      </c>
      <c r="AW235" s="12" t="s">
        <v>68</v>
      </c>
      <c r="AX235" s="145" t="s">
        <v>142</v>
      </c>
    </row>
    <row r="236" spans="2:50" s="12" customFormat="1" ht="12">
      <c r="B236" s="144"/>
      <c r="D236" s="135" t="s">
        <v>154</v>
      </c>
      <c r="E236" s="145" t="s">
        <v>3</v>
      </c>
      <c r="F236" s="146" t="s">
        <v>260</v>
      </c>
      <c r="H236" s="147">
        <v>16.758</v>
      </c>
      <c r="L236" s="144"/>
      <c r="M236" s="148"/>
      <c r="N236" s="149"/>
      <c r="O236" s="149"/>
      <c r="P236" s="149"/>
      <c r="Q236" s="149"/>
      <c r="R236" s="149"/>
      <c r="S236" s="149"/>
      <c r="T236" s="150"/>
      <c r="AS236" s="145" t="s">
        <v>154</v>
      </c>
      <c r="AT236" s="145" t="s">
        <v>77</v>
      </c>
      <c r="AU236" s="12" t="s">
        <v>77</v>
      </c>
      <c r="AV236" s="12" t="s">
        <v>30</v>
      </c>
      <c r="AW236" s="12" t="s">
        <v>68</v>
      </c>
      <c r="AX236" s="145" t="s">
        <v>142</v>
      </c>
    </row>
    <row r="237" spans="2:50" s="11" customFormat="1" ht="12">
      <c r="B237" s="138"/>
      <c r="D237" s="135" t="s">
        <v>154</v>
      </c>
      <c r="E237" s="139" t="s">
        <v>3</v>
      </c>
      <c r="F237" s="140" t="s">
        <v>261</v>
      </c>
      <c r="H237" s="139" t="s">
        <v>3</v>
      </c>
      <c r="L237" s="138"/>
      <c r="M237" s="141"/>
      <c r="N237" s="142"/>
      <c r="O237" s="142"/>
      <c r="P237" s="142"/>
      <c r="Q237" s="142"/>
      <c r="R237" s="142"/>
      <c r="S237" s="142"/>
      <c r="T237" s="143"/>
      <c r="AS237" s="139" t="s">
        <v>154</v>
      </c>
      <c r="AT237" s="139" t="s">
        <v>77</v>
      </c>
      <c r="AU237" s="11" t="s">
        <v>73</v>
      </c>
      <c r="AV237" s="11" t="s">
        <v>30</v>
      </c>
      <c r="AW237" s="11" t="s">
        <v>68</v>
      </c>
      <c r="AX237" s="139" t="s">
        <v>142</v>
      </c>
    </row>
    <row r="238" spans="2:50" s="12" customFormat="1" ht="12">
      <c r="B238" s="144"/>
      <c r="D238" s="135" t="s">
        <v>154</v>
      </c>
      <c r="E238" s="145" t="s">
        <v>3</v>
      </c>
      <c r="F238" s="146" t="s">
        <v>262</v>
      </c>
      <c r="H238" s="147">
        <v>41.076</v>
      </c>
      <c r="L238" s="144"/>
      <c r="M238" s="148"/>
      <c r="N238" s="149"/>
      <c r="O238" s="149"/>
      <c r="P238" s="149"/>
      <c r="Q238" s="149"/>
      <c r="R238" s="149"/>
      <c r="S238" s="149"/>
      <c r="T238" s="150"/>
      <c r="AS238" s="145" t="s">
        <v>154</v>
      </c>
      <c r="AT238" s="145" t="s">
        <v>77</v>
      </c>
      <c r="AU238" s="12" t="s">
        <v>77</v>
      </c>
      <c r="AV238" s="12" t="s">
        <v>30</v>
      </c>
      <c r="AW238" s="12" t="s">
        <v>68</v>
      </c>
      <c r="AX238" s="145" t="s">
        <v>142</v>
      </c>
    </row>
    <row r="239" spans="2:50" s="11" customFormat="1" ht="12">
      <c r="B239" s="138"/>
      <c r="D239" s="135" t="s">
        <v>154</v>
      </c>
      <c r="E239" s="139" t="s">
        <v>3</v>
      </c>
      <c r="F239" s="140" t="s">
        <v>263</v>
      </c>
      <c r="H239" s="139" t="s">
        <v>3</v>
      </c>
      <c r="L239" s="138"/>
      <c r="M239" s="141"/>
      <c r="N239" s="142"/>
      <c r="O239" s="142"/>
      <c r="P239" s="142"/>
      <c r="Q239" s="142"/>
      <c r="R239" s="142"/>
      <c r="S239" s="142"/>
      <c r="T239" s="143"/>
      <c r="AS239" s="139" t="s">
        <v>154</v>
      </c>
      <c r="AT239" s="139" t="s">
        <v>77</v>
      </c>
      <c r="AU239" s="11" t="s">
        <v>73</v>
      </c>
      <c r="AV239" s="11" t="s">
        <v>30</v>
      </c>
      <c r="AW239" s="11" t="s">
        <v>68</v>
      </c>
      <c r="AX239" s="139" t="s">
        <v>142</v>
      </c>
    </row>
    <row r="240" spans="2:50" s="12" customFormat="1" ht="12">
      <c r="B240" s="144"/>
      <c r="D240" s="135" t="s">
        <v>154</v>
      </c>
      <c r="E240" s="145" t="s">
        <v>3</v>
      </c>
      <c r="F240" s="146" t="s">
        <v>264</v>
      </c>
      <c r="H240" s="147">
        <v>45.36</v>
      </c>
      <c r="L240" s="144"/>
      <c r="M240" s="148"/>
      <c r="N240" s="149"/>
      <c r="O240" s="149"/>
      <c r="P240" s="149"/>
      <c r="Q240" s="149"/>
      <c r="R240" s="149"/>
      <c r="S240" s="149"/>
      <c r="T240" s="150"/>
      <c r="AS240" s="145" t="s">
        <v>154</v>
      </c>
      <c r="AT240" s="145" t="s">
        <v>77</v>
      </c>
      <c r="AU240" s="12" t="s">
        <v>77</v>
      </c>
      <c r="AV240" s="12" t="s">
        <v>30</v>
      </c>
      <c r="AW240" s="12" t="s">
        <v>68</v>
      </c>
      <c r="AX240" s="145" t="s">
        <v>142</v>
      </c>
    </row>
    <row r="241" spans="2:50" s="11" customFormat="1" ht="12">
      <c r="B241" s="138"/>
      <c r="D241" s="135" t="s">
        <v>154</v>
      </c>
      <c r="E241" s="139" t="s">
        <v>3</v>
      </c>
      <c r="F241" s="140" t="s">
        <v>265</v>
      </c>
      <c r="H241" s="139" t="s">
        <v>3</v>
      </c>
      <c r="L241" s="138"/>
      <c r="M241" s="141"/>
      <c r="N241" s="142"/>
      <c r="O241" s="142"/>
      <c r="P241" s="142"/>
      <c r="Q241" s="142"/>
      <c r="R241" s="142"/>
      <c r="S241" s="142"/>
      <c r="T241" s="143"/>
      <c r="AS241" s="139" t="s">
        <v>154</v>
      </c>
      <c r="AT241" s="139" t="s">
        <v>77</v>
      </c>
      <c r="AU241" s="11" t="s">
        <v>73</v>
      </c>
      <c r="AV241" s="11" t="s">
        <v>30</v>
      </c>
      <c r="AW241" s="11" t="s">
        <v>68</v>
      </c>
      <c r="AX241" s="139" t="s">
        <v>142</v>
      </c>
    </row>
    <row r="242" spans="2:50" s="12" customFormat="1" ht="12">
      <c r="B242" s="144"/>
      <c r="D242" s="135" t="s">
        <v>154</v>
      </c>
      <c r="E242" s="145" t="s">
        <v>3</v>
      </c>
      <c r="F242" s="146" t="s">
        <v>266</v>
      </c>
      <c r="H242" s="147">
        <v>57.708</v>
      </c>
      <c r="L242" s="144"/>
      <c r="M242" s="148"/>
      <c r="N242" s="149"/>
      <c r="O242" s="149"/>
      <c r="P242" s="149"/>
      <c r="Q242" s="149"/>
      <c r="R242" s="149"/>
      <c r="S242" s="149"/>
      <c r="T242" s="150"/>
      <c r="AS242" s="145" t="s">
        <v>154</v>
      </c>
      <c r="AT242" s="145" t="s">
        <v>77</v>
      </c>
      <c r="AU242" s="12" t="s">
        <v>77</v>
      </c>
      <c r="AV242" s="12" t="s">
        <v>30</v>
      </c>
      <c r="AW242" s="12" t="s">
        <v>68</v>
      </c>
      <c r="AX242" s="145" t="s">
        <v>142</v>
      </c>
    </row>
    <row r="243" spans="2:50" s="14" customFormat="1" ht="12">
      <c r="B243" s="167"/>
      <c r="D243" s="135" t="s">
        <v>154</v>
      </c>
      <c r="E243" s="168" t="s">
        <v>3</v>
      </c>
      <c r="F243" s="169" t="s">
        <v>226</v>
      </c>
      <c r="H243" s="170">
        <v>633.406</v>
      </c>
      <c r="L243" s="167"/>
      <c r="M243" s="171"/>
      <c r="N243" s="172"/>
      <c r="O243" s="172"/>
      <c r="P243" s="172"/>
      <c r="Q243" s="172"/>
      <c r="R243" s="172"/>
      <c r="S243" s="172"/>
      <c r="T243" s="173"/>
      <c r="AS243" s="168" t="s">
        <v>154</v>
      </c>
      <c r="AT243" s="168" t="s">
        <v>77</v>
      </c>
      <c r="AU243" s="14" t="s">
        <v>143</v>
      </c>
      <c r="AV243" s="14" t="s">
        <v>30</v>
      </c>
      <c r="AW243" s="14" t="s">
        <v>68</v>
      </c>
      <c r="AX243" s="168" t="s">
        <v>142</v>
      </c>
    </row>
    <row r="244" spans="2:50" s="13" customFormat="1" ht="12">
      <c r="B244" s="160"/>
      <c r="D244" s="135" t="s">
        <v>154</v>
      </c>
      <c r="E244" s="161" t="s">
        <v>3</v>
      </c>
      <c r="F244" s="162" t="s">
        <v>182</v>
      </c>
      <c r="H244" s="163">
        <v>1757.257</v>
      </c>
      <c r="L244" s="160"/>
      <c r="M244" s="164"/>
      <c r="N244" s="165"/>
      <c r="O244" s="165"/>
      <c r="P244" s="165"/>
      <c r="Q244" s="165"/>
      <c r="R244" s="165"/>
      <c r="S244" s="165"/>
      <c r="T244" s="166"/>
      <c r="AS244" s="161" t="s">
        <v>154</v>
      </c>
      <c r="AT244" s="161" t="s">
        <v>77</v>
      </c>
      <c r="AU244" s="13" t="s">
        <v>150</v>
      </c>
      <c r="AV244" s="13" t="s">
        <v>30</v>
      </c>
      <c r="AW244" s="13" t="s">
        <v>73</v>
      </c>
      <c r="AX244" s="161" t="s">
        <v>142</v>
      </c>
    </row>
    <row r="245" spans="2:64" s="1" customFormat="1" ht="20.45" customHeight="1">
      <c r="B245" s="124"/>
      <c r="C245" s="125" t="s">
        <v>267</v>
      </c>
      <c r="D245" s="125" t="s">
        <v>145</v>
      </c>
      <c r="E245" s="126" t="s">
        <v>268</v>
      </c>
      <c r="F245" s="127" t="s">
        <v>269</v>
      </c>
      <c r="G245" s="128" t="s">
        <v>174</v>
      </c>
      <c r="H245" s="129">
        <v>554.3</v>
      </c>
      <c r="I245" s="130"/>
      <c r="J245" s="130">
        <f>ROUND(I245*H245,2)</f>
        <v>0</v>
      </c>
      <c r="K245" s="127" t="s">
        <v>149</v>
      </c>
      <c r="L245" s="28"/>
      <c r="M245" s="48" t="s">
        <v>3</v>
      </c>
      <c r="N245" s="131" t="s">
        <v>39</v>
      </c>
      <c r="O245" s="132">
        <v>0.41</v>
      </c>
      <c r="P245" s="132">
        <f>O245*H245</f>
        <v>227.26299999999998</v>
      </c>
      <c r="Q245" s="132">
        <v>0.021</v>
      </c>
      <c r="R245" s="132">
        <f>Q245*H245</f>
        <v>11.6403</v>
      </c>
      <c r="S245" s="132">
        <v>0</v>
      </c>
      <c r="T245" s="133">
        <f>S245*H245</f>
        <v>0</v>
      </c>
      <c r="AQ245" s="17" t="s">
        <v>150</v>
      </c>
      <c r="AS245" s="17" t="s">
        <v>145</v>
      </c>
      <c r="AT245" s="17" t="s">
        <v>77</v>
      </c>
      <c r="AX245" s="17" t="s">
        <v>142</v>
      </c>
      <c r="BD245" s="134">
        <f>IF(N245="základní",J245,0)</f>
        <v>0</v>
      </c>
      <c r="BE245" s="134">
        <f>IF(N245="snížená",J245,0)</f>
        <v>0</v>
      </c>
      <c r="BF245" s="134">
        <f>IF(N245="zákl. přenesená",J245,0)</f>
        <v>0</v>
      </c>
      <c r="BG245" s="134">
        <f>IF(N245="sníž. přenesená",J245,0)</f>
        <v>0</v>
      </c>
      <c r="BH245" s="134">
        <f>IF(N245="nulová",J245,0)</f>
        <v>0</v>
      </c>
      <c r="BI245" s="17" t="s">
        <v>73</v>
      </c>
      <c r="BJ245" s="134">
        <f>ROUND(I245*H245,2)</f>
        <v>0</v>
      </c>
      <c r="BK245" s="17" t="s">
        <v>150</v>
      </c>
      <c r="BL245" s="17" t="s">
        <v>270</v>
      </c>
    </row>
    <row r="246" spans="2:46" s="1" customFormat="1" ht="58.5">
      <c r="B246" s="28"/>
      <c r="D246" s="135" t="s">
        <v>152</v>
      </c>
      <c r="F246" s="136" t="s">
        <v>271</v>
      </c>
      <c r="L246" s="28"/>
      <c r="M246" s="137"/>
      <c r="N246" s="49"/>
      <c r="O246" s="49"/>
      <c r="P246" s="49"/>
      <c r="Q246" s="49"/>
      <c r="R246" s="49"/>
      <c r="S246" s="49"/>
      <c r="T246" s="50"/>
      <c r="AS246" s="17" t="s">
        <v>152</v>
      </c>
      <c r="AT246" s="17" t="s">
        <v>77</v>
      </c>
    </row>
    <row r="247" spans="2:50" s="11" customFormat="1" ht="12">
      <c r="B247" s="138"/>
      <c r="D247" s="135" t="s">
        <v>154</v>
      </c>
      <c r="E247" s="139" t="s">
        <v>3</v>
      </c>
      <c r="F247" s="140" t="s">
        <v>1134</v>
      </c>
      <c r="H247" s="139" t="s">
        <v>3</v>
      </c>
      <c r="L247" s="138"/>
      <c r="M247" s="141"/>
      <c r="N247" s="142"/>
      <c r="O247" s="142"/>
      <c r="P247" s="142"/>
      <c r="Q247" s="142"/>
      <c r="R247" s="142"/>
      <c r="S247" s="142"/>
      <c r="T247" s="143"/>
      <c r="AS247" s="139" t="s">
        <v>154</v>
      </c>
      <c r="AT247" s="139" t="s">
        <v>77</v>
      </c>
      <c r="AU247" s="11" t="s">
        <v>73</v>
      </c>
      <c r="AV247" s="11" t="s">
        <v>30</v>
      </c>
      <c r="AW247" s="11" t="s">
        <v>68</v>
      </c>
      <c r="AX247" s="139" t="s">
        <v>142</v>
      </c>
    </row>
    <row r="248" spans="2:50" s="11" customFormat="1" ht="12">
      <c r="B248" s="138"/>
      <c r="D248" s="135" t="s">
        <v>154</v>
      </c>
      <c r="E248" s="139" t="s">
        <v>3</v>
      </c>
      <c r="F248" s="140" t="s">
        <v>156</v>
      </c>
      <c r="H248" s="139" t="s">
        <v>3</v>
      </c>
      <c r="L248" s="138"/>
      <c r="M248" s="141"/>
      <c r="N248" s="142"/>
      <c r="O248" s="142"/>
      <c r="P248" s="142"/>
      <c r="Q248" s="142"/>
      <c r="R248" s="142"/>
      <c r="S248" s="142"/>
      <c r="T248" s="143"/>
      <c r="AS248" s="139" t="s">
        <v>154</v>
      </c>
      <c r="AT248" s="139" t="s">
        <v>77</v>
      </c>
      <c r="AU248" s="11" t="s">
        <v>73</v>
      </c>
      <c r="AV248" s="11" t="s">
        <v>30</v>
      </c>
      <c r="AW248" s="11" t="s">
        <v>68</v>
      </c>
      <c r="AX248" s="139" t="s">
        <v>142</v>
      </c>
    </row>
    <row r="249" spans="2:50" s="11" customFormat="1" ht="12">
      <c r="B249" s="138"/>
      <c r="D249" s="135" t="s">
        <v>154</v>
      </c>
      <c r="E249" s="139" t="s">
        <v>3</v>
      </c>
      <c r="F249" s="140" t="s">
        <v>176</v>
      </c>
      <c r="H249" s="139" t="s">
        <v>3</v>
      </c>
      <c r="L249" s="138"/>
      <c r="M249" s="141"/>
      <c r="N249" s="142"/>
      <c r="O249" s="142"/>
      <c r="P249" s="142"/>
      <c r="Q249" s="142"/>
      <c r="R249" s="142"/>
      <c r="S249" s="142"/>
      <c r="T249" s="143"/>
      <c r="AS249" s="139" t="s">
        <v>154</v>
      </c>
      <c r="AT249" s="139" t="s">
        <v>77</v>
      </c>
      <c r="AU249" s="11" t="s">
        <v>73</v>
      </c>
      <c r="AV249" s="11" t="s">
        <v>30</v>
      </c>
      <c r="AW249" s="11" t="s">
        <v>68</v>
      </c>
      <c r="AX249" s="139" t="s">
        <v>142</v>
      </c>
    </row>
    <row r="250" spans="2:50" s="12" customFormat="1" ht="12">
      <c r="B250" s="144"/>
      <c r="D250" s="135" t="s">
        <v>154</v>
      </c>
      <c r="E250" s="145" t="s">
        <v>3</v>
      </c>
      <c r="F250" s="146" t="s">
        <v>273</v>
      </c>
      <c r="H250" s="147">
        <v>159.6</v>
      </c>
      <c r="L250" s="144"/>
      <c r="M250" s="148"/>
      <c r="N250" s="149"/>
      <c r="O250" s="149"/>
      <c r="P250" s="149"/>
      <c r="Q250" s="149"/>
      <c r="R250" s="149"/>
      <c r="S250" s="149"/>
      <c r="T250" s="150"/>
      <c r="AS250" s="145" t="s">
        <v>154</v>
      </c>
      <c r="AT250" s="145" t="s">
        <v>77</v>
      </c>
      <c r="AU250" s="12" t="s">
        <v>77</v>
      </c>
      <c r="AV250" s="12" t="s">
        <v>30</v>
      </c>
      <c r="AW250" s="12" t="s">
        <v>68</v>
      </c>
      <c r="AX250" s="145" t="s">
        <v>142</v>
      </c>
    </row>
    <row r="251" spans="2:50" s="12" customFormat="1" ht="12">
      <c r="B251" s="144"/>
      <c r="D251" s="135" t="s">
        <v>154</v>
      </c>
      <c r="E251" s="145" t="s">
        <v>3</v>
      </c>
      <c r="F251" s="146" t="s">
        <v>274</v>
      </c>
      <c r="H251" s="147">
        <v>-23.64</v>
      </c>
      <c r="L251" s="144"/>
      <c r="M251" s="148"/>
      <c r="N251" s="149"/>
      <c r="O251" s="149"/>
      <c r="P251" s="149"/>
      <c r="Q251" s="149"/>
      <c r="R251" s="149"/>
      <c r="S251" s="149"/>
      <c r="T251" s="150"/>
      <c r="AS251" s="145" t="s">
        <v>154</v>
      </c>
      <c r="AT251" s="145" t="s">
        <v>77</v>
      </c>
      <c r="AU251" s="12" t="s">
        <v>77</v>
      </c>
      <c r="AV251" s="12" t="s">
        <v>30</v>
      </c>
      <c r="AW251" s="12" t="s">
        <v>68</v>
      </c>
      <c r="AX251" s="145" t="s">
        <v>142</v>
      </c>
    </row>
    <row r="252" spans="2:50" s="12" customFormat="1" ht="12">
      <c r="B252" s="144"/>
      <c r="D252" s="135" t="s">
        <v>154</v>
      </c>
      <c r="E252" s="145" t="s">
        <v>3</v>
      </c>
      <c r="F252" s="146" t="s">
        <v>275</v>
      </c>
      <c r="H252" s="147">
        <v>247.8</v>
      </c>
      <c r="L252" s="144"/>
      <c r="M252" s="148"/>
      <c r="N252" s="149"/>
      <c r="O252" s="149"/>
      <c r="P252" s="149"/>
      <c r="Q252" s="149"/>
      <c r="R252" s="149"/>
      <c r="S252" s="149"/>
      <c r="T252" s="150"/>
      <c r="AS252" s="145" t="s">
        <v>154</v>
      </c>
      <c r="AT252" s="145" t="s">
        <v>77</v>
      </c>
      <c r="AU252" s="12" t="s">
        <v>77</v>
      </c>
      <c r="AV252" s="12" t="s">
        <v>30</v>
      </c>
      <c r="AW252" s="12" t="s">
        <v>68</v>
      </c>
      <c r="AX252" s="145" t="s">
        <v>142</v>
      </c>
    </row>
    <row r="253" spans="2:50" s="12" customFormat="1" ht="12">
      <c r="B253" s="144"/>
      <c r="D253" s="135" t="s">
        <v>154</v>
      </c>
      <c r="E253" s="145" t="s">
        <v>3</v>
      </c>
      <c r="F253" s="146" t="s">
        <v>274</v>
      </c>
      <c r="H253" s="147">
        <v>-23.64</v>
      </c>
      <c r="L253" s="144"/>
      <c r="M253" s="148"/>
      <c r="N253" s="149"/>
      <c r="O253" s="149"/>
      <c r="P253" s="149"/>
      <c r="Q253" s="149"/>
      <c r="R253" s="149"/>
      <c r="S253" s="149"/>
      <c r="T253" s="150"/>
      <c r="AS253" s="145" t="s">
        <v>154</v>
      </c>
      <c r="AT253" s="145" t="s">
        <v>77</v>
      </c>
      <c r="AU253" s="12" t="s">
        <v>77</v>
      </c>
      <c r="AV253" s="12" t="s">
        <v>30</v>
      </c>
      <c r="AW253" s="12" t="s">
        <v>68</v>
      </c>
      <c r="AX253" s="145" t="s">
        <v>142</v>
      </c>
    </row>
    <row r="254" spans="2:50" s="11" customFormat="1" ht="12">
      <c r="B254" s="138"/>
      <c r="D254" s="135" t="s">
        <v>154</v>
      </c>
      <c r="E254" s="139" t="s">
        <v>3</v>
      </c>
      <c r="F254" s="140" t="s">
        <v>178</v>
      </c>
      <c r="H254" s="139" t="s">
        <v>3</v>
      </c>
      <c r="L254" s="138"/>
      <c r="M254" s="141"/>
      <c r="N254" s="142"/>
      <c r="O254" s="142"/>
      <c r="P254" s="142"/>
      <c r="Q254" s="142"/>
      <c r="R254" s="142"/>
      <c r="S254" s="142"/>
      <c r="T254" s="143"/>
      <c r="AS254" s="139" t="s">
        <v>154</v>
      </c>
      <c r="AT254" s="139" t="s">
        <v>77</v>
      </c>
      <c r="AU254" s="11" t="s">
        <v>73</v>
      </c>
      <c r="AV254" s="11" t="s">
        <v>30</v>
      </c>
      <c r="AW254" s="11" t="s">
        <v>68</v>
      </c>
      <c r="AX254" s="139" t="s">
        <v>142</v>
      </c>
    </row>
    <row r="255" spans="2:50" s="12" customFormat="1" ht="12">
      <c r="B255" s="144"/>
      <c r="D255" s="135" t="s">
        <v>154</v>
      </c>
      <c r="E255" s="145" t="s">
        <v>3</v>
      </c>
      <c r="F255" s="146" t="s">
        <v>1152</v>
      </c>
      <c r="H255" s="147">
        <v>79.8</v>
      </c>
      <c r="L255" s="144"/>
      <c r="M255" s="148"/>
      <c r="N255" s="149"/>
      <c r="O255" s="149"/>
      <c r="P255" s="149"/>
      <c r="Q255" s="149"/>
      <c r="R255" s="149"/>
      <c r="S255" s="149"/>
      <c r="T255" s="150"/>
      <c r="AS255" s="145" t="s">
        <v>154</v>
      </c>
      <c r="AT255" s="145" t="s">
        <v>77</v>
      </c>
      <c r="AU255" s="12" t="s">
        <v>77</v>
      </c>
      <c r="AV255" s="12" t="s">
        <v>30</v>
      </c>
      <c r="AW255" s="12" t="s">
        <v>68</v>
      </c>
      <c r="AX255" s="145" t="s">
        <v>142</v>
      </c>
    </row>
    <row r="256" spans="2:50" s="12" customFormat="1" ht="12">
      <c r="B256" s="144"/>
      <c r="D256" s="135" t="s">
        <v>154</v>
      </c>
      <c r="E256" s="145" t="s">
        <v>3</v>
      </c>
      <c r="F256" s="146" t="s">
        <v>1153</v>
      </c>
      <c r="H256" s="147">
        <v>-13.79</v>
      </c>
      <c r="L256" s="144"/>
      <c r="M256" s="148"/>
      <c r="N256" s="149"/>
      <c r="O256" s="149"/>
      <c r="P256" s="149"/>
      <c r="Q256" s="149"/>
      <c r="R256" s="149"/>
      <c r="S256" s="149"/>
      <c r="T256" s="150"/>
      <c r="AS256" s="145" t="s">
        <v>154</v>
      </c>
      <c r="AT256" s="145" t="s">
        <v>77</v>
      </c>
      <c r="AU256" s="12" t="s">
        <v>77</v>
      </c>
      <c r="AV256" s="12" t="s">
        <v>30</v>
      </c>
      <c r="AW256" s="12" t="s">
        <v>68</v>
      </c>
      <c r="AX256" s="145" t="s">
        <v>142</v>
      </c>
    </row>
    <row r="257" spans="2:50" s="12" customFormat="1" ht="12">
      <c r="B257" s="144"/>
      <c r="D257" s="135" t="s">
        <v>154</v>
      </c>
      <c r="E257" s="145" t="s">
        <v>3</v>
      </c>
      <c r="F257" s="146" t="s">
        <v>1154</v>
      </c>
      <c r="H257" s="147">
        <v>141.96</v>
      </c>
      <c r="L257" s="144"/>
      <c r="M257" s="148"/>
      <c r="N257" s="149"/>
      <c r="O257" s="149"/>
      <c r="P257" s="149"/>
      <c r="Q257" s="149"/>
      <c r="R257" s="149"/>
      <c r="S257" s="149"/>
      <c r="T257" s="150"/>
      <c r="AS257" s="145" t="s">
        <v>154</v>
      </c>
      <c r="AT257" s="145" t="s">
        <v>77</v>
      </c>
      <c r="AU257" s="12" t="s">
        <v>77</v>
      </c>
      <c r="AV257" s="12" t="s">
        <v>30</v>
      </c>
      <c r="AW257" s="12" t="s">
        <v>68</v>
      </c>
      <c r="AX257" s="145" t="s">
        <v>142</v>
      </c>
    </row>
    <row r="258" spans="2:50" s="12" customFormat="1" ht="12">
      <c r="B258" s="144"/>
      <c r="D258" s="135" t="s">
        <v>154</v>
      </c>
      <c r="E258" s="145" t="s">
        <v>3</v>
      </c>
      <c r="F258" s="146" t="s">
        <v>1153</v>
      </c>
      <c r="H258" s="147">
        <v>-13.79</v>
      </c>
      <c r="L258" s="144"/>
      <c r="M258" s="148"/>
      <c r="N258" s="149"/>
      <c r="O258" s="149"/>
      <c r="P258" s="149"/>
      <c r="Q258" s="149"/>
      <c r="R258" s="149"/>
      <c r="S258" s="149"/>
      <c r="T258" s="150"/>
      <c r="AS258" s="145" t="s">
        <v>154</v>
      </c>
      <c r="AT258" s="145" t="s">
        <v>77</v>
      </c>
      <c r="AU258" s="12" t="s">
        <v>77</v>
      </c>
      <c r="AV258" s="12" t="s">
        <v>30</v>
      </c>
      <c r="AW258" s="12" t="s">
        <v>68</v>
      </c>
      <c r="AX258" s="145" t="s">
        <v>142</v>
      </c>
    </row>
    <row r="259" spans="2:50" s="13" customFormat="1" ht="12">
      <c r="B259" s="160"/>
      <c r="D259" s="135" t="s">
        <v>154</v>
      </c>
      <c r="E259" s="161" t="s">
        <v>3</v>
      </c>
      <c r="F259" s="162" t="s">
        <v>182</v>
      </c>
      <c r="H259" s="163">
        <v>554.3</v>
      </c>
      <c r="L259" s="160"/>
      <c r="M259" s="164"/>
      <c r="N259" s="165"/>
      <c r="O259" s="165"/>
      <c r="P259" s="165"/>
      <c r="Q259" s="165"/>
      <c r="R259" s="165"/>
      <c r="S259" s="165"/>
      <c r="T259" s="166"/>
      <c r="AS259" s="161" t="s">
        <v>154</v>
      </c>
      <c r="AT259" s="161" t="s">
        <v>77</v>
      </c>
      <c r="AU259" s="13" t="s">
        <v>150</v>
      </c>
      <c r="AV259" s="13" t="s">
        <v>30</v>
      </c>
      <c r="AW259" s="13" t="s">
        <v>73</v>
      </c>
      <c r="AX259" s="161" t="s">
        <v>142</v>
      </c>
    </row>
    <row r="260" spans="2:64" s="1" customFormat="1" ht="20.45" customHeight="1">
      <c r="B260" s="124"/>
      <c r="C260" s="125" t="s">
        <v>279</v>
      </c>
      <c r="D260" s="125" t="s">
        <v>145</v>
      </c>
      <c r="E260" s="126" t="s">
        <v>280</v>
      </c>
      <c r="F260" s="127" t="s">
        <v>281</v>
      </c>
      <c r="G260" s="128" t="s">
        <v>174</v>
      </c>
      <c r="H260" s="129">
        <v>338.744</v>
      </c>
      <c r="I260" s="130"/>
      <c r="J260" s="130">
        <f>ROUND(I260*H260,2)</f>
        <v>0</v>
      </c>
      <c r="K260" s="127" t="s">
        <v>149</v>
      </c>
      <c r="L260" s="28"/>
      <c r="M260" s="48" t="s">
        <v>3</v>
      </c>
      <c r="N260" s="131" t="s">
        <v>39</v>
      </c>
      <c r="O260" s="132">
        <v>0.08</v>
      </c>
      <c r="P260" s="132">
        <f>O260*H260</f>
        <v>27.099520000000002</v>
      </c>
      <c r="Q260" s="132">
        <v>0</v>
      </c>
      <c r="R260" s="132">
        <f>Q260*H260</f>
        <v>0</v>
      </c>
      <c r="S260" s="132">
        <v>0</v>
      </c>
      <c r="T260" s="133">
        <f>S260*H260</f>
        <v>0</v>
      </c>
      <c r="AQ260" s="17" t="s">
        <v>150</v>
      </c>
      <c r="AS260" s="17" t="s">
        <v>145</v>
      </c>
      <c r="AT260" s="17" t="s">
        <v>77</v>
      </c>
      <c r="AX260" s="17" t="s">
        <v>142</v>
      </c>
      <c r="BD260" s="134">
        <f>IF(N260="základní",J260,0)</f>
        <v>0</v>
      </c>
      <c r="BE260" s="134">
        <f>IF(N260="snížená",J260,0)</f>
        <v>0</v>
      </c>
      <c r="BF260" s="134">
        <f>IF(N260="zákl. přenesená",J260,0)</f>
        <v>0</v>
      </c>
      <c r="BG260" s="134">
        <f>IF(N260="sníž. přenesená",J260,0)</f>
        <v>0</v>
      </c>
      <c r="BH260" s="134">
        <f>IF(N260="nulová",J260,0)</f>
        <v>0</v>
      </c>
      <c r="BI260" s="17" t="s">
        <v>73</v>
      </c>
      <c r="BJ260" s="134">
        <f>ROUND(I260*H260,2)</f>
        <v>0</v>
      </c>
      <c r="BK260" s="17" t="s">
        <v>150</v>
      </c>
      <c r="BL260" s="17" t="s">
        <v>282</v>
      </c>
    </row>
    <row r="261" spans="2:46" s="1" customFormat="1" ht="48.75">
      <c r="B261" s="28"/>
      <c r="D261" s="135" t="s">
        <v>152</v>
      </c>
      <c r="F261" s="136" t="s">
        <v>283</v>
      </c>
      <c r="L261" s="28"/>
      <c r="M261" s="137"/>
      <c r="N261" s="49"/>
      <c r="O261" s="49"/>
      <c r="P261" s="49"/>
      <c r="Q261" s="49"/>
      <c r="R261" s="49"/>
      <c r="S261" s="49"/>
      <c r="T261" s="50"/>
      <c r="AS261" s="17" t="s">
        <v>152</v>
      </c>
      <c r="AT261" s="17" t="s">
        <v>77</v>
      </c>
    </row>
    <row r="262" spans="2:50" s="11" customFormat="1" ht="12">
      <c r="B262" s="138"/>
      <c r="D262" s="135" t="s">
        <v>154</v>
      </c>
      <c r="E262" s="139" t="s">
        <v>3</v>
      </c>
      <c r="F262" s="140" t="s">
        <v>1134</v>
      </c>
      <c r="H262" s="139" t="s">
        <v>3</v>
      </c>
      <c r="L262" s="138"/>
      <c r="M262" s="141"/>
      <c r="N262" s="142"/>
      <c r="O262" s="142"/>
      <c r="P262" s="142"/>
      <c r="Q262" s="142"/>
      <c r="R262" s="142"/>
      <c r="S262" s="142"/>
      <c r="T262" s="143"/>
      <c r="AS262" s="139" t="s">
        <v>154</v>
      </c>
      <c r="AT262" s="139" t="s">
        <v>77</v>
      </c>
      <c r="AU262" s="11" t="s">
        <v>73</v>
      </c>
      <c r="AV262" s="11" t="s">
        <v>30</v>
      </c>
      <c r="AW262" s="11" t="s">
        <v>68</v>
      </c>
      <c r="AX262" s="139" t="s">
        <v>142</v>
      </c>
    </row>
    <row r="263" spans="2:50" s="11" customFormat="1" ht="12">
      <c r="B263" s="138"/>
      <c r="D263" s="135" t="s">
        <v>154</v>
      </c>
      <c r="E263" s="139" t="s">
        <v>3</v>
      </c>
      <c r="F263" s="140" t="s">
        <v>156</v>
      </c>
      <c r="H263" s="139" t="s">
        <v>3</v>
      </c>
      <c r="L263" s="138"/>
      <c r="M263" s="141"/>
      <c r="N263" s="142"/>
      <c r="O263" s="142"/>
      <c r="P263" s="142"/>
      <c r="Q263" s="142"/>
      <c r="R263" s="142"/>
      <c r="S263" s="142"/>
      <c r="T263" s="143"/>
      <c r="AS263" s="139" t="s">
        <v>154</v>
      </c>
      <c r="AT263" s="139" t="s">
        <v>77</v>
      </c>
      <c r="AU263" s="11" t="s">
        <v>73</v>
      </c>
      <c r="AV263" s="11" t="s">
        <v>30</v>
      </c>
      <c r="AW263" s="11" t="s">
        <v>68</v>
      </c>
      <c r="AX263" s="139" t="s">
        <v>142</v>
      </c>
    </row>
    <row r="264" spans="2:50" s="11" customFormat="1" ht="12">
      <c r="B264" s="138"/>
      <c r="D264" s="135" t="s">
        <v>154</v>
      </c>
      <c r="E264" s="139" t="s">
        <v>3</v>
      </c>
      <c r="F264" s="140" t="s">
        <v>244</v>
      </c>
      <c r="H264" s="139" t="s">
        <v>3</v>
      </c>
      <c r="L264" s="138"/>
      <c r="M264" s="141"/>
      <c r="N264" s="142"/>
      <c r="O264" s="142"/>
      <c r="P264" s="142"/>
      <c r="Q264" s="142"/>
      <c r="R264" s="142"/>
      <c r="S264" s="142"/>
      <c r="T264" s="143"/>
      <c r="AS264" s="139" t="s">
        <v>154</v>
      </c>
      <c r="AT264" s="139" t="s">
        <v>77</v>
      </c>
      <c r="AU264" s="11" t="s">
        <v>73</v>
      </c>
      <c r="AV264" s="11" t="s">
        <v>30</v>
      </c>
      <c r="AW264" s="11" t="s">
        <v>68</v>
      </c>
      <c r="AX264" s="139" t="s">
        <v>142</v>
      </c>
    </row>
    <row r="265" spans="2:50" s="12" customFormat="1" ht="12">
      <c r="B265" s="144"/>
      <c r="D265" s="135" t="s">
        <v>154</v>
      </c>
      <c r="E265" s="145" t="s">
        <v>3</v>
      </c>
      <c r="F265" s="146" t="s">
        <v>285</v>
      </c>
      <c r="H265" s="147">
        <v>72.504</v>
      </c>
      <c r="L265" s="144"/>
      <c r="M265" s="148"/>
      <c r="N265" s="149"/>
      <c r="O265" s="149"/>
      <c r="P265" s="149"/>
      <c r="Q265" s="149"/>
      <c r="R265" s="149"/>
      <c r="S265" s="149"/>
      <c r="T265" s="150"/>
      <c r="AS265" s="145" t="s">
        <v>154</v>
      </c>
      <c r="AT265" s="145" t="s">
        <v>77</v>
      </c>
      <c r="AU265" s="12" t="s">
        <v>77</v>
      </c>
      <c r="AV265" s="12" t="s">
        <v>30</v>
      </c>
      <c r="AW265" s="12" t="s">
        <v>68</v>
      </c>
      <c r="AX265" s="145" t="s">
        <v>142</v>
      </c>
    </row>
    <row r="266" spans="2:50" s="12" customFormat="1" ht="12">
      <c r="B266" s="144"/>
      <c r="D266" s="135" t="s">
        <v>154</v>
      </c>
      <c r="E266" s="145" t="s">
        <v>3</v>
      </c>
      <c r="F266" s="146" t="s">
        <v>286</v>
      </c>
      <c r="H266" s="147">
        <v>66.24</v>
      </c>
      <c r="L266" s="144"/>
      <c r="M266" s="148"/>
      <c r="N266" s="149"/>
      <c r="O266" s="149"/>
      <c r="P266" s="149"/>
      <c r="Q266" s="149"/>
      <c r="R266" s="149"/>
      <c r="S266" s="149"/>
      <c r="T266" s="150"/>
      <c r="AS266" s="145" t="s">
        <v>154</v>
      </c>
      <c r="AT266" s="145" t="s">
        <v>77</v>
      </c>
      <c r="AU266" s="12" t="s">
        <v>77</v>
      </c>
      <c r="AV266" s="12" t="s">
        <v>30</v>
      </c>
      <c r="AW266" s="12" t="s">
        <v>68</v>
      </c>
      <c r="AX266" s="145" t="s">
        <v>142</v>
      </c>
    </row>
    <row r="267" spans="2:50" s="14" customFormat="1" ht="12">
      <c r="B267" s="167"/>
      <c r="D267" s="135" t="s">
        <v>154</v>
      </c>
      <c r="E267" s="168" t="s">
        <v>3</v>
      </c>
      <c r="F267" s="169" t="s">
        <v>226</v>
      </c>
      <c r="H267" s="170">
        <v>138.744</v>
      </c>
      <c r="L267" s="167"/>
      <c r="M267" s="171"/>
      <c r="N267" s="172"/>
      <c r="O267" s="172"/>
      <c r="P267" s="172"/>
      <c r="Q267" s="172"/>
      <c r="R267" s="172"/>
      <c r="S267" s="172"/>
      <c r="T267" s="173"/>
      <c r="AS267" s="168" t="s">
        <v>154</v>
      </c>
      <c r="AT267" s="168" t="s">
        <v>77</v>
      </c>
      <c r="AU267" s="14" t="s">
        <v>143</v>
      </c>
      <c r="AV267" s="14" t="s">
        <v>30</v>
      </c>
      <c r="AW267" s="14" t="s">
        <v>68</v>
      </c>
      <c r="AX267" s="168" t="s">
        <v>142</v>
      </c>
    </row>
    <row r="268" spans="2:50" s="11" customFormat="1" ht="12">
      <c r="B268" s="138"/>
      <c r="D268" s="135" t="s">
        <v>154</v>
      </c>
      <c r="E268" s="139" t="s">
        <v>3</v>
      </c>
      <c r="F268" s="140" t="s">
        <v>287</v>
      </c>
      <c r="H268" s="139" t="s">
        <v>3</v>
      </c>
      <c r="L268" s="138"/>
      <c r="M268" s="141"/>
      <c r="N268" s="142"/>
      <c r="O268" s="142"/>
      <c r="P268" s="142"/>
      <c r="Q268" s="142"/>
      <c r="R268" s="142"/>
      <c r="S268" s="142"/>
      <c r="T268" s="143"/>
      <c r="AS268" s="139" t="s">
        <v>154</v>
      </c>
      <c r="AT268" s="139" t="s">
        <v>77</v>
      </c>
      <c r="AU268" s="11" t="s">
        <v>73</v>
      </c>
      <c r="AV268" s="11" t="s">
        <v>30</v>
      </c>
      <c r="AW268" s="11" t="s">
        <v>68</v>
      </c>
      <c r="AX268" s="139" t="s">
        <v>142</v>
      </c>
    </row>
    <row r="269" spans="2:50" s="12" customFormat="1" ht="12">
      <c r="B269" s="144"/>
      <c r="D269" s="135" t="s">
        <v>154</v>
      </c>
      <c r="E269" s="145" t="s">
        <v>3</v>
      </c>
      <c r="F269" s="146" t="s">
        <v>288</v>
      </c>
      <c r="H269" s="147">
        <v>200</v>
      </c>
      <c r="L269" s="144"/>
      <c r="M269" s="148"/>
      <c r="N269" s="149"/>
      <c r="O269" s="149"/>
      <c r="P269" s="149"/>
      <c r="Q269" s="149"/>
      <c r="R269" s="149"/>
      <c r="S269" s="149"/>
      <c r="T269" s="150"/>
      <c r="AS269" s="145" t="s">
        <v>154</v>
      </c>
      <c r="AT269" s="145" t="s">
        <v>77</v>
      </c>
      <c r="AU269" s="12" t="s">
        <v>77</v>
      </c>
      <c r="AV269" s="12" t="s">
        <v>30</v>
      </c>
      <c r="AW269" s="12" t="s">
        <v>68</v>
      </c>
      <c r="AX269" s="145" t="s">
        <v>142</v>
      </c>
    </row>
    <row r="270" spans="2:50" s="13" customFormat="1" ht="12">
      <c r="B270" s="160"/>
      <c r="D270" s="135" t="s">
        <v>154</v>
      </c>
      <c r="E270" s="161" t="s">
        <v>3</v>
      </c>
      <c r="F270" s="162" t="s">
        <v>182</v>
      </c>
      <c r="H270" s="163">
        <v>338.744</v>
      </c>
      <c r="L270" s="160"/>
      <c r="M270" s="164"/>
      <c r="N270" s="165"/>
      <c r="O270" s="165"/>
      <c r="P270" s="165"/>
      <c r="Q270" s="165"/>
      <c r="R270" s="165"/>
      <c r="S270" s="165"/>
      <c r="T270" s="166"/>
      <c r="AS270" s="161" t="s">
        <v>154</v>
      </c>
      <c r="AT270" s="161" t="s">
        <v>77</v>
      </c>
      <c r="AU270" s="13" t="s">
        <v>150</v>
      </c>
      <c r="AV270" s="13" t="s">
        <v>30</v>
      </c>
      <c r="AW270" s="13" t="s">
        <v>73</v>
      </c>
      <c r="AX270" s="161" t="s">
        <v>142</v>
      </c>
    </row>
    <row r="271" spans="2:64" s="1" customFormat="1" ht="20.45" customHeight="1">
      <c r="B271" s="124"/>
      <c r="C271" s="125" t="s">
        <v>289</v>
      </c>
      <c r="D271" s="125" t="s">
        <v>145</v>
      </c>
      <c r="E271" s="126" t="s">
        <v>290</v>
      </c>
      <c r="F271" s="127" t="s">
        <v>291</v>
      </c>
      <c r="G271" s="128" t="s">
        <v>148</v>
      </c>
      <c r="H271" s="129">
        <v>31</v>
      </c>
      <c r="I271" s="130"/>
      <c r="J271" s="130">
        <f>ROUND(I271*H271,2)</f>
        <v>0</v>
      </c>
      <c r="K271" s="127" t="s">
        <v>149</v>
      </c>
      <c r="L271" s="28"/>
      <c r="M271" s="48" t="s">
        <v>3</v>
      </c>
      <c r="N271" s="131" t="s">
        <v>39</v>
      </c>
      <c r="O271" s="132">
        <v>3.381</v>
      </c>
      <c r="P271" s="132">
        <f>O271*H271</f>
        <v>104.81099999999999</v>
      </c>
      <c r="Q271" s="132">
        <v>0.05362</v>
      </c>
      <c r="R271" s="132">
        <f>Q271*H271</f>
        <v>1.66222</v>
      </c>
      <c r="S271" s="132">
        <v>0</v>
      </c>
      <c r="T271" s="133">
        <f>S271*H271</f>
        <v>0</v>
      </c>
      <c r="AQ271" s="17" t="s">
        <v>150</v>
      </c>
      <c r="AS271" s="17" t="s">
        <v>145</v>
      </c>
      <c r="AT271" s="17" t="s">
        <v>77</v>
      </c>
      <c r="AX271" s="17" t="s">
        <v>142</v>
      </c>
      <c r="BD271" s="134">
        <f>IF(N271="základní",J271,0)</f>
        <v>0</v>
      </c>
      <c r="BE271" s="134">
        <f>IF(N271="snížená",J271,0)</f>
        <v>0</v>
      </c>
      <c r="BF271" s="134">
        <f>IF(N271="zákl. přenesená",J271,0)</f>
        <v>0</v>
      </c>
      <c r="BG271" s="134">
        <f>IF(N271="sníž. přenesená",J271,0)</f>
        <v>0</v>
      </c>
      <c r="BH271" s="134">
        <f>IF(N271="nulová",J271,0)</f>
        <v>0</v>
      </c>
      <c r="BI271" s="17" t="s">
        <v>73</v>
      </c>
      <c r="BJ271" s="134">
        <f>ROUND(I271*H271,2)</f>
        <v>0</v>
      </c>
      <c r="BK271" s="17" t="s">
        <v>150</v>
      </c>
      <c r="BL271" s="17" t="s">
        <v>292</v>
      </c>
    </row>
    <row r="272" spans="2:46" s="1" customFormat="1" ht="78">
      <c r="B272" s="28"/>
      <c r="D272" s="135" t="s">
        <v>152</v>
      </c>
      <c r="F272" s="136" t="s">
        <v>293</v>
      </c>
      <c r="L272" s="28"/>
      <c r="M272" s="137"/>
      <c r="N272" s="49"/>
      <c r="O272" s="49"/>
      <c r="P272" s="49"/>
      <c r="Q272" s="49"/>
      <c r="R272" s="49"/>
      <c r="S272" s="49"/>
      <c r="T272" s="50"/>
      <c r="AS272" s="17" t="s">
        <v>152</v>
      </c>
      <c r="AT272" s="17" t="s">
        <v>77</v>
      </c>
    </row>
    <row r="273" spans="2:50" s="11" customFormat="1" ht="12">
      <c r="B273" s="138"/>
      <c r="D273" s="135" t="s">
        <v>154</v>
      </c>
      <c r="E273" s="139" t="s">
        <v>3</v>
      </c>
      <c r="F273" s="140" t="s">
        <v>1134</v>
      </c>
      <c r="H273" s="139" t="s">
        <v>3</v>
      </c>
      <c r="L273" s="138"/>
      <c r="M273" s="141"/>
      <c r="N273" s="142"/>
      <c r="O273" s="142"/>
      <c r="P273" s="142"/>
      <c r="Q273" s="142"/>
      <c r="R273" s="142"/>
      <c r="S273" s="142"/>
      <c r="T273" s="143"/>
      <c r="AS273" s="139" t="s">
        <v>154</v>
      </c>
      <c r="AT273" s="139" t="s">
        <v>77</v>
      </c>
      <c r="AU273" s="11" t="s">
        <v>73</v>
      </c>
      <c r="AV273" s="11" t="s">
        <v>30</v>
      </c>
      <c r="AW273" s="11" t="s">
        <v>68</v>
      </c>
      <c r="AX273" s="139" t="s">
        <v>142</v>
      </c>
    </row>
    <row r="274" spans="2:50" s="11" customFormat="1" ht="12">
      <c r="B274" s="138"/>
      <c r="D274" s="135" t="s">
        <v>154</v>
      </c>
      <c r="E274" s="139" t="s">
        <v>3</v>
      </c>
      <c r="F274" s="140" t="s">
        <v>156</v>
      </c>
      <c r="H274" s="139" t="s">
        <v>3</v>
      </c>
      <c r="L274" s="138"/>
      <c r="M274" s="141"/>
      <c r="N274" s="142"/>
      <c r="O274" s="142"/>
      <c r="P274" s="142"/>
      <c r="Q274" s="142"/>
      <c r="R274" s="142"/>
      <c r="S274" s="142"/>
      <c r="T274" s="143"/>
      <c r="AS274" s="139" t="s">
        <v>154</v>
      </c>
      <c r="AT274" s="139" t="s">
        <v>77</v>
      </c>
      <c r="AU274" s="11" t="s">
        <v>73</v>
      </c>
      <c r="AV274" s="11" t="s">
        <v>30</v>
      </c>
      <c r="AW274" s="11" t="s">
        <v>68</v>
      </c>
      <c r="AX274" s="139" t="s">
        <v>142</v>
      </c>
    </row>
    <row r="275" spans="2:50" s="11" customFormat="1" ht="12">
      <c r="B275" s="138"/>
      <c r="D275" s="135" t="s">
        <v>154</v>
      </c>
      <c r="E275" s="139" t="s">
        <v>3</v>
      </c>
      <c r="F275" s="140" t="s">
        <v>294</v>
      </c>
      <c r="H275" s="139" t="s">
        <v>3</v>
      </c>
      <c r="L275" s="138"/>
      <c r="M275" s="141"/>
      <c r="N275" s="142"/>
      <c r="O275" s="142"/>
      <c r="P275" s="142"/>
      <c r="Q275" s="142"/>
      <c r="R275" s="142"/>
      <c r="S275" s="142"/>
      <c r="T275" s="143"/>
      <c r="AS275" s="139" t="s">
        <v>154</v>
      </c>
      <c r="AT275" s="139" t="s">
        <v>77</v>
      </c>
      <c r="AU275" s="11" t="s">
        <v>73</v>
      </c>
      <c r="AV275" s="11" t="s">
        <v>30</v>
      </c>
      <c r="AW275" s="11" t="s">
        <v>68</v>
      </c>
      <c r="AX275" s="139" t="s">
        <v>142</v>
      </c>
    </row>
    <row r="276" spans="2:50" s="12" customFormat="1" ht="12">
      <c r="B276" s="144"/>
      <c r="D276" s="135" t="s">
        <v>154</v>
      </c>
      <c r="E276" s="145" t="s">
        <v>3</v>
      </c>
      <c r="F276" s="146" t="s">
        <v>158</v>
      </c>
      <c r="H276" s="147">
        <v>30</v>
      </c>
      <c r="L276" s="144"/>
      <c r="M276" s="148"/>
      <c r="N276" s="149"/>
      <c r="O276" s="149"/>
      <c r="P276" s="149"/>
      <c r="Q276" s="149"/>
      <c r="R276" s="149"/>
      <c r="S276" s="149"/>
      <c r="T276" s="150"/>
      <c r="AS276" s="145" t="s">
        <v>154</v>
      </c>
      <c r="AT276" s="145" t="s">
        <v>77</v>
      </c>
      <c r="AU276" s="12" t="s">
        <v>77</v>
      </c>
      <c r="AV276" s="12" t="s">
        <v>30</v>
      </c>
      <c r="AW276" s="12" t="s">
        <v>68</v>
      </c>
      <c r="AX276" s="145" t="s">
        <v>142</v>
      </c>
    </row>
    <row r="277" spans="2:50" s="12" customFormat="1" ht="12">
      <c r="B277" s="144"/>
      <c r="D277" s="135" t="s">
        <v>154</v>
      </c>
      <c r="E277" s="145" t="s">
        <v>3</v>
      </c>
      <c r="F277" s="146" t="s">
        <v>73</v>
      </c>
      <c r="H277" s="147">
        <v>1</v>
      </c>
      <c r="L277" s="144"/>
      <c r="M277" s="148"/>
      <c r="N277" s="149"/>
      <c r="O277" s="149"/>
      <c r="P277" s="149"/>
      <c r="Q277" s="149"/>
      <c r="R277" s="149"/>
      <c r="S277" s="149"/>
      <c r="T277" s="150"/>
      <c r="AS277" s="145" t="s">
        <v>154</v>
      </c>
      <c r="AT277" s="145" t="s">
        <v>77</v>
      </c>
      <c r="AU277" s="12" t="s">
        <v>77</v>
      </c>
      <c r="AV277" s="12" t="s">
        <v>30</v>
      </c>
      <c r="AW277" s="12" t="s">
        <v>68</v>
      </c>
      <c r="AX277" s="145" t="s">
        <v>142</v>
      </c>
    </row>
    <row r="278" spans="2:50" s="13" customFormat="1" ht="12">
      <c r="B278" s="160"/>
      <c r="D278" s="135" t="s">
        <v>154</v>
      </c>
      <c r="E278" s="161" t="s">
        <v>3</v>
      </c>
      <c r="F278" s="162" t="s">
        <v>182</v>
      </c>
      <c r="H278" s="163">
        <v>31</v>
      </c>
      <c r="L278" s="160"/>
      <c r="M278" s="164"/>
      <c r="N278" s="165"/>
      <c r="O278" s="165"/>
      <c r="P278" s="165"/>
      <c r="Q278" s="165"/>
      <c r="R278" s="165"/>
      <c r="S278" s="165"/>
      <c r="T278" s="166"/>
      <c r="AS278" s="161" t="s">
        <v>154</v>
      </c>
      <c r="AT278" s="161" t="s">
        <v>77</v>
      </c>
      <c r="AU278" s="13" t="s">
        <v>150</v>
      </c>
      <c r="AV278" s="13" t="s">
        <v>30</v>
      </c>
      <c r="AW278" s="13" t="s">
        <v>73</v>
      </c>
      <c r="AX278" s="161" t="s">
        <v>142</v>
      </c>
    </row>
    <row r="279" spans="2:64" s="1" customFormat="1" ht="20.45" customHeight="1">
      <c r="B279" s="124"/>
      <c r="C279" s="151" t="s">
        <v>296</v>
      </c>
      <c r="D279" s="151" t="s">
        <v>166</v>
      </c>
      <c r="E279" s="152" t="s">
        <v>297</v>
      </c>
      <c r="F279" s="153" t="s">
        <v>298</v>
      </c>
      <c r="G279" s="154" t="s">
        <v>148</v>
      </c>
      <c r="H279" s="155">
        <v>31</v>
      </c>
      <c r="I279" s="156"/>
      <c r="J279" s="156">
        <f>ROUND(I279*H279,2)</f>
        <v>0</v>
      </c>
      <c r="K279" s="153" t="s">
        <v>149</v>
      </c>
      <c r="L279" s="157"/>
      <c r="M279" s="158" t="s">
        <v>3</v>
      </c>
      <c r="N279" s="159" t="s">
        <v>39</v>
      </c>
      <c r="O279" s="132">
        <v>0</v>
      </c>
      <c r="P279" s="132">
        <f>O279*H279</f>
        <v>0</v>
      </c>
      <c r="Q279" s="132">
        <v>0.0425</v>
      </c>
      <c r="R279" s="132">
        <f>Q279*H279</f>
        <v>1.3175000000000001</v>
      </c>
      <c r="S279" s="132">
        <v>0</v>
      </c>
      <c r="T279" s="133">
        <f>S279*H279</f>
        <v>0</v>
      </c>
      <c r="AQ279" s="17" t="s">
        <v>169</v>
      </c>
      <c r="AS279" s="17" t="s">
        <v>166</v>
      </c>
      <c r="AT279" s="17" t="s">
        <v>77</v>
      </c>
      <c r="AX279" s="17" t="s">
        <v>142</v>
      </c>
      <c r="BD279" s="134">
        <f>IF(N279="základní",J279,0)</f>
        <v>0</v>
      </c>
      <c r="BE279" s="134">
        <f>IF(N279="snížená",J279,0)</f>
        <v>0</v>
      </c>
      <c r="BF279" s="134">
        <f>IF(N279="zákl. přenesená",J279,0)</f>
        <v>0</v>
      </c>
      <c r="BG279" s="134">
        <f>IF(N279="sníž. přenesená",J279,0)</f>
        <v>0</v>
      </c>
      <c r="BH279" s="134">
        <f>IF(N279="nulová",J279,0)</f>
        <v>0</v>
      </c>
      <c r="BI279" s="17" t="s">
        <v>73</v>
      </c>
      <c r="BJ279" s="134">
        <f>ROUND(I279*H279,2)</f>
        <v>0</v>
      </c>
      <c r="BK279" s="17" t="s">
        <v>150</v>
      </c>
      <c r="BL279" s="17" t="s">
        <v>299</v>
      </c>
    </row>
    <row r="280" spans="2:62" s="10" customFormat="1" ht="22.9" customHeight="1">
      <c r="B280" s="112"/>
      <c r="D280" s="113" t="s">
        <v>67</v>
      </c>
      <c r="E280" s="122" t="s">
        <v>217</v>
      </c>
      <c r="F280" s="122" t="s">
        <v>300</v>
      </c>
      <c r="J280" s="123">
        <f>BJ280</f>
        <v>0</v>
      </c>
      <c r="L280" s="112"/>
      <c r="M280" s="116"/>
      <c r="N280" s="117"/>
      <c r="O280" s="117"/>
      <c r="P280" s="118">
        <f>SUM(P281:P459)</f>
        <v>1751.7067710000001</v>
      </c>
      <c r="Q280" s="117"/>
      <c r="R280" s="118">
        <f>SUM(R281:R459)</f>
        <v>0.2990391</v>
      </c>
      <c r="S280" s="117"/>
      <c r="T280" s="119">
        <f>SUM(T281:T459)</f>
        <v>139.80612800000003</v>
      </c>
      <c r="AQ280" s="113" t="s">
        <v>73</v>
      </c>
      <c r="AS280" s="120" t="s">
        <v>67</v>
      </c>
      <c r="AT280" s="120" t="s">
        <v>73</v>
      </c>
      <c r="AX280" s="113" t="s">
        <v>142</v>
      </c>
      <c r="BJ280" s="121">
        <f>SUM(BJ281:BJ459)</f>
        <v>0</v>
      </c>
    </row>
    <row r="281" spans="2:64" s="1" customFormat="1" ht="20.45" customHeight="1">
      <c r="B281" s="124"/>
      <c r="C281" s="125" t="s">
        <v>9</v>
      </c>
      <c r="D281" s="125" t="s">
        <v>145</v>
      </c>
      <c r="E281" s="126" t="s">
        <v>301</v>
      </c>
      <c r="F281" s="127" t="s">
        <v>302</v>
      </c>
      <c r="G281" s="128" t="s">
        <v>174</v>
      </c>
      <c r="H281" s="129">
        <v>1060.2</v>
      </c>
      <c r="I281" s="130"/>
      <c r="J281" s="130">
        <f>ROUND(I281*H281,2)</f>
        <v>0</v>
      </c>
      <c r="K281" s="127" t="s">
        <v>149</v>
      </c>
      <c r="L281" s="28"/>
      <c r="M281" s="48" t="s">
        <v>3</v>
      </c>
      <c r="N281" s="131" t="s">
        <v>39</v>
      </c>
      <c r="O281" s="132">
        <v>0.105</v>
      </c>
      <c r="P281" s="132">
        <f>O281*H281</f>
        <v>111.321</v>
      </c>
      <c r="Q281" s="132">
        <v>0.00013</v>
      </c>
      <c r="R281" s="132">
        <f>Q281*H281</f>
        <v>0.137826</v>
      </c>
      <c r="S281" s="132">
        <v>0</v>
      </c>
      <c r="T281" s="133">
        <f>S281*H281</f>
        <v>0</v>
      </c>
      <c r="AQ281" s="17" t="s">
        <v>150</v>
      </c>
      <c r="AS281" s="17" t="s">
        <v>145</v>
      </c>
      <c r="AT281" s="17" t="s">
        <v>77</v>
      </c>
      <c r="AX281" s="17" t="s">
        <v>142</v>
      </c>
      <c r="BD281" s="134">
        <f>IF(N281="základní",J281,0)</f>
        <v>0</v>
      </c>
      <c r="BE281" s="134">
        <f>IF(N281="snížená",J281,0)</f>
        <v>0</v>
      </c>
      <c r="BF281" s="134">
        <f>IF(N281="zákl. přenesená",J281,0)</f>
        <v>0</v>
      </c>
      <c r="BG281" s="134">
        <f>IF(N281="sníž. přenesená",J281,0)</f>
        <v>0</v>
      </c>
      <c r="BH281" s="134">
        <f>IF(N281="nulová",J281,0)</f>
        <v>0</v>
      </c>
      <c r="BI281" s="17" t="s">
        <v>73</v>
      </c>
      <c r="BJ281" s="134">
        <f>ROUND(I281*H281,2)</f>
        <v>0</v>
      </c>
      <c r="BK281" s="17" t="s">
        <v>150</v>
      </c>
      <c r="BL281" s="17" t="s">
        <v>303</v>
      </c>
    </row>
    <row r="282" spans="2:46" s="1" customFormat="1" ht="58.5">
      <c r="B282" s="28"/>
      <c r="D282" s="135" t="s">
        <v>152</v>
      </c>
      <c r="F282" s="136" t="s">
        <v>304</v>
      </c>
      <c r="L282" s="28"/>
      <c r="M282" s="137"/>
      <c r="N282" s="49"/>
      <c r="O282" s="49"/>
      <c r="P282" s="49"/>
      <c r="Q282" s="49"/>
      <c r="R282" s="49"/>
      <c r="S282" s="49"/>
      <c r="T282" s="50"/>
      <c r="AS282" s="17" t="s">
        <v>152</v>
      </c>
      <c r="AT282" s="17" t="s">
        <v>77</v>
      </c>
    </row>
    <row r="283" spans="2:50" s="11" customFormat="1" ht="12">
      <c r="B283" s="138"/>
      <c r="D283" s="135" t="s">
        <v>154</v>
      </c>
      <c r="E283" s="139" t="s">
        <v>3</v>
      </c>
      <c r="F283" s="140" t="s">
        <v>155</v>
      </c>
      <c r="H283" s="139" t="s">
        <v>3</v>
      </c>
      <c r="L283" s="138"/>
      <c r="M283" s="141"/>
      <c r="N283" s="142"/>
      <c r="O283" s="142"/>
      <c r="P283" s="142"/>
      <c r="Q283" s="142"/>
      <c r="R283" s="142"/>
      <c r="S283" s="142"/>
      <c r="T283" s="143"/>
      <c r="AS283" s="139" t="s">
        <v>154</v>
      </c>
      <c r="AT283" s="139" t="s">
        <v>77</v>
      </c>
      <c r="AU283" s="11" t="s">
        <v>73</v>
      </c>
      <c r="AV283" s="11" t="s">
        <v>30</v>
      </c>
      <c r="AW283" s="11" t="s">
        <v>68</v>
      </c>
      <c r="AX283" s="139" t="s">
        <v>142</v>
      </c>
    </row>
    <row r="284" spans="2:50" s="11" customFormat="1" ht="12">
      <c r="B284" s="138"/>
      <c r="D284" s="135" t="s">
        <v>154</v>
      </c>
      <c r="E284" s="139" t="s">
        <v>3</v>
      </c>
      <c r="F284" s="140" t="s">
        <v>156</v>
      </c>
      <c r="H284" s="139" t="s">
        <v>3</v>
      </c>
      <c r="L284" s="138"/>
      <c r="M284" s="141"/>
      <c r="N284" s="142"/>
      <c r="O284" s="142"/>
      <c r="P284" s="142"/>
      <c r="Q284" s="142"/>
      <c r="R284" s="142"/>
      <c r="S284" s="142"/>
      <c r="T284" s="143"/>
      <c r="AS284" s="139" t="s">
        <v>154</v>
      </c>
      <c r="AT284" s="139" t="s">
        <v>77</v>
      </c>
      <c r="AU284" s="11" t="s">
        <v>73</v>
      </c>
      <c r="AV284" s="11" t="s">
        <v>30</v>
      </c>
      <c r="AW284" s="11" t="s">
        <v>68</v>
      </c>
      <c r="AX284" s="139" t="s">
        <v>142</v>
      </c>
    </row>
    <row r="285" spans="2:50" s="12" customFormat="1" ht="12">
      <c r="B285" s="144"/>
      <c r="D285" s="135" t="s">
        <v>154</v>
      </c>
      <c r="E285" s="145" t="s">
        <v>3</v>
      </c>
      <c r="F285" s="146" t="s">
        <v>90</v>
      </c>
      <c r="H285" s="147">
        <v>960.1</v>
      </c>
      <c r="L285" s="144"/>
      <c r="M285" s="148"/>
      <c r="N285" s="149"/>
      <c r="O285" s="149"/>
      <c r="P285" s="149"/>
      <c r="Q285" s="149"/>
      <c r="R285" s="149"/>
      <c r="S285" s="149"/>
      <c r="T285" s="150"/>
      <c r="AS285" s="145" t="s">
        <v>154</v>
      </c>
      <c r="AT285" s="145" t="s">
        <v>77</v>
      </c>
      <c r="AU285" s="12" t="s">
        <v>77</v>
      </c>
      <c r="AV285" s="12" t="s">
        <v>30</v>
      </c>
      <c r="AW285" s="12" t="s">
        <v>68</v>
      </c>
      <c r="AX285" s="145" t="s">
        <v>142</v>
      </c>
    </row>
    <row r="286" spans="2:50" s="12" customFormat="1" ht="12">
      <c r="B286" s="144"/>
      <c r="D286" s="135" t="s">
        <v>154</v>
      </c>
      <c r="E286" s="145" t="s">
        <v>3</v>
      </c>
      <c r="F286" s="146" t="s">
        <v>92</v>
      </c>
      <c r="H286" s="147">
        <v>100.1</v>
      </c>
      <c r="L286" s="144"/>
      <c r="M286" s="148"/>
      <c r="N286" s="149"/>
      <c r="O286" s="149"/>
      <c r="P286" s="149"/>
      <c r="Q286" s="149"/>
      <c r="R286" s="149"/>
      <c r="S286" s="149"/>
      <c r="T286" s="150"/>
      <c r="AS286" s="145" t="s">
        <v>154</v>
      </c>
      <c r="AT286" s="145" t="s">
        <v>77</v>
      </c>
      <c r="AU286" s="12" t="s">
        <v>77</v>
      </c>
      <c r="AV286" s="12" t="s">
        <v>30</v>
      </c>
      <c r="AW286" s="12" t="s">
        <v>68</v>
      </c>
      <c r="AX286" s="145" t="s">
        <v>142</v>
      </c>
    </row>
    <row r="287" spans="2:50" s="13" customFormat="1" ht="12">
      <c r="B287" s="160"/>
      <c r="D287" s="135" t="s">
        <v>154</v>
      </c>
      <c r="E287" s="161" t="s">
        <v>3</v>
      </c>
      <c r="F287" s="162" t="s">
        <v>182</v>
      </c>
      <c r="H287" s="163">
        <v>1060.2</v>
      </c>
      <c r="L287" s="160"/>
      <c r="M287" s="164"/>
      <c r="N287" s="165"/>
      <c r="O287" s="165"/>
      <c r="P287" s="165"/>
      <c r="Q287" s="165"/>
      <c r="R287" s="165"/>
      <c r="S287" s="165"/>
      <c r="T287" s="166"/>
      <c r="AS287" s="161" t="s">
        <v>154</v>
      </c>
      <c r="AT287" s="161" t="s">
        <v>77</v>
      </c>
      <c r="AU287" s="13" t="s">
        <v>150</v>
      </c>
      <c r="AV287" s="13" t="s">
        <v>30</v>
      </c>
      <c r="AW287" s="13" t="s">
        <v>73</v>
      </c>
      <c r="AX287" s="161" t="s">
        <v>142</v>
      </c>
    </row>
    <row r="288" spans="2:64" s="1" customFormat="1" ht="20.45" customHeight="1">
      <c r="B288" s="124"/>
      <c r="C288" s="125" t="s">
        <v>305</v>
      </c>
      <c r="D288" s="125" t="s">
        <v>145</v>
      </c>
      <c r="E288" s="126" t="s">
        <v>306</v>
      </c>
      <c r="F288" s="127" t="s">
        <v>307</v>
      </c>
      <c r="G288" s="128" t="s">
        <v>174</v>
      </c>
      <c r="H288" s="129">
        <v>1200</v>
      </c>
      <c r="I288" s="130"/>
      <c r="J288" s="130">
        <f>ROUND(I288*H288,2)</f>
        <v>0</v>
      </c>
      <c r="K288" s="127" t="s">
        <v>149</v>
      </c>
      <c r="L288" s="28"/>
      <c r="M288" s="48" t="s">
        <v>3</v>
      </c>
      <c r="N288" s="131" t="s">
        <v>39</v>
      </c>
      <c r="O288" s="132">
        <v>0.308</v>
      </c>
      <c r="P288" s="132">
        <f>O288*H288</f>
        <v>369.6</v>
      </c>
      <c r="Q288" s="132">
        <v>4E-05</v>
      </c>
      <c r="R288" s="132">
        <f>Q288*H288</f>
        <v>0.048</v>
      </c>
      <c r="S288" s="132">
        <v>0</v>
      </c>
      <c r="T288" s="133">
        <f>S288*H288</f>
        <v>0</v>
      </c>
      <c r="AQ288" s="17" t="s">
        <v>150</v>
      </c>
      <c r="AS288" s="17" t="s">
        <v>145</v>
      </c>
      <c r="AT288" s="17" t="s">
        <v>77</v>
      </c>
      <c r="AX288" s="17" t="s">
        <v>142</v>
      </c>
      <c r="BD288" s="134">
        <f>IF(N288="základní",J288,0)</f>
        <v>0</v>
      </c>
      <c r="BE288" s="134">
        <f>IF(N288="snížená",J288,0)</f>
        <v>0</v>
      </c>
      <c r="BF288" s="134">
        <f>IF(N288="zákl. přenesená",J288,0)</f>
        <v>0</v>
      </c>
      <c r="BG288" s="134">
        <f>IF(N288="sníž. přenesená",J288,0)</f>
        <v>0</v>
      </c>
      <c r="BH288" s="134">
        <f>IF(N288="nulová",J288,0)</f>
        <v>0</v>
      </c>
      <c r="BI288" s="17" t="s">
        <v>73</v>
      </c>
      <c r="BJ288" s="134">
        <f>ROUND(I288*H288,2)</f>
        <v>0</v>
      </c>
      <c r="BK288" s="17" t="s">
        <v>150</v>
      </c>
      <c r="BL288" s="17" t="s">
        <v>308</v>
      </c>
    </row>
    <row r="289" spans="2:46" s="1" customFormat="1" ht="175.5">
      <c r="B289" s="28"/>
      <c r="D289" s="135" t="s">
        <v>152</v>
      </c>
      <c r="F289" s="136" t="s">
        <v>309</v>
      </c>
      <c r="L289" s="28"/>
      <c r="M289" s="137"/>
      <c r="N289" s="49"/>
      <c r="O289" s="49"/>
      <c r="P289" s="49"/>
      <c r="Q289" s="49"/>
      <c r="R289" s="49"/>
      <c r="S289" s="49"/>
      <c r="T289" s="50"/>
      <c r="AS289" s="17" t="s">
        <v>152</v>
      </c>
      <c r="AT289" s="17" t="s">
        <v>77</v>
      </c>
    </row>
    <row r="290" spans="2:64" s="1" customFormat="1" ht="14.45" customHeight="1">
      <c r="B290" s="124"/>
      <c r="C290" s="125" t="s">
        <v>310</v>
      </c>
      <c r="D290" s="125" t="s">
        <v>145</v>
      </c>
      <c r="E290" s="126" t="s">
        <v>311</v>
      </c>
      <c r="F290" s="127" t="s">
        <v>1155</v>
      </c>
      <c r="G290" s="128" t="s">
        <v>313</v>
      </c>
      <c r="H290" s="129">
        <v>118.3</v>
      </c>
      <c r="I290" s="130"/>
      <c r="J290" s="130">
        <f>ROUND(I290*H290,2)</f>
        <v>0</v>
      </c>
      <c r="K290" s="127" t="s">
        <v>3</v>
      </c>
      <c r="L290" s="28"/>
      <c r="M290" s="48" t="s">
        <v>3</v>
      </c>
      <c r="N290" s="131" t="s">
        <v>39</v>
      </c>
      <c r="O290" s="132">
        <v>1.41</v>
      </c>
      <c r="P290" s="132">
        <f>O290*H290</f>
        <v>166.803</v>
      </c>
      <c r="Q290" s="132">
        <v>0</v>
      </c>
      <c r="R290" s="132">
        <f>Q290*H290</f>
        <v>0</v>
      </c>
      <c r="S290" s="132">
        <v>0</v>
      </c>
      <c r="T290" s="133">
        <f>S290*H290</f>
        <v>0</v>
      </c>
      <c r="AQ290" s="17" t="s">
        <v>150</v>
      </c>
      <c r="AS290" s="17" t="s">
        <v>145</v>
      </c>
      <c r="AT290" s="17" t="s">
        <v>77</v>
      </c>
      <c r="AX290" s="17" t="s">
        <v>142</v>
      </c>
      <c r="BD290" s="134">
        <f>IF(N290="základní",J290,0)</f>
        <v>0</v>
      </c>
      <c r="BE290" s="134">
        <f>IF(N290="snížená",J290,0)</f>
        <v>0</v>
      </c>
      <c r="BF290" s="134">
        <f>IF(N290="zákl. přenesená",J290,0)</f>
        <v>0</v>
      </c>
      <c r="BG290" s="134">
        <f>IF(N290="sníž. přenesená",J290,0)</f>
        <v>0</v>
      </c>
      <c r="BH290" s="134">
        <f>IF(N290="nulová",J290,0)</f>
        <v>0</v>
      </c>
      <c r="BI290" s="17" t="s">
        <v>73</v>
      </c>
      <c r="BJ290" s="134">
        <f>ROUND(I290*H290,2)</f>
        <v>0</v>
      </c>
      <c r="BK290" s="17" t="s">
        <v>150</v>
      </c>
      <c r="BL290" s="17" t="s">
        <v>314</v>
      </c>
    </row>
    <row r="291" spans="2:46" s="1" customFormat="1" ht="58.5">
      <c r="B291" s="28"/>
      <c r="D291" s="135" t="s">
        <v>152</v>
      </c>
      <c r="F291" s="136" t="s">
        <v>315</v>
      </c>
      <c r="L291" s="28"/>
      <c r="M291" s="137"/>
      <c r="N291" s="49"/>
      <c r="O291" s="49"/>
      <c r="P291" s="49"/>
      <c r="Q291" s="49"/>
      <c r="R291" s="49"/>
      <c r="S291" s="49"/>
      <c r="T291" s="50"/>
      <c r="AS291" s="17" t="s">
        <v>152</v>
      </c>
      <c r="AT291" s="17" t="s">
        <v>77</v>
      </c>
    </row>
    <row r="292" spans="2:50" s="11" customFormat="1" ht="12">
      <c r="B292" s="138"/>
      <c r="D292" s="135" t="s">
        <v>154</v>
      </c>
      <c r="E292" s="139" t="s">
        <v>3</v>
      </c>
      <c r="F292" s="140" t="s">
        <v>1134</v>
      </c>
      <c r="H292" s="139" t="s">
        <v>3</v>
      </c>
      <c r="L292" s="138"/>
      <c r="M292" s="141"/>
      <c r="N292" s="142"/>
      <c r="O292" s="142"/>
      <c r="P292" s="142"/>
      <c r="Q292" s="142"/>
      <c r="R292" s="142"/>
      <c r="S292" s="142"/>
      <c r="T292" s="143"/>
      <c r="AS292" s="139" t="s">
        <v>154</v>
      </c>
      <c r="AT292" s="139" t="s">
        <v>77</v>
      </c>
      <c r="AU292" s="11" t="s">
        <v>73</v>
      </c>
      <c r="AV292" s="11" t="s">
        <v>30</v>
      </c>
      <c r="AW292" s="11" t="s">
        <v>68</v>
      </c>
      <c r="AX292" s="139" t="s">
        <v>142</v>
      </c>
    </row>
    <row r="293" spans="2:50" s="11" customFormat="1" ht="12">
      <c r="B293" s="138"/>
      <c r="D293" s="135" t="s">
        <v>154</v>
      </c>
      <c r="E293" s="139" t="s">
        <v>3</v>
      </c>
      <c r="F293" s="140" t="s">
        <v>156</v>
      </c>
      <c r="H293" s="139" t="s">
        <v>3</v>
      </c>
      <c r="L293" s="138"/>
      <c r="M293" s="141"/>
      <c r="N293" s="142"/>
      <c r="O293" s="142"/>
      <c r="P293" s="142"/>
      <c r="Q293" s="142"/>
      <c r="R293" s="142"/>
      <c r="S293" s="142"/>
      <c r="T293" s="143"/>
      <c r="AS293" s="139" t="s">
        <v>154</v>
      </c>
      <c r="AT293" s="139" t="s">
        <v>77</v>
      </c>
      <c r="AU293" s="11" t="s">
        <v>73</v>
      </c>
      <c r="AV293" s="11" t="s">
        <v>30</v>
      </c>
      <c r="AW293" s="11" t="s">
        <v>68</v>
      </c>
      <c r="AX293" s="139" t="s">
        <v>142</v>
      </c>
    </row>
    <row r="294" spans="2:50" s="11" customFormat="1" ht="12">
      <c r="B294" s="138"/>
      <c r="D294" s="135" t="s">
        <v>154</v>
      </c>
      <c r="E294" s="139" t="s">
        <v>3</v>
      </c>
      <c r="F294" s="140" t="s">
        <v>317</v>
      </c>
      <c r="H294" s="139" t="s">
        <v>3</v>
      </c>
      <c r="L294" s="138"/>
      <c r="M294" s="141"/>
      <c r="N294" s="142"/>
      <c r="O294" s="142"/>
      <c r="P294" s="142"/>
      <c r="Q294" s="142"/>
      <c r="R294" s="142"/>
      <c r="S294" s="142"/>
      <c r="T294" s="143"/>
      <c r="AS294" s="139" t="s">
        <v>154</v>
      </c>
      <c r="AT294" s="139" t="s">
        <v>77</v>
      </c>
      <c r="AU294" s="11" t="s">
        <v>73</v>
      </c>
      <c r="AV294" s="11" t="s">
        <v>30</v>
      </c>
      <c r="AW294" s="11" t="s">
        <v>68</v>
      </c>
      <c r="AX294" s="139" t="s">
        <v>142</v>
      </c>
    </row>
    <row r="295" spans="2:50" s="12" customFormat="1" ht="12">
      <c r="B295" s="144"/>
      <c r="D295" s="135" t="s">
        <v>154</v>
      </c>
      <c r="E295" s="145" t="s">
        <v>3</v>
      </c>
      <c r="F295" s="146" t="s">
        <v>318</v>
      </c>
      <c r="H295" s="147">
        <v>118.3</v>
      </c>
      <c r="L295" s="144"/>
      <c r="M295" s="148"/>
      <c r="N295" s="149"/>
      <c r="O295" s="149"/>
      <c r="P295" s="149"/>
      <c r="Q295" s="149"/>
      <c r="R295" s="149"/>
      <c r="S295" s="149"/>
      <c r="T295" s="150"/>
      <c r="AS295" s="145" t="s">
        <v>154</v>
      </c>
      <c r="AT295" s="145" t="s">
        <v>77</v>
      </c>
      <c r="AU295" s="12" t="s">
        <v>77</v>
      </c>
      <c r="AV295" s="12" t="s">
        <v>30</v>
      </c>
      <c r="AW295" s="12" t="s">
        <v>73</v>
      </c>
      <c r="AX295" s="145" t="s">
        <v>142</v>
      </c>
    </row>
    <row r="296" spans="2:64" s="1" customFormat="1" ht="14.45" customHeight="1">
      <c r="B296" s="124"/>
      <c r="C296" s="151" t="s">
        <v>319</v>
      </c>
      <c r="D296" s="151" t="s">
        <v>166</v>
      </c>
      <c r="E296" s="152" t="s">
        <v>320</v>
      </c>
      <c r="F296" s="153" t="s">
        <v>321</v>
      </c>
      <c r="G296" s="154" t="s">
        <v>313</v>
      </c>
      <c r="H296" s="155">
        <v>130.13</v>
      </c>
      <c r="I296" s="156"/>
      <c r="J296" s="156">
        <f>ROUND(I296*H296,2)</f>
        <v>0</v>
      </c>
      <c r="K296" s="153" t="s">
        <v>3</v>
      </c>
      <c r="L296" s="157"/>
      <c r="M296" s="158" t="s">
        <v>3</v>
      </c>
      <c r="N296" s="159" t="s">
        <v>39</v>
      </c>
      <c r="O296" s="132">
        <v>0</v>
      </c>
      <c r="P296" s="132">
        <f>O296*H296</f>
        <v>0</v>
      </c>
      <c r="Q296" s="132">
        <v>0.00087</v>
      </c>
      <c r="R296" s="132">
        <f>Q296*H296</f>
        <v>0.1132131</v>
      </c>
      <c r="S296" s="132">
        <v>0</v>
      </c>
      <c r="T296" s="133">
        <f>S296*H296</f>
        <v>0</v>
      </c>
      <c r="AQ296" s="17" t="s">
        <v>169</v>
      </c>
      <c r="AS296" s="17" t="s">
        <v>166</v>
      </c>
      <c r="AT296" s="17" t="s">
        <v>77</v>
      </c>
      <c r="AX296" s="17" t="s">
        <v>142</v>
      </c>
      <c r="BD296" s="134">
        <f>IF(N296="základní",J296,0)</f>
        <v>0</v>
      </c>
      <c r="BE296" s="134">
        <f>IF(N296="snížená",J296,0)</f>
        <v>0</v>
      </c>
      <c r="BF296" s="134">
        <f>IF(N296="zákl. přenesená",J296,0)</f>
        <v>0</v>
      </c>
      <c r="BG296" s="134">
        <f>IF(N296="sníž. přenesená",J296,0)</f>
        <v>0</v>
      </c>
      <c r="BH296" s="134">
        <f>IF(N296="nulová",J296,0)</f>
        <v>0</v>
      </c>
      <c r="BI296" s="17" t="s">
        <v>73</v>
      </c>
      <c r="BJ296" s="134">
        <f>ROUND(I296*H296,2)</f>
        <v>0</v>
      </c>
      <c r="BK296" s="17" t="s">
        <v>150</v>
      </c>
      <c r="BL296" s="17" t="s">
        <v>322</v>
      </c>
    </row>
    <row r="297" spans="2:50" s="12" customFormat="1" ht="12">
      <c r="B297" s="144"/>
      <c r="D297" s="135" t="s">
        <v>154</v>
      </c>
      <c r="F297" s="146" t="s">
        <v>323</v>
      </c>
      <c r="H297" s="147">
        <v>130.13</v>
      </c>
      <c r="L297" s="144"/>
      <c r="M297" s="148"/>
      <c r="N297" s="149"/>
      <c r="O297" s="149"/>
      <c r="P297" s="149"/>
      <c r="Q297" s="149"/>
      <c r="R297" s="149"/>
      <c r="S297" s="149"/>
      <c r="T297" s="150"/>
      <c r="AS297" s="145" t="s">
        <v>154</v>
      </c>
      <c r="AT297" s="145" t="s">
        <v>77</v>
      </c>
      <c r="AU297" s="12" t="s">
        <v>77</v>
      </c>
      <c r="AV297" s="12" t="s">
        <v>4</v>
      </c>
      <c r="AW297" s="12" t="s">
        <v>73</v>
      </c>
      <c r="AX297" s="145" t="s">
        <v>142</v>
      </c>
    </row>
    <row r="298" spans="2:64" s="1" customFormat="1" ht="14.45" customHeight="1">
      <c r="B298" s="124"/>
      <c r="C298" s="125" t="s">
        <v>324</v>
      </c>
      <c r="D298" s="125" t="s">
        <v>145</v>
      </c>
      <c r="E298" s="126" t="s">
        <v>325</v>
      </c>
      <c r="F298" s="127" t="s">
        <v>1156</v>
      </c>
      <c r="G298" s="128" t="s">
        <v>148</v>
      </c>
      <c r="H298" s="129">
        <v>20</v>
      </c>
      <c r="I298" s="130"/>
      <c r="J298" s="130">
        <f>ROUND(I298*H298,2)</f>
        <v>0</v>
      </c>
      <c r="K298" s="127" t="s">
        <v>3</v>
      </c>
      <c r="L298" s="28"/>
      <c r="M298" s="48" t="s">
        <v>3</v>
      </c>
      <c r="N298" s="131" t="s">
        <v>39</v>
      </c>
      <c r="O298" s="132">
        <v>0</v>
      </c>
      <c r="P298" s="132">
        <f>O298*H298</f>
        <v>0</v>
      </c>
      <c r="Q298" s="132">
        <v>0</v>
      </c>
      <c r="R298" s="132">
        <f>Q298*H298</f>
        <v>0</v>
      </c>
      <c r="S298" s="132">
        <v>0</v>
      </c>
      <c r="T298" s="133">
        <f>S298*H298</f>
        <v>0</v>
      </c>
      <c r="AQ298" s="17" t="s">
        <v>150</v>
      </c>
      <c r="AS298" s="17" t="s">
        <v>145</v>
      </c>
      <c r="AT298" s="17" t="s">
        <v>77</v>
      </c>
      <c r="AX298" s="17" t="s">
        <v>142</v>
      </c>
      <c r="BD298" s="134">
        <f>IF(N298="základní",J298,0)</f>
        <v>0</v>
      </c>
      <c r="BE298" s="134">
        <f>IF(N298="snížená",J298,0)</f>
        <v>0</v>
      </c>
      <c r="BF298" s="134">
        <f>IF(N298="zákl. přenesená",J298,0)</f>
        <v>0</v>
      </c>
      <c r="BG298" s="134">
        <f>IF(N298="sníž. přenesená",J298,0)</f>
        <v>0</v>
      </c>
      <c r="BH298" s="134">
        <f>IF(N298="nulová",J298,0)</f>
        <v>0</v>
      </c>
      <c r="BI298" s="17" t="s">
        <v>73</v>
      </c>
      <c r="BJ298" s="134">
        <f>ROUND(I298*H298,2)</f>
        <v>0</v>
      </c>
      <c r="BK298" s="17" t="s">
        <v>150</v>
      </c>
      <c r="BL298" s="17" t="s">
        <v>327</v>
      </c>
    </row>
    <row r="299" spans="2:64" s="1" customFormat="1" ht="20.45" customHeight="1">
      <c r="B299" s="124"/>
      <c r="C299" s="125" t="s">
        <v>328</v>
      </c>
      <c r="D299" s="125" t="s">
        <v>145</v>
      </c>
      <c r="E299" s="126" t="s">
        <v>329</v>
      </c>
      <c r="F299" s="127" t="s">
        <v>330</v>
      </c>
      <c r="G299" s="128" t="s">
        <v>174</v>
      </c>
      <c r="H299" s="129">
        <v>16.935</v>
      </c>
      <c r="I299" s="130"/>
      <c r="J299" s="130">
        <f>ROUND(I299*H299,2)</f>
        <v>0</v>
      </c>
      <c r="K299" s="127" t="s">
        <v>149</v>
      </c>
      <c r="L299" s="28"/>
      <c r="M299" s="48" t="s">
        <v>3</v>
      </c>
      <c r="N299" s="131" t="s">
        <v>39</v>
      </c>
      <c r="O299" s="132">
        <v>0.245</v>
      </c>
      <c r="P299" s="132">
        <f>O299*H299</f>
        <v>4.149075</v>
      </c>
      <c r="Q299" s="132">
        <v>0</v>
      </c>
      <c r="R299" s="132">
        <f>Q299*H299</f>
        <v>0</v>
      </c>
      <c r="S299" s="132">
        <v>0.131</v>
      </c>
      <c r="T299" s="133">
        <f>S299*H299</f>
        <v>2.218485</v>
      </c>
      <c r="AQ299" s="17" t="s">
        <v>150</v>
      </c>
      <c r="AS299" s="17" t="s">
        <v>145</v>
      </c>
      <c r="AT299" s="17" t="s">
        <v>77</v>
      </c>
      <c r="AX299" s="17" t="s">
        <v>142</v>
      </c>
      <c r="BD299" s="134">
        <f>IF(N299="základní",J299,0)</f>
        <v>0</v>
      </c>
      <c r="BE299" s="134">
        <f>IF(N299="snížená",J299,0)</f>
        <v>0</v>
      </c>
      <c r="BF299" s="134">
        <f>IF(N299="zákl. přenesená",J299,0)</f>
        <v>0</v>
      </c>
      <c r="BG299" s="134">
        <f>IF(N299="sníž. přenesená",J299,0)</f>
        <v>0</v>
      </c>
      <c r="BH299" s="134">
        <f>IF(N299="nulová",J299,0)</f>
        <v>0</v>
      </c>
      <c r="BI299" s="17" t="s">
        <v>73</v>
      </c>
      <c r="BJ299" s="134">
        <f>ROUND(I299*H299,2)</f>
        <v>0</v>
      </c>
      <c r="BK299" s="17" t="s">
        <v>150</v>
      </c>
      <c r="BL299" s="17" t="s">
        <v>331</v>
      </c>
    </row>
    <row r="300" spans="2:50" s="11" customFormat="1" ht="12">
      <c r="B300" s="138"/>
      <c r="D300" s="135" t="s">
        <v>154</v>
      </c>
      <c r="E300" s="139" t="s">
        <v>3</v>
      </c>
      <c r="F300" s="140" t="s">
        <v>1157</v>
      </c>
      <c r="H300" s="139" t="s">
        <v>3</v>
      </c>
      <c r="L300" s="138"/>
      <c r="M300" s="141"/>
      <c r="N300" s="142"/>
      <c r="O300" s="142"/>
      <c r="P300" s="142"/>
      <c r="Q300" s="142"/>
      <c r="R300" s="142"/>
      <c r="S300" s="142"/>
      <c r="T300" s="143"/>
      <c r="AS300" s="139" t="s">
        <v>154</v>
      </c>
      <c r="AT300" s="139" t="s">
        <v>77</v>
      </c>
      <c r="AU300" s="11" t="s">
        <v>73</v>
      </c>
      <c r="AV300" s="11" t="s">
        <v>30</v>
      </c>
      <c r="AW300" s="11" t="s">
        <v>68</v>
      </c>
      <c r="AX300" s="139" t="s">
        <v>142</v>
      </c>
    </row>
    <row r="301" spans="2:50" s="11" customFormat="1" ht="12">
      <c r="B301" s="138"/>
      <c r="D301" s="135" t="s">
        <v>154</v>
      </c>
      <c r="E301" s="139" t="s">
        <v>3</v>
      </c>
      <c r="F301" s="140" t="s">
        <v>333</v>
      </c>
      <c r="H301" s="139" t="s">
        <v>3</v>
      </c>
      <c r="L301" s="138"/>
      <c r="M301" s="141"/>
      <c r="N301" s="142"/>
      <c r="O301" s="142"/>
      <c r="P301" s="142"/>
      <c r="Q301" s="142"/>
      <c r="R301" s="142"/>
      <c r="S301" s="142"/>
      <c r="T301" s="143"/>
      <c r="AS301" s="139" t="s">
        <v>154</v>
      </c>
      <c r="AT301" s="139" t="s">
        <v>77</v>
      </c>
      <c r="AU301" s="11" t="s">
        <v>73</v>
      </c>
      <c r="AV301" s="11" t="s">
        <v>30</v>
      </c>
      <c r="AW301" s="11" t="s">
        <v>68</v>
      </c>
      <c r="AX301" s="139" t="s">
        <v>142</v>
      </c>
    </row>
    <row r="302" spans="2:50" s="11" customFormat="1" ht="12">
      <c r="B302" s="138"/>
      <c r="D302" s="135" t="s">
        <v>154</v>
      </c>
      <c r="E302" s="139" t="s">
        <v>3</v>
      </c>
      <c r="F302" s="140" t="s">
        <v>334</v>
      </c>
      <c r="H302" s="139" t="s">
        <v>3</v>
      </c>
      <c r="L302" s="138"/>
      <c r="M302" s="141"/>
      <c r="N302" s="142"/>
      <c r="O302" s="142"/>
      <c r="P302" s="142"/>
      <c r="Q302" s="142"/>
      <c r="R302" s="142"/>
      <c r="S302" s="142"/>
      <c r="T302" s="143"/>
      <c r="AS302" s="139" t="s">
        <v>154</v>
      </c>
      <c r="AT302" s="139" t="s">
        <v>77</v>
      </c>
      <c r="AU302" s="11" t="s">
        <v>73</v>
      </c>
      <c r="AV302" s="11" t="s">
        <v>30</v>
      </c>
      <c r="AW302" s="11" t="s">
        <v>68</v>
      </c>
      <c r="AX302" s="139" t="s">
        <v>142</v>
      </c>
    </row>
    <row r="303" spans="2:50" s="12" customFormat="1" ht="12">
      <c r="B303" s="144"/>
      <c r="D303" s="135" t="s">
        <v>154</v>
      </c>
      <c r="E303" s="145" t="s">
        <v>3</v>
      </c>
      <c r="F303" s="146" t="s">
        <v>1158</v>
      </c>
      <c r="H303" s="147">
        <v>11.34</v>
      </c>
      <c r="L303" s="144"/>
      <c r="M303" s="148"/>
      <c r="N303" s="149"/>
      <c r="O303" s="149"/>
      <c r="P303" s="149"/>
      <c r="Q303" s="149"/>
      <c r="R303" s="149"/>
      <c r="S303" s="149"/>
      <c r="T303" s="150"/>
      <c r="AS303" s="145" t="s">
        <v>154</v>
      </c>
      <c r="AT303" s="145" t="s">
        <v>77</v>
      </c>
      <c r="AU303" s="12" t="s">
        <v>77</v>
      </c>
      <c r="AV303" s="12" t="s">
        <v>30</v>
      </c>
      <c r="AW303" s="12" t="s">
        <v>68</v>
      </c>
      <c r="AX303" s="145" t="s">
        <v>142</v>
      </c>
    </row>
    <row r="304" spans="2:50" s="12" customFormat="1" ht="12">
      <c r="B304" s="144"/>
      <c r="D304" s="135" t="s">
        <v>154</v>
      </c>
      <c r="E304" s="145" t="s">
        <v>3</v>
      </c>
      <c r="F304" s="146" t="s">
        <v>1159</v>
      </c>
      <c r="H304" s="147">
        <v>-4.728</v>
      </c>
      <c r="L304" s="144"/>
      <c r="M304" s="148"/>
      <c r="N304" s="149"/>
      <c r="O304" s="149"/>
      <c r="P304" s="149"/>
      <c r="Q304" s="149"/>
      <c r="R304" s="149"/>
      <c r="S304" s="149"/>
      <c r="T304" s="150"/>
      <c r="AS304" s="145" t="s">
        <v>154</v>
      </c>
      <c r="AT304" s="145" t="s">
        <v>77</v>
      </c>
      <c r="AU304" s="12" t="s">
        <v>77</v>
      </c>
      <c r="AV304" s="12" t="s">
        <v>30</v>
      </c>
      <c r="AW304" s="12" t="s">
        <v>68</v>
      </c>
      <c r="AX304" s="145" t="s">
        <v>142</v>
      </c>
    </row>
    <row r="305" spans="2:50" s="11" customFormat="1" ht="12">
      <c r="B305" s="138"/>
      <c r="D305" s="135" t="s">
        <v>154</v>
      </c>
      <c r="E305" s="139" t="s">
        <v>3</v>
      </c>
      <c r="F305" s="140" t="s">
        <v>337</v>
      </c>
      <c r="H305" s="139" t="s">
        <v>3</v>
      </c>
      <c r="L305" s="138"/>
      <c r="M305" s="141"/>
      <c r="N305" s="142"/>
      <c r="O305" s="142"/>
      <c r="P305" s="142"/>
      <c r="Q305" s="142"/>
      <c r="R305" s="142"/>
      <c r="S305" s="142"/>
      <c r="T305" s="143"/>
      <c r="AS305" s="139" t="s">
        <v>154</v>
      </c>
      <c r="AT305" s="139" t="s">
        <v>77</v>
      </c>
      <c r="AU305" s="11" t="s">
        <v>73</v>
      </c>
      <c r="AV305" s="11" t="s">
        <v>30</v>
      </c>
      <c r="AW305" s="11" t="s">
        <v>68</v>
      </c>
      <c r="AX305" s="139" t="s">
        <v>142</v>
      </c>
    </row>
    <row r="306" spans="2:50" s="12" customFormat="1" ht="12">
      <c r="B306" s="144"/>
      <c r="D306" s="135" t="s">
        <v>154</v>
      </c>
      <c r="E306" s="145" t="s">
        <v>3</v>
      </c>
      <c r="F306" s="146" t="s">
        <v>1160</v>
      </c>
      <c r="H306" s="147">
        <v>6.703</v>
      </c>
      <c r="L306" s="144"/>
      <c r="M306" s="148"/>
      <c r="N306" s="149"/>
      <c r="O306" s="149"/>
      <c r="P306" s="149"/>
      <c r="Q306" s="149"/>
      <c r="R306" s="149"/>
      <c r="S306" s="149"/>
      <c r="T306" s="150"/>
      <c r="AS306" s="145" t="s">
        <v>154</v>
      </c>
      <c r="AT306" s="145" t="s">
        <v>77</v>
      </c>
      <c r="AU306" s="12" t="s">
        <v>77</v>
      </c>
      <c r="AV306" s="12" t="s">
        <v>30</v>
      </c>
      <c r="AW306" s="12" t="s">
        <v>68</v>
      </c>
      <c r="AX306" s="145" t="s">
        <v>142</v>
      </c>
    </row>
    <row r="307" spans="2:50" s="12" customFormat="1" ht="12">
      <c r="B307" s="144"/>
      <c r="D307" s="135" t="s">
        <v>154</v>
      </c>
      <c r="E307" s="145" t="s">
        <v>3</v>
      </c>
      <c r="F307" s="146" t="s">
        <v>1161</v>
      </c>
      <c r="H307" s="147">
        <v>-2.364</v>
      </c>
      <c r="L307" s="144"/>
      <c r="M307" s="148"/>
      <c r="N307" s="149"/>
      <c r="O307" s="149"/>
      <c r="P307" s="149"/>
      <c r="Q307" s="149"/>
      <c r="R307" s="149"/>
      <c r="S307" s="149"/>
      <c r="T307" s="150"/>
      <c r="AS307" s="145" t="s">
        <v>154</v>
      </c>
      <c r="AT307" s="145" t="s">
        <v>77</v>
      </c>
      <c r="AU307" s="12" t="s">
        <v>77</v>
      </c>
      <c r="AV307" s="12" t="s">
        <v>30</v>
      </c>
      <c r="AW307" s="12" t="s">
        <v>68</v>
      </c>
      <c r="AX307" s="145" t="s">
        <v>142</v>
      </c>
    </row>
    <row r="308" spans="2:50" s="11" customFormat="1" ht="12">
      <c r="B308" s="138"/>
      <c r="D308" s="135" t="s">
        <v>154</v>
      </c>
      <c r="E308" s="139" t="s">
        <v>3</v>
      </c>
      <c r="F308" s="140" t="s">
        <v>258</v>
      </c>
      <c r="H308" s="139" t="s">
        <v>3</v>
      </c>
      <c r="L308" s="138"/>
      <c r="M308" s="141"/>
      <c r="N308" s="142"/>
      <c r="O308" s="142"/>
      <c r="P308" s="142"/>
      <c r="Q308" s="142"/>
      <c r="R308" s="142"/>
      <c r="S308" s="142"/>
      <c r="T308" s="143"/>
      <c r="AS308" s="139" t="s">
        <v>154</v>
      </c>
      <c r="AT308" s="139" t="s">
        <v>77</v>
      </c>
      <c r="AU308" s="11" t="s">
        <v>73</v>
      </c>
      <c r="AV308" s="11" t="s">
        <v>30</v>
      </c>
      <c r="AW308" s="11" t="s">
        <v>68</v>
      </c>
      <c r="AX308" s="139" t="s">
        <v>142</v>
      </c>
    </row>
    <row r="309" spans="2:50" s="12" customFormat="1" ht="12">
      <c r="B309" s="144"/>
      <c r="D309" s="135" t="s">
        <v>154</v>
      </c>
      <c r="E309" s="145" t="s">
        <v>3</v>
      </c>
      <c r="F309" s="146" t="s">
        <v>339</v>
      </c>
      <c r="H309" s="147">
        <v>7.56</v>
      </c>
      <c r="L309" s="144"/>
      <c r="M309" s="148"/>
      <c r="N309" s="149"/>
      <c r="O309" s="149"/>
      <c r="P309" s="149"/>
      <c r="Q309" s="149"/>
      <c r="R309" s="149"/>
      <c r="S309" s="149"/>
      <c r="T309" s="150"/>
      <c r="AS309" s="145" t="s">
        <v>154</v>
      </c>
      <c r="AT309" s="145" t="s">
        <v>77</v>
      </c>
      <c r="AU309" s="12" t="s">
        <v>77</v>
      </c>
      <c r="AV309" s="12" t="s">
        <v>30</v>
      </c>
      <c r="AW309" s="12" t="s">
        <v>68</v>
      </c>
      <c r="AX309" s="145" t="s">
        <v>142</v>
      </c>
    </row>
    <row r="310" spans="2:50" s="12" customFormat="1" ht="12">
      <c r="B310" s="144"/>
      <c r="D310" s="135" t="s">
        <v>154</v>
      </c>
      <c r="E310" s="145" t="s">
        <v>3</v>
      </c>
      <c r="F310" s="146" t="s">
        <v>190</v>
      </c>
      <c r="H310" s="147">
        <v>-1.576</v>
      </c>
      <c r="L310" s="144"/>
      <c r="M310" s="148"/>
      <c r="N310" s="149"/>
      <c r="O310" s="149"/>
      <c r="P310" s="149"/>
      <c r="Q310" s="149"/>
      <c r="R310" s="149"/>
      <c r="S310" s="149"/>
      <c r="T310" s="150"/>
      <c r="AS310" s="145" t="s">
        <v>154</v>
      </c>
      <c r="AT310" s="145" t="s">
        <v>77</v>
      </c>
      <c r="AU310" s="12" t="s">
        <v>77</v>
      </c>
      <c r="AV310" s="12" t="s">
        <v>30</v>
      </c>
      <c r="AW310" s="12" t="s">
        <v>68</v>
      </c>
      <c r="AX310" s="145" t="s">
        <v>142</v>
      </c>
    </row>
    <row r="311" spans="2:50" s="13" customFormat="1" ht="12">
      <c r="B311" s="160"/>
      <c r="D311" s="135" t="s">
        <v>154</v>
      </c>
      <c r="E311" s="161" t="s">
        <v>3</v>
      </c>
      <c r="F311" s="162" t="s">
        <v>182</v>
      </c>
      <c r="H311" s="163">
        <v>16.935</v>
      </c>
      <c r="L311" s="160"/>
      <c r="M311" s="164"/>
      <c r="N311" s="165"/>
      <c r="O311" s="165"/>
      <c r="P311" s="165"/>
      <c r="Q311" s="165"/>
      <c r="R311" s="165"/>
      <c r="S311" s="165"/>
      <c r="T311" s="166"/>
      <c r="AS311" s="161" t="s">
        <v>154</v>
      </c>
      <c r="AT311" s="161" t="s">
        <v>77</v>
      </c>
      <c r="AU311" s="13" t="s">
        <v>150</v>
      </c>
      <c r="AV311" s="13" t="s">
        <v>30</v>
      </c>
      <c r="AW311" s="13" t="s">
        <v>73</v>
      </c>
      <c r="AX311" s="161" t="s">
        <v>142</v>
      </c>
    </row>
    <row r="312" spans="2:64" s="1" customFormat="1" ht="20.45" customHeight="1">
      <c r="B312" s="124"/>
      <c r="C312" s="125" t="s">
        <v>8</v>
      </c>
      <c r="D312" s="125" t="s">
        <v>145</v>
      </c>
      <c r="E312" s="126" t="s">
        <v>340</v>
      </c>
      <c r="F312" s="127" t="s">
        <v>341</v>
      </c>
      <c r="G312" s="128" t="s">
        <v>174</v>
      </c>
      <c r="H312" s="129">
        <v>14.969</v>
      </c>
      <c r="I312" s="130"/>
      <c r="J312" s="130">
        <f>ROUND(I312*H312,2)</f>
        <v>0</v>
      </c>
      <c r="K312" s="127" t="s">
        <v>149</v>
      </c>
      <c r="L312" s="28"/>
      <c r="M312" s="48" t="s">
        <v>3</v>
      </c>
      <c r="N312" s="131" t="s">
        <v>39</v>
      </c>
      <c r="O312" s="132">
        <v>0.284</v>
      </c>
      <c r="P312" s="132">
        <f>O312*H312</f>
        <v>4.251195999999999</v>
      </c>
      <c r="Q312" s="132">
        <v>0</v>
      </c>
      <c r="R312" s="132">
        <f>Q312*H312</f>
        <v>0</v>
      </c>
      <c r="S312" s="132">
        <v>0.261</v>
      </c>
      <c r="T312" s="133">
        <f>S312*H312</f>
        <v>3.906909</v>
      </c>
      <c r="AQ312" s="17" t="s">
        <v>150</v>
      </c>
      <c r="AS312" s="17" t="s">
        <v>145</v>
      </c>
      <c r="AT312" s="17" t="s">
        <v>77</v>
      </c>
      <c r="AX312" s="17" t="s">
        <v>142</v>
      </c>
      <c r="BD312" s="134">
        <f>IF(N312="základní",J312,0)</f>
        <v>0</v>
      </c>
      <c r="BE312" s="134">
        <f>IF(N312="snížená",J312,0)</f>
        <v>0</v>
      </c>
      <c r="BF312" s="134">
        <f>IF(N312="zákl. přenesená",J312,0)</f>
        <v>0</v>
      </c>
      <c r="BG312" s="134">
        <f>IF(N312="sníž. přenesená",J312,0)</f>
        <v>0</v>
      </c>
      <c r="BH312" s="134">
        <f>IF(N312="nulová",J312,0)</f>
        <v>0</v>
      </c>
      <c r="BI312" s="17" t="s">
        <v>73</v>
      </c>
      <c r="BJ312" s="134">
        <f>ROUND(I312*H312,2)</f>
        <v>0</v>
      </c>
      <c r="BK312" s="17" t="s">
        <v>150</v>
      </c>
      <c r="BL312" s="17" t="s">
        <v>342</v>
      </c>
    </row>
    <row r="313" spans="2:50" s="11" customFormat="1" ht="12">
      <c r="B313" s="138"/>
      <c r="D313" s="135" t="s">
        <v>154</v>
      </c>
      <c r="E313" s="139" t="s">
        <v>3</v>
      </c>
      <c r="F313" s="140" t="s">
        <v>1157</v>
      </c>
      <c r="H313" s="139" t="s">
        <v>3</v>
      </c>
      <c r="L313" s="138"/>
      <c r="M313" s="141"/>
      <c r="N313" s="142"/>
      <c r="O313" s="142"/>
      <c r="P313" s="142"/>
      <c r="Q313" s="142"/>
      <c r="R313" s="142"/>
      <c r="S313" s="142"/>
      <c r="T313" s="143"/>
      <c r="AS313" s="139" t="s">
        <v>154</v>
      </c>
      <c r="AT313" s="139" t="s">
        <v>77</v>
      </c>
      <c r="AU313" s="11" t="s">
        <v>73</v>
      </c>
      <c r="AV313" s="11" t="s">
        <v>30</v>
      </c>
      <c r="AW313" s="11" t="s">
        <v>68</v>
      </c>
      <c r="AX313" s="139" t="s">
        <v>142</v>
      </c>
    </row>
    <row r="314" spans="2:50" s="11" customFormat="1" ht="12">
      <c r="B314" s="138"/>
      <c r="D314" s="135" t="s">
        <v>154</v>
      </c>
      <c r="E314" s="139" t="s">
        <v>3</v>
      </c>
      <c r="F314" s="140" t="s">
        <v>333</v>
      </c>
      <c r="H314" s="139" t="s">
        <v>3</v>
      </c>
      <c r="L314" s="138"/>
      <c r="M314" s="141"/>
      <c r="N314" s="142"/>
      <c r="O314" s="142"/>
      <c r="P314" s="142"/>
      <c r="Q314" s="142"/>
      <c r="R314" s="142"/>
      <c r="S314" s="142"/>
      <c r="T314" s="143"/>
      <c r="AS314" s="139" t="s">
        <v>154</v>
      </c>
      <c r="AT314" s="139" t="s">
        <v>77</v>
      </c>
      <c r="AU314" s="11" t="s">
        <v>73</v>
      </c>
      <c r="AV314" s="11" t="s">
        <v>30</v>
      </c>
      <c r="AW314" s="11" t="s">
        <v>68</v>
      </c>
      <c r="AX314" s="139" t="s">
        <v>142</v>
      </c>
    </row>
    <row r="315" spans="2:50" s="11" customFormat="1" ht="12">
      <c r="B315" s="138"/>
      <c r="D315" s="135" t="s">
        <v>154</v>
      </c>
      <c r="E315" s="139" t="s">
        <v>3</v>
      </c>
      <c r="F315" s="140" t="s">
        <v>334</v>
      </c>
      <c r="H315" s="139" t="s">
        <v>3</v>
      </c>
      <c r="L315" s="138"/>
      <c r="M315" s="141"/>
      <c r="N315" s="142"/>
      <c r="O315" s="142"/>
      <c r="P315" s="142"/>
      <c r="Q315" s="142"/>
      <c r="R315" s="142"/>
      <c r="S315" s="142"/>
      <c r="T315" s="143"/>
      <c r="AS315" s="139" t="s">
        <v>154</v>
      </c>
      <c r="AT315" s="139" t="s">
        <v>77</v>
      </c>
      <c r="AU315" s="11" t="s">
        <v>73</v>
      </c>
      <c r="AV315" s="11" t="s">
        <v>30</v>
      </c>
      <c r="AW315" s="11" t="s">
        <v>68</v>
      </c>
      <c r="AX315" s="139" t="s">
        <v>142</v>
      </c>
    </row>
    <row r="316" spans="2:50" s="12" customFormat="1" ht="12">
      <c r="B316" s="144"/>
      <c r="D316" s="135" t="s">
        <v>154</v>
      </c>
      <c r="E316" s="145" t="s">
        <v>3</v>
      </c>
      <c r="F316" s="146" t="s">
        <v>1162</v>
      </c>
      <c r="H316" s="147">
        <v>9.979</v>
      </c>
      <c r="L316" s="144"/>
      <c r="M316" s="148"/>
      <c r="N316" s="149"/>
      <c r="O316" s="149"/>
      <c r="P316" s="149"/>
      <c r="Q316" s="149"/>
      <c r="R316" s="149"/>
      <c r="S316" s="149"/>
      <c r="T316" s="150"/>
      <c r="AS316" s="145" t="s">
        <v>154</v>
      </c>
      <c r="AT316" s="145" t="s">
        <v>77</v>
      </c>
      <c r="AU316" s="12" t="s">
        <v>77</v>
      </c>
      <c r="AV316" s="12" t="s">
        <v>30</v>
      </c>
      <c r="AW316" s="12" t="s">
        <v>68</v>
      </c>
      <c r="AX316" s="145" t="s">
        <v>142</v>
      </c>
    </row>
    <row r="317" spans="2:50" s="11" customFormat="1" ht="12">
      <c r="B317" s="138"/>
      <c r="D317" s="135" t="s">
        <v>154</v>
      </c>
      <c r="E317" s="139" t="s">
        <v>3</v>
      </c>
      <c r="F317" s="140" t="s">
        <v>337</v>
      </c>
      <c r="H317" s="139" t="s">
        <v>3</v>
      </c>
      <c r="L317" s="138"/>
      <c r="M317" s="141"/>
      <c r="N317" s="142"/>
      <c r="O317" s="142"/>
      <c r="P317" s="142"/>
      <c r="Q317" s="142"/>
      <c r="R317" s="142"/>
      <c r="S317" s="142"/>
      <c r="T317" s="143"/>
      <c r="AS317" s="139" t="s">
        <v>154</v>
      </c>
      <c r="AT317" s="139" t="s">
        <v>77</v>
      </c>
      <c r="AU317" s="11" t="s">
        <v>73</v>
      </c>
      <c r="AV317" s="11" t="s">
        <v>30</v>
      </c>
      <c r="AW317" s="11" t="s">
        <v>68</v>
      </c>
      <c r="AX317" s="139" t="s">
        <v>142</v>
      </c>
    </row>
    <row r="318" spans="2:50" s="12" customFormat="1" ht="12">
      <c r="B318" s="144"/>
      <c r="D318" s="135" t="s">
        <v>154</v>
      </c>
      <c r="E318" s="145" t="s">
        <v>3</v>
      </c>
      <c r="F318" s="146" t="s">
        <v>1163</v>
      </c>
      <c r="H318" s="147">
        <v>4.99</v>
      </c>
      <c r="L318" s="144"/>
      <c r="M318" s="148"/>
      <c r="N318" s="149"/>
      <c r="O318" s="149"/>
      <c r="P318" s="149"/>
      <c r="Q318" s="149"/>
      <c r="R318" s="149"/>
      <c r="S318" s="149"/>
      <c r="T318" s="150"/>
      <c r="AS318" s="145" t="s">
        <v>154</v>
      </c>
      <c r="AT318" s="145" t="s">
        <v>77</v>
      </c>
      <c r="AU318" s="12" t="s">
        <v>77</v>
      </c>
      <c r="AV318" s="12" t="s">
        <v>30</v>
      </c>
      <c r="AW318" s="12" t="s">
        <v>68</v>
      </c>
      <c r="AX318" s="145" t="s">
        <v>142</v>
      </c>
    </row>
    <row r="319" spans="2:50" s="13" customFormat="1" ht="12">
      <c r="B319" s="160"/>
      <c r="D319" s="135" t="s">
        <v>154</v>
      </c>
      <c r="E319" s="161" t="s">
        <v>3</v>
      </c>
      <c r="F319" s="162" t="s">
        <v>182</v>
      </c>
      <c r="H319" s="163">
        <v>14.969</v>
      </c>
      <c r="L319" s="160"/>
      <c r="M319" s="164"/>
      <c r="N319" s="165"/>
      <c r="O319" s="165"/>
      <c r="P319" s="165"/>
      <c r="Q319" s="165"/>
      <c r="R319" s="165"/>
      <c r="S319" s="165"/>
      <c r="T319" s="166"/>
      <c r="AS319" s="161" t="s">
        <v>154</v>
      </c>
      <c r="AT319" s="161" t="s">
        <v>77</v>
      </c>
      <c r="AU319" s="13" t="s">
        <v>150</v>
      </c>
      <c r="AV319" s="13" t="s">
        <v>30</v>
      </c>
      <c r="AW319" s="13" t="s">
        <v>73</v>
      </c>
      <c r="AX319" s="161" t="s">
        <v>142</v>
      </c>
    </row>
    <row r="320" spans="2:64" s="1" customFormat="1" ht="20.45" customHeight="1">
      <c r="B320" s="124"/>
      <c r="C320" s="125" t="s">
        <v>344</v>
      </c>
      <c r="D320" s="125" t="s">
        <v>145</v>
      </c>
      <c r="E320" s="126" t="s">
        <v>345</v>
      </c>
      <c r="F320" s="127" t="s">
        <v>346</v>
      </c>
      <c r="G320" s="128" t="s">
        <v>174</v>
      </c>
      <c r="H320" s="129">
        <v>209.76</v>
      </c>
      <c r="I320" s="130"/>
      <c r="J320" s="130">
        <f>ROUND(I320*H320,2)</f>
        <v>0</v>
      </c>
      <c r="K320" s="127" t="s">
        <v>149</v>
      </c>
      <c r="L320" s="28"/>
      <c r="M320" s="48" t="s">
        <v>3</v>
      </c>
      <c r="N320" s="131" t="s">
        <v>39</v>
      </c>
      <c r="O320" s="132">
        <v>0.494</v>
      </c>
      <c r="P320" s="132">
        <f>O320*H320</f>
        <v>103.62143999999999</v>
      </c>
      <c r="Q320" s="132">
        <v>0</v>
      </c>
      <c r="R320" s="132">
        <f>Q320*H320</f>
        <v>0</v>
      </c>
      <c r="S320" s="132">
        <v>0.168</v>
      </c>
      <c r="T320" s="133">
        <f>S320*H320</f>
        <v>35.23968</v>
      </c>
      <c r="AQ320" s="17" t="s">
        <v>150</v>
      </c>
      <c r="AS320" s="17" t="s">
        <v>145</v>
      </c>
      <c r="AT320" s="17" t="s">
        <v>77</v>
      </c>
      <c r="AX320" s="17" t="s">
        <v>142</v>
      </c>
      <c r="BD320" s="134">
        <f>IF(N320="základní",J320,0)</f>
        <v>0</v>
      </c>
      <c r="BE320" s="134">
        <f>IF(N320="snížená",J320,0)</f>
        <v>0</v>
      </c>
      <c r="BF320" s="134">
        <f>IF(N320="zákl. přenesená",J320,0)</f>
        <v>0</v>
      </c>
      <c r="BG320" s="134">
        <f>IF(N320="sníž. přenesená",J320,0)</f>
        <v>0</v>
      </c>
      <c r="BH320" s="134">
        <f>IF(N320="nulová",J320,0)</f>
        <v>0</v>
      </c>
      <c r="BI320" s="17" t="s">
        <v>73</v>
      </c>
      <c r="BJ320" s="134">
        <f>ROUND(I320*H320,2)</f>
        <v>0</v>
      </c>
      <c r="BK320" s="17" t="s">
        <v>150</v>
      </c>
      <c r="BL320" s="17" t="s">
        <v>1164</v>
      </c>
    </row>
    <row r="321" spans="2:50" s="11" customFormat="1" ht="12">
      <c r="B321" s="138"/>
      <c r="D321" s="135" t="s">
        <v>154</v>
      </c>
      <c r="E321" s="139" t="s">
        <v>3</v>
      </c>
      <c r="F321" s="140" t="s">
        <v>1157</v>
      </c>
      <c r="H321" s="139" t="s">
        <v>3</v>
      </c>
      <c r="L321" s="138"/>
      <c r="M321" s="141"/>
      <c r="N321" s="142"/>
      <c r="O321" s="142"/>
      <c r="P321" s="142"/>
      <c r="Q321" s="142"/>
      <c r="R321" s="142"/>
      <c r="S321" s="142"/>
      <c r="T321" s="143"/>
      <c r="AS321" s="139" t="s">
        <v>154</v>
      </c>
      <c r="AT321" s="139" t="s">
        <v>77</v>
      </c>
      <c r="AU321" s="11" t="s">
        <v>73</v>
      </c>
      <c r="AV321" s="11" t="s">
        <v>30</v>
      </c>
      <c r="AW321" s="11" t="s">
        <v>68</v>
      </c>
      <c r="AX321" s="139" t="s">
        <v>142</v>
      </c>
    </row>
    <row r="322" spans="2:50" s="11" customFormat="1" ht="12">
      <c r="B322" s="138"/>
      <c r="D322" s="135" t="s">
        <v>154</v>
      </c>
      <c r="E322" s="139" t="s">
        <v>3</v>
      </c>
      <c r="F322" s="140" t="s">
        <v>333</v>
      </c>
      <c r="H322" s="139" t="s">
        <v>3</v>
      </c>
      <c r="L322" s="138"/>
      <c r="M322" s="141"/>
      <c r="N322" s="142"/>
      <c r="O322" s="142"/>
      <c r="P322" s="142"/>
      <c r="Q322" s="142"/>
      <c r="R322" s="142"/>
      <c r="S322" s="142"/>
      <c r="T322" s="143"/>
      <c r="AS322" s="139" t="s">
        <v>154</v>
      </c>
      <c r="AT322" s="139" t="s">
        <v>77</v>
      </c>
      <c r="AU322" s="11" t="s">
        <v>73</v>
      </c>
      <c r="AV322" s="11" t="s">
        <v>30</v>
      </c>
      <c r="AW322" s="11" t="s">
        <v>68</v>
      </c>
      <c r="AX322" s="139" t="s">
        <v>142</v>
      </c>
    </row>
    <row r="323" spans="2:50" s="11" customFormat="1" ht="12">
      <c r="B323" s="138"/>
      <c r="D323" s="135" t="s">
        <v>154</v>
      </c>
      <c r="E323" s="139" t="s">
        <v>3</v>
      </c>
      <c r="F323" s="140" t="s">
        <v>348</v>
      </c>
      <c r="H323" s="139" t="s">
        <v>3</v>
      </c>
      <c r="L323" s="138"/>
      <c r="M323" s="141"/>
      <c r="N323" s="142"/>
      <c r="O323" s="142"/>
      <c r="P323" s="142"/>
      <c r="Q323" s="142"/>
      <c r="R323" s="142"/>
      <c r="S323" s="142"/>
      <c r="T323" s="143"/>
      <c r="AS323" s="139" t="s">
        <v>154</v>
      </c>
      <c r="AT323" s="139" t="s">
        <v>77</v>
      </c>
      <c r="AU323" s="11" t="s">
        <v>73</v>
      </c>
      <c r="AV323" s="11" t="s">
        <v>30</v>
      </c>
      <c r="AW323" s="11" t="s">
        <v>68</v>
      </c>
      <c r="AX323" s="139" t="s">
        <v>142</v>
      </c>
    </row>
    <row r="324" spans="2:50" s="12" customFormat="1" ht="12">
      <c r="B324" s="144"/>
      <c r="D324" s="135" t="s">
        <v>154</v>
      </c>
      <c r="E324" s="145" t="s">
        <v>3</v>
      </c>
      <c r="F324" s="146" t="s">
        <v>1165</v>
      </c>
      <c r="H324" s="147">
        <v>154.224</v>
      </c>
      <c r="L324" s="144"/>
      <c r="M324" s="148"/>
      <c r="N324" s="149"/>
      <c r="O324" s="149"/>
      <c r="P324" s="149"/>
      <c r="Q324" s="149"/>
      <c r="R324" s="149"/>
      <c r="S324" s="149"/>
      <c r="T324" s="150"/>
      <c r="AS324" s="145" t="s">
        <v>154</v>
      </c>
      <c r="AT324" s="145" t="s">
        <v>77</v>
      </c>
      <c r="AU324" s="12" t="s">
        <v>77</v>
      </c>
      <c r="AV324" s="12" t="s">
        <v>30</v>
      </c>
      <c r="AW324" s="12" t="s">
        <v>68</v>
      </c>
      <c r="AX324" s="145" t="s">
        <v>142</v>
      </c>
    </row>
    <row r="325" spans="2:50" s="12" customFormat="1" ht="12">
      <c r="B325" s="144"/>
      <c r="D325" s="135" t="s">
        <v>154</v>
      </c>
      <c r="E325" s="145" t="s">
        <v>3</v>
      </c>
      <c r="F325" s="146" t="s">
        <v>1166</v>
      </c>
      <c r="H325" s="147">
        <v>-28.368</v>
      </c>
      <c r="L325" s="144"/>
      <c r="M325" s="148"/>
      <c r="N325" s="149"/>
      <c r="O325" s="149"/>
      <c r="P325" s="149"/>
      <c r="Q325" s="149"/>
      <c r="R325" s="149"/>
      <c r="S325" s="149"/>
      <c r="T325" s="150"/>
      <c r="AS325" s="145" t="s">
        <v>154</v>
      </c>
      <c r="AT325" s="145" t="s">
        <v>77</v>
      </c>
      <c r="AU325" s="12" t="s">
        <v>77</v>
      </c>
      <c r="AV325" s="12" t="s">
        <v>30</v>
      </c>
      <c r="AW325" s="12" t="s">
        <v>68</v>
      </c>
      <c r="AX325" s="145" t="s">
        <v>142</v>
      </c>
    </row>
    <row r="326" spans="2:50" s="11" customFormat="1" ht="12">
      <c r="B326" s="138"/>
      <c r="D326" s="135" t="s">
        <v>154</v>
      </c>
      <c r="E326" s="139" t="s">
        <v>3</v>
      </c>
      <c r="F326" s="140" t="s">
        <v>351</v>
      </c>
      <c r="H326" s="139" t="s">
        <v>3</v>
      </c>
      <c r="L326" s="138"/>
      <c r="M326" s="141"/>
      <c r="N326" s="142"/>
      <c r="O326" s="142"/>
      <c r="P326" s="142"/>
      <c r="Q326" s="142"/>
      <c r="R326" s="142"/>
      <c r="S326" s="142"/>
      <c r="T326" s="143"/>
      <c r="AS326" s="139" t="s">
        <v>154</v>
      </c>
      <c r="AT326" s="139" t="s">
        <v>77</v>
      </c>
      <c r="AU326" s="11" t="s">
        <v>73</v>
      </c>
      <c r="AV326" s="11" t="s">
        <v>30</v>
      </c>
      <c r="AW326" s="11" t="s">
        <v>68</v>
      </c>
      <c r="AX326" s="139" t="s">
        <v>142</v>
      </c>
    </row>
    <row r="327" spans="2:50" s="12" customFormat="1" ht="12">
      <c r="B327" s="144"/>
      <c r="D327" s="135" t="s">
        <v>154</v>
      </c>
      <c r="E327" s="145" t="s">
        <v>3</v>
      </c>
      <c r="F327" s="146" t="s">
        <v>191</v>
      </c>
      <c r="H327" s="147">
        <v>77.112</v>
      </c>
      <c r="L327" s="144"/>
      <c r="M327" s="148"/>
      <c r="N327" s="149"/>
      <c r="O327" s="149"/>
      <c r="P327" s="149"/>
      <c r="Q327" s="149"/>
      <c r="R327" s="149"/>
      <c r="S327" s="149"/>
      <c r="T327" s="150"/>
      <c r="AS327" s="145" t="s">
        <v>154</v>
      </c>
      <c r="AT327" s="145" t="s">
        <v>77</v>
      </c>
      <c r="AU327" s="12" t="s">
        <v>77</v>
      </c>
      <c r="AV327" s="12" t="s">
        <v>30</v>
      </c>
      <c r="AW327" s="12" t="s">
        <v>68</v>
      </c>
      <c r="AX327" s="145" t="s">
        <v>142</v>
      </c>
    </row>
    <row r="328" spans="2:50" s="12" customFormat="1" ht="12">
      <c r="B328" s="144"/>
      <c r="D328" s="135" t="s">
        <v>154</v>
      </c>
      <c r="E328" s="145" t="s">
        <v>3</v>
      </c>
      <c r="F328" s="146" t="s">
        <v>192</v>
      </c>
      <c r="H328" s="147">
        <v>-14.184</v>
      </c>
      <c r="L328" s="144"/>
      <c r="M328" s="148"/>
      <c r="N328" s="149"/>
      <c r="O328" s="149"/>
      <c r="P328" s="149"/>
      <c r="Q328" s="149"/>
      <c r="R328" s="149"/>
      <c r="S328" s="149"/>
      <c r="T328" s="150"/>
      <c r="AS328" s="145" t="s">
        <v>154</v>
      </c>
      <c r="AT328" s="145" t="s">
        <v>77</v>
      </c>
      <c r="AU328" s="12" t="s">
        <v>77</v>
      </c>
      <c r="AV328" s="12" t="s">
        <v>30</v>
      </c>
      <c r="AW328" s="12" t="s">
        <v>68</v>
      </c>
      <c r="AX328" s="145" t="s">
        <v>142</v>
      </c>
    </row>
    <row r="329" spans="2:50" s="11" customFormat="1" ht="12">
      <c r="B329" s="138"/>
      <c r="D329" s="135" t="s">
        <v>154</v>
      </c>
      <c r="E329" s="139" t="s">
        <v>3</v>
      </c>
      <c r="F329" s="140" t="s">
        <v>334</v>
      </c>
      <c r="H329" s="139" t="s">
        <v>3</v>
      </c>
      <c r="L329" s="138"/>
      <c r="M329" s="141"/>
      <c r="N329" s="142"/>
      <c r="O329" s="142"/>
      <c r="P329" s="142"/>
      <c r="Q329" s="142"/>
      <c r="R329" s="142"/>
      <c r="S329" s="142"/>
      <c r="T329" s="143"/>
      <c r="AS329" s="139" t="s">
        <v>154</v>
      </c>
      <c r="AT329" s="139" t="s">
        <v>77</v>
      </c>
      <c r="AU329" s="11" t="s">
        <v>73</v>
      </c>
      <c r="AV329" s="11" t="s">
        <v>30</v>
      </c>
      <c r="AW329" s="11" t="s">
        <v>68</v>
      </c>
      <c r="AX329" s="139" t="s">
        <v>142</v>
      </c>
    </row>
    <row r="330" spans="2:50" s="12" customFormat="1" ht="12">
      <c r="B330" s="144"/>
      <c r="D330" s="135" t="s">
        <v>154</v>
      </c>
      <c r="E330" s="145" t="s">
        <v>3</v>
      </c>
      <c r="F330" s="146" t="s">
        <v>1167</v>
      </c>
      <c r="H330" s="147">
        <v>17.136</v>
      </c>
      <c r="L330" s="144"/>
      <c r="M330" s="148"/>
      <c r="N330" s="149"/>
      <c r="O330" s="149"/>
      <c r="P330" s="149"/>
      <c r="Q330" s="149"/>
      <c r="R330" s="149"/>
      <c r="S330" s="149"/>
      <c r="T330" s="150"/>
      <c r="AS330" s="145" t="s">
        <v>154</v>
      </c>
      <c r="AT330" s="145" t="s">
        <v>77</v>
      </c>
      <c r="AU330" s="12" t="s">
        <v>77</v>
      </c>
      <c r="AV330" s="12" t="s">
        <v>30</v>
      </c>
      <c r="AW330" s="12" t="s">
        <v>68</v>
      </c>
      <c r="AX330" s="145" t="s">
        <v>142</v>
      </c>
    </row>
    <row r="331" spans="2:50" s="12" customFormat="1" ht="12">
      <c r="B331" s="144"/>
      <c r="D331" s="135" t="s">
        <v>154</v>
      </c>
      <c r="E331" s="145" t="s">
        <v>3</v>
      </c>
      <c r="F331" s="146" t="s">
        <v>1168</v>
      </c>
      <c r="H331" s="147">
        <v>-3.152</v>
      </c>
      <c r="L331" s="144"/>
      <c r="M331" s="148"/>
      <c r="N331" s="149"/>
      <c r="O331" s="149"/>
      <c r="P331" s="149"/>
      <c r="Q331" s="149"/>
      <c r="R331" s="149"/>
      <c r="S331" s="149"/>
      <c r="T331" s="150"/>
      <c r="AS331" s="145" t="s">
        <v>154</v>
      </c>
      <c r="AT331" s="145" t="s">
        <v>77</v>
      </c>
      <c r="AU331" s="12" t="s">
        <v>77</v>
      </c>
      <c r="AV331" s="12" t="s">
        <v>30</v>
      </c>
      <c r="AW331" s="12" t="s">
        <v>68</v>
      </c>
      <c r="AX331" s="145" t="s">
        <v>142</v>
      </c>
    </row>
    <row r="332" spans="2:50" s="11" customFormat="1" ht="12">
      <c r="B332" s="138"/>
      <c r="D332" s="135" t="s">
        <v>154</v>
      </c>
      <c r="E332" s="139" t="s">
        <v>3</v>
      </c>
      <c r="F332" s="140" t="s">
        <v>337</v>
      </c>
      <c r="H332" s="139" t="s">
        <v>3</v>
      </c>
      <c r="L332" s="138"/>
      <c r="M332" s="141"/>
      <c r="N332" s="142"/>
      <c r="O332" s="142"/>
      <c r="P332" s="142"/>
      <c r="Q332" s="142"/>
      <c r="R332" s="142"/>
      <c r="S332" s="142"/>
      <c r="T332" s="143"/>
      <c r="AS332" s="139" t="s">
        <v>154</v>
      </c>
      <c r="AT332" s="139" t="s">
        <v>77</v>
      </c>
      <c r="AU332" s="11" t="s">
        <v>73</v>
      </c>
      <c r="AV332" s="11" t="s">
        <v>30</v>
      </c>
      <c r="AW332" s="11" t="s">
        <v>68</v>
      </c>
      <c r="AX332" s="139" t="s">
        <v>142</v>
      </c>
    </row>
    <row r="333" spans="2:50" s="12" customFormat="1" ht="12">
      <c r="B333" s="144"/>
      <c r="D333" s="135" t="s">
        <v>154</v>
      </c>
      <c r="E333" s="145" t="s">
        <v>3</v>
      </c>
      <c r="F333" s="146" t="s">
        <v>1169</v>
      </c>
      <c r="H333" s="147">
        <v>8.568</v>
      </c>
      <c r="L333" s="144"/>
      <c r="M333" s="148"/>
      <c r="N333" s="149"/>
      <c r="O333" s="149"/>
      <c r="P333" s="149"/>
      <c r="Q333" s="149"/>
      <c r="R333" s="149"/>
      <c r="S333" s="149"/>
      <c r="T333" s="150"/>
      <c r="AS333" s="145" t="s">
        <v>154</v>
      </c>
      <c r="AT333" s="145" t="s">
        <v>77</v>
      </c>
      <c r="AU333" s="12" t="s">
        <v>77</v>
      </c>
      <c r="AV333" s="12" t="s">
        <v>30</v>
      </c>
      <c r="AW333" s="12" t="s">
        <v>68</v>
      </c>
      <c r="AX333" s="145" t="s">
        <v>142</v>
      </c>
    </row>
    <row r="334" spans="2:50" s="12" customFormat="1" ht="12">
      <c r="B334" s="144"/>
      <c r="D334" s="135" t="s">
        <v>154</v>
      </c>
      <c r="E334" s="145" t="s">
        <v>3</v>
      </c>
      <c r="F334" s="146" t="s">
        <v>1170</v>
      </c>
      <c r="H334" s="147">
        <v>-1.576</v>
      </c>
      <c r="L334" s="144"/>
      <c r="M334" s="148"/>
      <c r="N334" s="149"/>
      <c r="O334" s="149"/>
      <c r="P334" s="149"/>
      <c r="Q334" s="149"/>
      <c r="R334" s="149"/>
      <c r="S334" s="149"/>
      <c r="T334" s="150"/>
      <c r="AS334" s="145" t="s">
        <v>154</v>
      </c>
      <c r="AT334" s="145" t="s">
        <v>77</v>
      </c>
      <c r="AU334" s="12" t="s">
        <v>77</v>
      </c>
      <c r="AV334" s="12" t="s">
        <v>30</v>
      </c>
      <c r="AW334" s="12" t="s">
        <v>68</v>
      </c>
      <c r="AX334" s="145" t="s">
        <v>142</v>
      </c>
    </row>
    <row r="335" spans="2:50" s="13" customFormat="1" ht="12">
      <c r="B335" s="160"/>
      <c r="D335" s="135" t="s">
        <v>154</v>
      </c>
      <c r="E335" s="161" t="s">
        <v>3</v>
      </c>
      <c r="F335" s="162" t="s">
        <v>182</v>
      </c>
      <c r="H335" s="163">
        <v>209.76000000000002</v>
      </c>
      <c r="L335" s="160"/>
      <c r="M335" s="164"/>
      <c r="N335" s="165"/>
      <c r="O335" s="165"/>
      <c r="P335" s="165"/>
      <c r="Q335" s="165"/>
      <c r="R335" s="165"/>
      <c r="S335" s="165"/>
      <c r="T335" s="166"/>
      <c r="AS335" s="161" t="s">
        <v>154</v>
      </c>
      <c r="AT335" s="161" t="s">
        <v>77</v>
      </c>
      <c r="AU335" s="13" t="s">
        <v>150</v>
      </c>
      <c r="AV335" s="13" t="s">
        <v>30</v>
      </c>
      <c r="AW335" s="13" t="s">
        <v>73</v>
      </c>
      <c r="AX335" s="161" t="s">
        <v>142</v>
      </c>
    </row>
    <row r="336" spans="2:64" s="1" customFormat="1" ht="20.45" customHeight="1">
      <c r="B336" s="124"/>
      <c r="C336" s="125" t="s">
        <v>354</v>
      </c>
      <c r="D336" s="125" t="s">
        <v>145</v>
      </c>
      <c r="E336" s="126" t="s">
        <v>355</v>
      </c>
      <c r="F336" s="127" t="s">
        <v>356</v>
      </c>
      <c r="G336" s="128" t="s">
        <v>174</v>
      </c>
      <c r="H336" s="129">
        <v>721.677</v>
      </c>
      <c r="I336" s="130"/>
      <c r="J336" s="130">
        <f>ROUND(I336*H336,2)</f>
        <v>0</v>
      </c>
      <c r="K336" s="127" t="s">
        <v>149</v>
      </c>
      <c r="L336" s="28"/>
      <c r="M336" s="48" t="s">
        <v>3</v>
      </c>
      <c r="N336" s="131" t="s">
        <v>39</v>
      </c>
      <c r="O336" s="132">
        <v>0.281</v>
      </c>
      <c r="P336" s="132">
        <f>O336*H336</f>
        <v>202.79123700000002</v>
      </c>
      <c r="Q336" s="132">
        <v>0</v>
      </c>
      <c r="R336" s="132">
        <f>Q336*H336</f>
        <v>0</v>
      </c>
      <c r="S336" s="132">
        <v>0.1</v>
      </c>
      <c r="T336" s="133">
        <f>S336*H336</f>
        <v>72.16770000000001</v>
      </c>
      <c r="AQ336" s="17" t="s">
        <v>150</v>
      </c>
      <c r="AS336" s="17" t="s">
        <v>145</v>
      </c>
      <c r="AT336" s="17" t="s">
        <v>77</v>
      </c>
      <c r="AX336" s="17" t="s">
        <v>142</v>
      </c>
      <c r="BD336" s="134">
        <f>IF(N336="základní",J336,0)</f>
        <v>0</v>
      </c>
      <c r="BE336" s="134">
        <f>IF(N336="snížená",J336,0)</f>
        <v>0</v>
      </c>
      <c r="BF336" s="134">
        <f>IF(N336="zákl. přenesená",J336,0)</f>
        <v>0</v>
      </c>
      <c r="BG336" s="134">
        <f>IF(N336="sníž. přenesená",J336,0)</f>
        <v>0</v>
      </c>
      <c r="BH336" s="134">
        <f>IF(N336="nulová",J336,0)</f>
        <v>0</v>
      </c>
      <c r="BI336" s="17" t="s">
        <v>73</v>
      </c>
      <c r="BJ336" s="134">
        <f>ROUND(I336*H336,2)</f>
        <v>0</v>
      </c>
      <c r="BK336" s="17" t="s">
        <v>150</v>
      </c>
      <c r="BL336" s="17" t="s">
        <v>357</v>
      </c>
    </row>
    <row r="337" spans="2:50" s="11" customFormat="1" ht="12">
      <c r="B337" s="138"/>
      <c r="D337" s="135" t="s">
        <v>154</v>
      </c>
      <c r="E337" s="139" t="s">
        <v>3</v>
      </c>
      <c r="F337" s="140" t="s">
        <v>1157</v>
      </c>
      <c r="H337" s="139" t="s">
        <v>3</v>
      </c>
      <c r="L337" s="138"/>
      <c r="M337" s="141"/>
      <c r="N337" s="142"/>
      <c r="O337" s="142"/>
      <c r="P337" s="142"/>
      <c r="Q337" s="142"/>
      <c r="R337" s="142"/>
      <c r="S337" s="142"/>
      <c r="T337" s="143"/>
      <c r="AS337" s="139" t="s">
        <v>154</v>
      </c>
      <c r="AT337" s="139" t="s">
        <v>77</v>
      </c>
      <c r="AU337" s="11" t="s">
        <v>73</v>
      </c>
      <c r="AV337" s="11" t="s">
        <v>30</v>
      </c>
      <c r="AW337" s="11" t="s">
        <v>68</v>
      </c>
      <c r="AX337" s="139" t="s">
        <v>142</v>
      </c>
    </row>
    <row r="338" spans="2:50" s="11" customFormat="1" ht="12">
      <c r="B338" s="138"/>
      <c r="D338" s="135" t="s">
        <v>154</v>
      </c>
      <c r="E338" s="139" t="s">
        <v>3</v>
      </c>
      <c r="F338" s="140" t="s">
        <v>333</v>
      </c>
      <c r="H338" s="139" t="s">
        <v>3</v>
      </c>
      <c r="L338" s="138"/>
      <c r="M338" s="141"/>
      <c r="N338" s="142"/>
      <c r="O338" s="142"/>
      <c r="P338" s="142"/>
      <c r="Q338" s="142"/>
      <c r="R338" s="142"/>
      <c r="S338" s="142"/>
      <c r="T338" s="143"/>
      <c r="AS338" s="139" t="s">
        <v>154</v>
      </c>
      <c r="AT338" s="139" t="s">
        <v>77</v>
      </c>
      <c r="AU338" s="11" t="s">
        <v>73</v>
      </c>
      <c r="AV338" s="11" t="s">
        <v>30</v>
      </c>
      <c r="AW338" s="11" t="s">
        <v>68</v>
      </c>
      <c r="AX338" s="139" t="s">
        <v>142</v>
      </c>
    </row>
    <row r="339" spans="2:50" s="11" customFormat="1" ht="12">
      <c r="B339" s="138"/>
      <c r="D339" s="135" t="s">
        <v>154</v>
      </c>
      <c r="E339" s="139" t="s">
        <v>3</v>
      </c>
      <c r="F339" s="140" t="s">
        <v>348</v>
      </c>
      <c r="H339" s="139" t="s">
        <v>3</v>
      </c>
      <c r="L339" s="138"/>
      <c r="M339" s="141"/>
      <c r="N339" s="142"/>
      <c r="O339" s="142"/>
      <c r="P339" s="142"/>
      <c r="Q339" s="142"/>
      <c r="R339" s="142"/>
      <c r="S339" s="142"/>
      <c r="T339" s="143"/>
      <c r="AS339" s="139" t="s">
        <v>154</v>
      </c>
      <c r="AT339" s="139" t="s">
        <v>77</v>
      </c>
      <c r="AU339" s="11" t="s">
        <v>73</v>
      </c>
      <c r="AV339" s="11" t="s">
        <v>30</v>
      </c>
      <c r="AW339" s="11" t="s">
        <v>68</v>
      </c>
      <c r="AX339" s="139" t="s">
        <v>142</v>
      </c>
    </row>
    <row r="340" spans="2:50" s="12" customFormat="1" ht="12">
      <c r="B340" s="144"/>
      <c r="D340" s="135" t="s">
        <v>154</v>
      </c>
      <c r="E340" s="145" t="s">
        <v>3</v>
      </c>
      <c r="F340" s="146" t="s">
        <v>1171</v>
      </c>
      <c r="H340" s="147">
        <v>468.115</v>
      </c>
      <c r="L340" s="144"/>
      <c r="M340" s="148"/>
      <c r="N340" s="149"/>
      <c r="O340" s="149"/>
      <c r="P340" s="149"/>
      <c r="Q340" s="149"/>
      <c r="R340" s="149"/>
      <c r="S340" s="149"/>
      <c r="T340" s="150"/>
      <c r="AS340" s="145" t="s">
        <v>154</v>
      </c>
      <c r="AT340" s="145" t="s">
        <v>77</v>
      </c>
      <c r="AU340" s="12" t="s">
        <v>77</v>
      </c>
      <c r="AV340" s="12" t="s">
        <v>30</v>
      </c>
      <c r="AW340" s="12" t="s">
        <v>68</v>
      </c>
      <c r="AX340" s="145" t="s">
        <v>142</v>
      </c>
    </row>
    <row r="341" spans="2:50" s="11" customFormat="1" ht="12">
      <c r="B341" s="138"/>
      <c r="D341" s="135" t="s">
        <v>154</v>
      </c>
      <c r="E341" s="139" t="s">
        <v>3</v>
      </c>
      <c r="F341" s="140" t="s">
        <v>351</v>
      </c>
      <c r="H341" s="139" t="s">
        <v>3</v>
      </c>
      <c r="L341" s="138"/>
      <c r="M341" s="141"/>
      <c r="N341" s="142"/>
      <c r="O341" s="142"/>
      <c r="P341" s="142"/>
      <c r="Q341" s="142"/>
      <c r="R341" s="142"/>
      <c r="S341" s="142"/>
      <c r="T341" s="143"/>
      <c r="AS341" s="139" t="s">
        <v>154</v>
      </c>
      <c r="AT341" s="139" t="s">
        <v>77</v>
      </c>
      <c r="AU341" s="11" t="s">
        <v>73</v>
      </c>
      <c r="AV341" s="11" t="s">
        <v>30</v>
      </c>
      <c r="AW341" s="11" t="s">
        <v>68</v>
      </c>
      <c r="AX341" s="139" t="s">
        <v>142</v>
      </c>
    </row>
    <row r="342" spans="2:50" s="12" customFormat="1" ht="12">
      <c r="B342" s="144"/>
      <c r="D342" s="135" t="s">
        <v>154</v>
      </c>
      <c r="E342" s="145" t="s">
        <v>3</v>
      </c>
      <c r="F342" s="146" t="s">
        <v>1172</v>
      </c>
      <c r="H342" s="147">
        <v>253.562</v>
      </c>
      <c r="L342" s="144"/>
      <c r="M342" s="148"/>
      <c r="N342" s="149"/>
      <c r="O342" s="149"/>
      <c r="P342" s="149"/>
      <c r="Q342" s="149"/>
      <c r="R342" s="149"/>
      <c r="S342" s="149"/>
      <c r="T342" s="150"/>
      <c r="AS342" s="145" t="s">
        <v>154</v>
      </c>
      <c r="AT342" s="145" t="s">
        <v>77</v>
      </c>
      <c r="AU342" s="12" t="s">
        <v>77</v>
      </c>
      <c r="AV342" s="12" t="s">
        <v>30</v>
      </c>
      <c r="AW342" s="12" t="s">
        <v>68</v>
      </c>
      <c r="AX342" s="145" t="s">
        <v>142</v>
      </c>
    </row>
    <row r="343" spans="2:50" s="13" customFormat="1" ht="12">
      <c r="B343" s="160"/>
      <c r="D343" s="135" t="s">
        <v>154</v>
      </c>
      <c r="E343" s="161" t="s">
        <v>3</v>
      </c>
      <c r="F343" s="162" t="s">
        <v>182</v>
      </c>
      <c r="H343" s="163">
        <v>721.677</v>
      </c>
      <c r="L343" s="160"/>
      <c r="M343" s="164"/>
      <c r="N343" s="165"/>
      <c r="O343" s="165"/>
      <c r="P343" s="165"/>
      <c r="Q343" s="165"/>
      <c r="R343" s="165"/>
      <c r="S343" s="165"/>
      <c r="T343" s="166"/>
      <c r="AS343" s="161" t="s">
        <v>154</v>
      </c>
      <c r="AT343" s="161" t="s">
        <v>77</v>
      </c>
      <c r="AU343" s="13" t="s">
        <v>150</v>
      </c>
      <c r="AV343" s="13" t="s">
        <v>30</v>
      </c>
      <c r="AW343" s="13" t="s">
        <v>73</v>
      </c>
      <c r="AX343" s="161" t="s">
        <v>142</v>
      </c>
    </row>
    <row r="344" spans="2:64" s="1" customFormat="1" ht="14.45" customHeight="1">
      <c r="B344" s="124"/>
      <c r="C344" s="125" t="s">
        <v>360</v>
      </c>
      <c r="D344" s="125" t="s">
        <v>145</v>
      </c>
      <c r="E344" s="126" t="s">
        <v>361</v>
      </c>
      <c r="F344" s="127" t="s">
        <v>362</v>
      </c>
      <c r="G344" s="128" t="s">
        <v>174</v>
      </c>
      <c r="H344" s="129">
        <v>48</v>
      </c>
      <c r="I344" s="130"/>
      <c r="J344" s="130">
        <f>ROUND(I344*H344,2)</f>
        <v>0</v>
      </c>
      <c r="K344" s="127" t="s">
        <v>3</v>
      </c>
      <c r="L344" s="28"/>
      <c r="M344" s="48" t="s">
        <v>3</v>
      </c>
      <c r="N344" s="131" t="s">
        <v>39</v>
      </c>
      <c r="O344" s="132">
        <v>0.616</v>
      </c>
      <c r="P344" s="132">
        <f>O344*H344</f>
        <v>29.567999999999998</v>
      </c>
      <c r="Q344" s="132">
        <v>0</v>
      </c>
      <c r="R344" s="132">
        <f>Q344*H344</f>
        <v>0</v>
      </c>
      <c r="S344" s="132">
        <v>0.088</v>
      </c>
      <c r="T344" s="133">
        <f>S344*H344</f>
        <v>4.224</v>
      </c>
      <c r="AQ344" s="17" t="s">
        <v>150</v>
      </c>
      <c r="AS344" s="17" t="s">
        <v>145</v>
      </c>
      <c r="AT344" s="17" t="s">
        <v>77</v>
      </c>
      <c r="AX344" s="17" t="s">
        <v>142</v>
      </c>
      <c r="BD344" s="134">
        <f>IF(N344="základní",J344,0)</f>
        <v>0</v>
      </c>
      <c r="BE344" s="134">
        <f>IF(N344="snížená",J344,0)</f>
        <v>0</v>
      </c>
      <c r="BF344" s="134">
        <f>IF(N344="zákl. přenesená",J344,0)</f>
        <v>0</v>
      </c>
      <c r="BG344" s="134">
        <f>IF(N344="sníž. přenesená",J344,0)</f>
        <v>0</v>
      </c>
      <c r="BH344" s="134">
        <f>IF(N344="nulová",J344,0)</f>
        <v>0</v>
      </c>
      <c r="BI344" s="17" t="s">
        <v>73</v>
      </c>
      <c r="BJ344" s="134">
        <f>ROUND(I344*H344,2)</f>
        <v>0</v>
      </c>
      <c r="BK344" s="17" t="s">
        <v>150</v>
      </c>
      <c r="BL344" s="17" t="s">
        <v>363</v>
      </c>
    </row>
    <row r="345" spans="2:46" s="1" customFormat="1" ht="29.25">
      <c r="B345" s="28"/>
      <c r="D345" s="135" t="s">
        <v>152</v>
      </c>
      <c r="F345" s="136" t="s">
        <v>364</v>
      </c>
      <c r="L345" s="28"/>
      <c r="M345" s="137"/>
      <c r="N345" s="49"/>
      <c r="O345" s="49"/>
      <c r="P345" s="49"/>
      <c r="Q345" s="49"/>
      <c r="R345" s="49"/>
      <c r="S345" s="49"/>
      <c r="T345" s="50"/>
      <c r="AS345" s="17" t="s">
        <v>152</v>
      </c>
      <c r="AT345" s="17" t="s">
        <v>77</v>
      </c>
    </row>
    <row r="346" spans="2:64" s="1" customFormat="1" ht="20.45" customHeight="1">
      <c r="B346" s="124"/>
      <c r="C346" s="125" t="s">
        <v>365</v>
      </c>
      <c r="D346" s="125" t="s">
        <v>145</v>
      </c>
      <c r="E346" s="126" t="s">
        <v>366</v>
      </c>
      <c r="F346" s="127" t="s">
        <v>367</v>
      </c>
      <c r="G346" s="128" t="s">
        <v>174</v>
      </c>
      <c r="H346" s="129">
        <v>17.809</v>
      </c>
      <c r="I346" s="130"/>
      <c r="J346" s="130">
        <f>ROUND(I346*H346,2)</f>
        <v>0</v>
      </c>
      <c r="K346" s="127" t="s">
        <v>149</v>
      </c>
      <c r="L346" s="28"/>
      <c r="M346" s="48" t="s">
        <v>3</v>
      </c>
      <c r="N346" s="131" t="s">
        <v>39</v>
      </c>
      <c r="O346" s="132">
        <v>0.039</v>
      </c>
      <c r="P346" s="132">
        <f>O346*H346</f>
        <v>0.694551</v>
      </c>
      <c r="Q346" s="132">
        <v>0</v>
      </c>
      <c r="R346" s="132">
        <f>Q346*H346</f>
        <v>0</v>
      </c>
      <c r="S346" s="132">
        <v>0.004</v>
      </c>
      <c r="T346" s="133">
        <f>S346*H346</f>
        <v>0.07123600000000001</v>
      </c>
      <c r="AQ346" s="17" t="s">
        <v>150</v>
      </c>
      <c r="AS346" s="17" t="s">
        <v>145</v>
      </c>
      <c r="AT346" s="17" t="s">
        <v>77</v>
      </c>
      <c r="AX346" s="17" t="s">
        <v>142</v>
      </c>
      <c r="BD346" s="134">
        <f>IF(N346="základní",J346,0)</f>
        <v>0</v>
      </c>
      <c r="BE346" s="134">
        <f>IF(N346="snížená",J346,0)</f>
        <v>0</v>
      </c>
      <c r="BF346" s="134">
        <f>IF(N346="zákl. přenesená",J346,0)</f>
        <v>0</v>
      </c>
      <c r="BG346" s="134">
        <f>IF(N346="sníž. přenesená",J346,0)</f>
        <v>0</v>
      </c>
      <c r="BH346" s="134">
        <f>IF(N346="nulová",J346,0)</f>
        <v>0</v>
      </c>
      <c r="BI346" s="17" t="s">
        <v>73</v>
      </c>
      <c r="BJ346" s="134">
        <f>ROUND(I346*H346,2)</f>
        <v>0</v>
      </c>
      <c r="BK346" s="17" t="s">
        <v>150</v>
      </c>
      <c r="BL346" s="17" t="s">
        <v>368</v>
      </c>
    </row>
    <row r="347" spans="2:46" s="1" customFormat="1" ht="29.25">
      <c r="B347" s="28"/>
      <c r="D347" s="135" t="s">
        <v>152</v>
      </c>
      <c r="F347" s="136" t="s">
        <v>364</v>
      </c>
      <c r="L347" s="28"/>
      <c r="M347" s="137"/>
      <c r="N347" s="49"/>
      <c r="O347" s="49"/>
      <c r="P347" s="49"/>
      <c r="Q347" s="49"/>
      <c r="R347" s="49"/>
      <c r="S347" s="49"/>
      <c r="T347" s="50"/>
      <c r="AS347" s="17" t="s">
        <v>152</v>
      </c>
      <c r="AT347" s="17" t="s">
        <v>77</v>
      </c>
    </row>
    <row r="348" spans="2:50" s="11" customFormat="1" ht="12">
      <c r="B348" s="138"/>
      <c r="D348" s="135" t="s">
        <v>154</v>
      </c>
      <c r="E348" s="139" t="s">
        <v>3</v>
      </c>
      <c r="F348" s="140" t="s">
        <v>1157</v>
      </c>
      <c r="H348" s="139" t="s">
        <v>3</v>
      </c>
      <c r="L348" s="138"/>
      <c r="M348" s="141"/>
      <c r="N348" s="142"/>
      <c r="O348" s="142"/>
      <c r="P348" s="142"/>
      <c r="Q348" s="142"/>
      <c r="R348" s="142"/>
      <c r="S348" s="142"/>
      <c r="T348" s="143"/>
      <c r="AS348" s="139" t="s">
        <v>154</v>
      </c>
      <c r="AT348" s="139" t="s">
        <v>77</v>
      </c>
      <c r="AU348" s="11" t="s">
        <v>73</v>
      </c>
      <c r="AV348" s="11" t="s">
        <v>30</v>
      </c>
      <c r="AW348" s="11" t="s">
        <v>68</v>
      </c>
      <c r="AX348" s="139" t="s">
        <v>142</v>
      </c>
    </row>
    <row r="349" spans="2:50" s="11" customFormat="1" ht="12">
      <c r="B349" s="138"/>
      <c r="D349" s="135" t="s">
        <v>154</v>
      </c>
      <c r="E349" s="139" t="s">
        <v>3</v>
      </c>
      <c r="F349" s="140" t="s">
        <v>256</v>
      </c>
      <c r="H349" s="139" t="s">
        <v>3</v>
      </c>
      <c r="L349" s="138"/>
      <c r="M349" s="141"/>
      <c r="N349" s="142"/>
      <c r="O349" s="142"/>
      <c r="P349" s="142"/>
      <c r="Q349" s="142"/>
      <c r="R349" s="142"/>
      <c r="S349" s="142"/>
      <c r="T349" s="143"/>
      <c r="AS349" s="139" t="s">
        <v>154</v>
      </c>
      <c r="AT349" s="139" t="s">
        <v>77</v>
      </c>
      <c r="AU349" s="11" t="s">
        <v>73</v>
      </c>
      <c r="AV349" s="11" t="s">
        <v>30</v>
      </c>
      <c r="AW349" s="11" t="s">
        <v>68</v>
      </c>
      <c r="AX349" s="139" t="s">
        <v>142</v>
      </c>
    </row>
    <row r="350" spans="2:50" s="12" customFormat="1" ht="12">
      <c r="B350" s="144"/>
      <c r="D350" s="135" t="s">
        <v>154</v>
      </c>
      <c r="E350" s="145" t="s">
        <v>3</v>
      </c>
      <c r="F350" s="146" t="s">
        <v>369</v>
      </c>
      <c r="H350" s="147">
        <v>7.425</v>
      </c>
      <c r="L350" s="144"/>
      <c r="M350" s="148"/>
      <c r="N350" s="149"/>
      <c r="O350" s="149"/>
      <c r="P350" s="149"/>
      <c r="Q350" s="149"/>
      <c r="R350" s="149"/>
      <c r="S350" s="149"/>
      <c r="T350" s="150"/>
      <c r="AS350" s="145" t="s">
        <v>154</v>
      </c>
      <c r="AT350" s="145" t="s">
        <v>77</v>
      </c>
      <c r="AU350" s="12" t="s">
        <v>77</v>
      </c>
      <c r="AV350" s="12" t="s">
        <v>30</v>
      </c>
      <c r="AW350" s="12" t="s">
        <v>68</v>
      </c>
      <c r="AX350" s="145" t="s">
        <v>142</v>
      </c>
    </row>
    <row r="351" spans="2:50" s="12" customFormat="1" ht="12">
      <c r="B351" s="144"/>
      <c r="D351" s="135" t="s">
        <v>154</v>
      </c>
      <c r="E351" s="145" t="s">
        <v>3</v>
      </c>
      <c r="F351" s="146" t="s">
        <v>370</v>
      </c>
      <c r="H351" s="147">
        <v>3.481</v>
      </c>
      <c r="L351" s="144"/>
      <c r="M351" s="148"/>
      <c r="N351" s="149"/>
      <c r="O351" s="149"/>
      <c r="P351" s="149"/>
      <c r="Q351" s="149"/>
      <c r="R351" s="149"/>
      <c r="S351" s="149"/>
      <c r="T351" s="150"/>
      <c r="AS351" s="145" t="s">
        <v>154</v>
      </c>
      <c r="AT351" s="145" t="s">
        <v>77</v>
      </c>
      <c r="AU351" s="12" t="s">
        <v>77</v>
      </c>
      <c r="AV351" s="12" t="s">
        <v>30</v>
      </c>
      <c r="AW351" s="12" t="s">
        <v>68</v>
      </c>
      <c r="AX351" s="145" t="s">
        <v>142</v>
      </c>
    </row>
    <row r="352" spans="2:50" s="12" customFormat="1" ht="12">
      <c r="B352" s="144"/>
      <c r="D352" s="135" t="s">
        <v>154</v>
      </c>
      <c r="E352" s="145" t="s">
        <v>3</v>
      </c>
      <c r="F352" s="146" t="s">
        <v>371</v>
      </c>
      <c r="H352" s="147">
        <v>5.369</v>
      </c>
      <c r="L352" s="144"/>
      <c r="M352" s="148"/>
      <c r="N352" s="149"/>
      <c r="O352" s="149"/>
      <c r="P352" s="149"/>
      <c r="Q352" s="149"/>
      <c r="R352" s="149"/>
      <c r="S352" s="149"/>
      <c r="T352" s="150"/>
      <c r="AS352" s="145" t="s">
        <v>154</v>
      </c>
      <c r="AT352" s="145" t="s">
        <v>77</v>
      </c>
      <c r="AU352" s="12" t="s">
        <v>77</v>
      </c>
      <c r="AV352" s="12" t="s">
        <v>30</v>
      </c>
      <c r="AW352" s="12" t="s">
        <v>68</v>
      </c>
      <c r="AX352" s="145" t="s">
        <v>142</v>
      </c>
    </row>
    <row r="353" spans="2:50" s="12" customFormat="1" ht="12">
      <c r="B353" s="144"/>
      <c r="D353" s="135" t="s">
        <v>154</v>
      </c>
      <c r="E353" s="145" t="s">
        <v>3</v>
      </c>
      <c r="F353" s="146" t="s">
        <v>372</v>
      </c>
      <c r="H353" s="147">
        <v>1.534</v>
      </c>
      <c r="L353" s="144"/>
      <c r="M353" s="148"/>
      <c r="N353" s="149"/>
      <c r="O353" s="149"/>
      <c r="P353" s="149"/>
      <c r="Q353" s="149"/>
      <c r="R353" s="149"/>
      <c r="S353" s="149"/>
      <c r="T353" s="150"/>
      <c r="AS353" s="145" t="s">
        <v>154</v>
      </c>
      <c r="AT353" s="145" t="s">
        <v>77</v>
      </c>
      <c r="AU353" s="12" t="s">
        <v>77</v>
      </c>
      <c r="AV353" s="12" t="s">
        <v>30</v>
      </c>
      <c r="AW353" s="12" t="s">
        <v>68</v>
      </c>
      <c r="AX353" s="145" t="s">
        <v>142</v>
      </c>
    </row>
    <row r="354" spans="2:50" s="13" customFormat="1" ht="12">
      <c r="B354" s="160"/>
      <c r="D354" s="135" t="s">
        <v>154</v>
      </c>
      <c r="E354" s="161" t="s">
        <v>3</v>
      </c>
      <c r="F354" s="162" t="s">
        <v>182</v>
      </c>
      <c r="H354" s="163">
        <v>17.809</v>
      </c>
      <c r="L354" s="160"/>
      <c r="M354" s="164"/>
      <c r="N354" s="165"/>
      <c r="O354" s="165"/>
      <c r="P354" s="165"/>
      <c r="Q354" s="165"/>
      <c r="R354" s="165"/>
      <c r="S354" s="165"/>
      <c r="T354" s="166"/>
      <c r="AS354" s="161" t="s">
        <v>154</v>
      </c>
      <c r="AT354" s="161" t="s">
        <v>77</v>
      </c>
      <c r="AU354" s="13" t="s">
        <v>150</v>
      </c>
      <c r="AV354" s="13" t="s">
        <v>30</v>
      </c>
      <c r="AW354" s="13" t="s">
        <v>73</v>
      </c>
      <c r="AX354" s="161" t="s">
        <v>142</v>
      </c>
    </row>
    <row r="355" spans="2:64" s="1" customFormat="1" ht="20.45" customHeight="1">
      <c r="B355" s="124"/>
      <c r="C355" s="125" t="s">
        <v>373</v>
      </c>
      <c r="D355" s="125" t="s">
        <v>145</v>
      </c>
      <c r="E355" s="126" t="s">
        <v>374</v>
      </c>
      <c r="F355" s="127" t="s">
        <v>375</v>
      </c>
      <c r="G355" s="128" t="s">
        <v>174</v>
      </c>
      <c r="H355" s="129">
        <v>126.474</v>
      </c>
      <c r="I355" s="130"/>
      <c r="J355" s="130">
        <f>ROUND(I355*H355,2)</f>
        <v>0</v>
      </c>
      <c r="K355" s="127" t="s">
        <v>149</v>
      </c>
      <c r="L355" s="28"/>
      <c r="M355" s="48" t="s">
        <v>3</v>
      </c>
      <c r="N355" s="131" t="s">
        <v>39</v>
      </c>
      <c r="O355" s="132">
        <v>0.939</v>
      </c>
      <c r="P355" s="132">
        <f>O355*H355</f>
        <v>118.759086</v>
      </c>
      <c r="Q355" s="132">
        <v>0</v>
      </c>
      <c r="R355" s="132">
        <f>Q355*H355</f>
        <v>0</v>
      </c>
      <c r="S355" s="132">
        <v>0.076</v>
      </c>
      <c r="T355" s="133">
        <f>S355*H355</f>
        <v>9.612024</v>
      </c>
      <c r="AQ355" s="17" t="s">
        <v>150</v>
      </c>
      <c r="AS355" s="17" t="s">
        <v>145</v>
      </c>
      <c r="AT355" s="17" t="s">
        <v>77</v>
      </c>
      <c r="AX355" s="17" t="s">
        <v>142</v>
      </c>
      <c r="BD355" s="134">
        <f>IF(N355="základní",J355,0)</f>
        <v>0</v>
      </c>
      <c r="BE355" s="134">
        <f>IF(N355="snížená",J355,0)</f>
        <v>0</v>
      </c>
      <c r="BF355" s="134">
        <f>IF(N355="zákl. přenesená",J355,0)</f>
        <v>0</v>
      </c>
      <c r="BG355" s="134">
        <f>IF(N355="sníž. přenesená",J355,0)</f>
        <v>0</v>
      </c>
      <c r="BH355" s="134">
        <f>IF(N355="nulová",J355,0)</f>
        <v>0</v>
      </c>
      <c r="BI355" s="17" t="s">
        <v>73</v>
      </c>
      <c r="BJ355" s="134">
        <f>ROUND(I355*H355,2)</f>
        <v>0</v>
      </c>
      <c r="BK355" s="17" t="s">
        <v>150</v>
      </c>
      <c r="BL355" s="17" t="s">
        <v>376</v>
      </c>
    </row>
    <row r="356" spans="2:46" s="1" customFormat="1" ht="39">
      <c r="B356" s="28"/>
      <c r="D356" s="135" t="s">
        <v>152</v>
      </c>
      <c r="F356" s="136" t="s">
        <v>377</v>
      </c>
      <c r="L356" s="28"/>
      <c r="M356" s="137"/>
      <c r="N356" s="49"/>
      <c r="O356" s="49"/>
      <c r="P356" s="49"/>
      <c r="Q356" s="49"/>
      <c r="R356" s="49"/>
      <c r="S356" s="49"/>
      <c r="T356" s="50"/>
      <c r="AS356" s="17" t="s">
        <v>152</v>
      </c>
      <c r="AT356" s="17" t="s">
        <v>77</v>
      </c>
    </row>
    <row r="357" spans="2:50" s="11" customFormat="1" ht="12">
      <c r="B357" s="138"/>
      <c r="D357" s="135" t="s">
        <v>154</v>
      </c>
      <c r="E357" s="139" t="s">
        <v>3</v>
      </c>
      <c r="F357" s="140" t="s">
        <v>1157</v>
      </c>
      <c r="H357" s="139" t="s">
        <v>3</v>
      </c>
      <c r="L357" s="138"/>
      <c r="M357" s="141"/>
      <c r="N357" s="142"/>
      <c r="O357" s="142"/>
      <c r="P357" s="142"/>
      <c r="Q357" s="142"/>
      <c r="R357" s="142"/>
      <c r="S357" s="142"/>
      <c r="T357" s="143"/>
      <c r="AS357" s="139" t="s">
        <v>154</v>
      </c>
      <c r="AT357" s="139" t="s">
        <v>77</v>
      </c>
      <c r="AU357" s="11" t="s">
        <v>73</v>
      </c>
      <c r="AV357" s="11" t="s">
        <v>30</v>
      </c>
      <c r="AW357" s="11" t="s">
        <v>68</v>
      </c>
      <c r="AX357" s="139" t="s">
        <v>142</v>
      </c>
    </row>
    <row r="358" spans="2:50" s="11" customFormat="1" ht="12">
      <c r="B358" s="138"/>
      <c r="D358" s="135" t="s">
        <v>154</v>
      </c>
      <c r="E358" s="139" t="s">
        <v>3</v>
      </c>
      <c r="F358" s="140" t="s">
        <v>333</v>
      </c>
      <c r="H358" s="139" t="s">
        <v>3</v>
      </c>
      <c r="L358" s="138"/>
      <c r="M358" s="141"/>
      <c r="N358" s="142"/>
      <c r="O358" s="142"/>
      <c r="P358" s="142"/>
      <c r="Q358" s="142"/>
      <c r="R358" s="142"/>
      <c r="S358" s="142"/>
      <c r="T358" s="143"/>
      <c r="AS358" s="139" t="s">
        <v>154</v>
      </c>
      <c r="AT358" s="139" t="s">
        <v>77</v>
      </c>
      <c r="AU358" s="11" t="s">
        <v>73</v>
      </c>
      <c r="AV358" s="11" t="s">
        <v>30</v>
      </c>
      <c r="AW358" s="11" t="s">
        <v>68</v>
      </c>
      <c r="AX358" s="139" t="s">
        <v>142</v>
      </c>
    </row>
    <row r="359" spans="2:50" s="11" customFormat="1" ht="12">
      <c r="B359" s="138"/>
      <c r="D359" s="135" t="s">
        <v>154</v>
      </c>
      <c r="E359" s="139" t="s">
        <v>3</v>
      </c>
      <c r="F359" s="140" t="s">
        <v>348</v>
      </c>
      <c r="H359" s="139" t="s">
        <v>3</v>
      </c>
      <c r="L359" s="138"/>
      <c r="M359" s="141"/>
      <c r="N359" s="142"/>
      <c r="O359" s="142"/>
      <c r="P359" s="142"/>
      <c r="Q359" s="142"/>
      <c r="R359" s="142"/>
      <c r="S359" s="142"/>
      <c r="T359" s="143"/>
      <c r="AS359" s="139" t="s">
        <v>154</v>
      </c>
      <c r="AT359" s="139" t="s">
        <v>77</v>
      </c>
      <c r="AU359" s="11" t="s">
        <v>73</v>
      </c>
      <c r="AV359" s="11" t="s">
        <v>30</v>
      </c>
      <c r="AW359" s="11" t="s">
        <v>68</v>
      </c>
      <c r="AX359" s="139" t="s">
        <v>142</v>
      </c>
    </row>
    <row r="360" spans="2:50" s="12" customFormat="1" ht="12">
      <c r="B360" s="144"/>
      <c r="D360" s="135" t="s">
        <v>154</v>
      </c>
      <c r="E360" s="145" t="s">
        <v>3</v>
      </c>
      <c r="F360" s="146" t="s">
        <v>1173</v>
      </c>
      <c r="H360" s="147">
        <v>56.736</v>
      </c>
      <c r="L360" s="144"/>
      <c r="M360" s="148"/>
      <c r="N360" s="149"/>
      <c r="O360" s="149"/>
      <c r="P360" s="149"/>
      <c r="Q360" s="149"/>
      <c r="R360" s="149"/>
      <c r="S360" s="149"/>
      <c r="T360" s="150"/>
      <c r="AS360" s="145" t="s">
        <v>154</v>
      </c>
      <c r="AT360" s="145" t="s">
        <v>77</v>
      </c>
      <c r="AU360" s="12" t="s">
        <v>77</v>
      </c>
      <c r="AV360" s="12" t="s">
        <v>30</v>
      </c>
      <c r="AW360" s="12" t="s">
        <v>68</v>
      </c>
      <c r="AX360" s="145" t="s">
        <v>142</v>
      </c>
    </row>
    <row r="361" spans="2:50" s="11" customFormat="1" ht="12">
      <c r="B361" s="138"/>
      <c r="D361" s="135" t="s">
        <v>154</v>
      </c>
      <c r="E361" s="139" t="s">
        <v>3</v>
      </c>
      <c r="F361" s="140" t="s">
        <v>351</v>
      </c>
      <c r="H361" s="139" t="s">
        <v>3</v>
      </c>
      <c r="L361" s="138"/>
      <c r="M361" s="141"/>
      <c r="N361" s="142"/>
      <c r="O361" s="142"/>
      <c r="P361" s="142"/>
      <c r="Q361" s="142"/>
      <c r="R361" s="142"/>
      <c r="S361" s="142"/>
      <c r="T361" s="143"/>
      <c r="AS361" s="139" t="s">
        <v>154</v>
      </c>
      <c r="AT361" s="139" t="s">
        <v>77</v>
      </c>
      <c r="AU361" s="11" t="s">
        <v>73</v>
      </c>
      <c r="AV361" s="11" t="s">
        <v>30</v>
      </c>
      <c r="AW361" s="11" t="s">
        <v>68</v>
      </c>
      <c r="AX361" s="139" t="s">
        <v>142</v>
      </c>
    </row>
    <row r="362" spans="2:50" s="12" customFormat="1" ht="12">
      <c r="B362" s="144"/>
      <c r="D362" s="135" t="s">
        <v>154</v>
      </c>
      <c r="E362" s="145" t="s">
        <v>3</v>
      </c>
      <c r="F362" s="146" t="s">
        <v>1174</v>
      </c>
      <c r="H362" s="147">
        <v>28.368</v>
      </c>
      <c r="L362" s="144"/>
      <c r="M362" s="148"/>
      <c r="N362" s="149"/>
      <c r="O362" s="149"/>
      <c r="P362" s="149"/>
      <c r="Q362" s="149"/>
      <c r="R362" s="149"/>
      <c r="S362" s="149"/>
      <c r="T362" s="150"/>
      <c r="AS362" s="145" t="s">
        <v>154</v>
      </c>
      <c r="AT362" s="145" t="s">
        <v>77</v>
      </c>
      <c r="AU362" s="12" t="s">
        <v>77</v>
      </c>
      <c r="AV362" s="12" t="s">
        <v>30</v>
      </c>
      <c r="AW362" s="12" t="s">
        <v>68</v>
      </c>
      <c r="AX362" s="145" t="s">
        <v>142</v>
      </c>
    </row>
    <row r="363" spans="2:50" s="11" customFormat="1" ht="12">
      <c r="B363" s="138"/>
      <c r="D363" s="135" t="s">
        <v>154</v>
      </c>
      <c r="E363" s="139" t="s">
        <v>3</v>
      </c>
      <c r="F363" s="140" t="s">
        <v>334</v>
      </c>
      <c r="H363" s="139" t="s">
        <v>3</v>
      </c>
      <c r="L363" s="138"/>
      <c r="M363" s="141"/>
      <c r="N363" s="142"/>
      <c r="O363" s="142"/>
      <c r="P363" s="142"/>
      <c r="Q363" s="142"/>
      <c r="R363" s="142"/>
      <c r="S363" s="142"/>
      <c r="T363" s="143"/>
      <c r="AS363" s="139" t="s">
        <v>154</v>
      </c>
      <c r="AT363" s="139" t="s">
        <v>77</v>
      </c>
      <c r="AU363" s="11" t="s">
        <v>73</v>
      </c>
      <c r="AV363" s="11" t="s">
        <v>30</v>
      </c>
      <c r="AW363" s="11" t="s">
        <v>68</v>
      </c>
      <c r="AX363" s="139" t="s">
        <v>142</v>
      </c>
    </row>
    <row r="364" spans="2:50" s="12" customFormat="1" ht="12">
      <c r="B364" s="144"/>
      <c r="D364" s="135" t="s">
        <v>154</v>
      </c>
      <c r="E364" s="145" t="s">
        <v>3</v>
      </c>
      <c r="F364" s="146" t="s">
        <v>1175</v>
      </c>
      <c r="H364" s="147">
        <v>6.304</v>
      </c>
      <c r="L364" s="144"/>
      <c r="M364" s="148"/>
      <c r="N364" s="149"/>
      <c r="O364" s="149"/>
      <c r="P364" s="149"/>
      <c r="Q364" s="149"/>
      <c r="R364" s="149"/>
      <c r="S364" s="149"/>
      <c r="T364" s="150"/>
      <c r="AS364" s="145" t="s">
        <v>154</v>
      </c>
      <c r="AT364" s="145" t="s">
        <v>77</v>
      </c>
      <c r="AU364" s="12" t="s">
        <v>77</v>
      </c>
      <c r="AV364" s="12" t="s">
        <v>30</v>
      </c>
      <c r="AW364" s="12" t="s">
        <v>68</v>
      </c>
      <c r="AX364" s="145" t="s">
        <v>142</v>
      </c>
    </row>
    <row r="365" spans="2:50" s="12" customFormat="1" ht="12">
      <c r="B365" s="144"/>
      <c r="D365" s="135" t="s">
        <v>154</v>
      </c>
      <c r="E365" s="145" t="s">
        <v>3</v>
      </c>
      <c r="F365" s="146" t="s">
        <v>1176</v>
      </c>
      <c r="H365" s="147">
        <v>5.516</v>
      </c>
      <c r="L365" s="144"/>
      <c r="M365" s="148"/>
      <c r="N365" s="149"/>
      <c r="O365" s="149"/>
      <c r="P365" s="149"/>
      <c r="Q365" s="149"/>
      <c r="R365" s="149"/>
      <c r="S365" s="149"/>
      <c r="T365" s="150"/>
      <c r="AS365" s="145" t="s">
        <v>154</v>
      </c>
      <c r="AT365" s="145" t="s">
        <v>77</v>
      </c>
      <c r="AU365" s="12" t="s">
        <v>77</v>
      </c>
      <c r="AV365" s="12" t="s">
        <v>30</v>
      </c>
      <c r="AW365" s="12" t="s">
        <v>68</v>
      </c>
      <c r="AX365" s="145" t="s">
        <v>142</v>
      </c>
    </row>
    <row r="366" spans="2:50" s="11" customFormat="1" ht="12">
      <c r="B366" s="138"/>
      <c r="D366" s="135" t="s">
        <v>154</v>
      </c>
      <c r="E366" s="139" t="s">
        <v>3</v>
      </c>
      <c r="F366" s="140" t="s">
        <v>337</v>
      </c>
      <c r="H366" s="139" t="s">
        <v>3</v>
      </c>
      <c r="L366" s="138"/>
      <c r="M366" s="141"/>
      <c r="N366" s="142"/>
      <c r="O366" s="142"/>
      <c r="P366" s="142"/>
      <c r="Q366" s="142"/>
      <c r="R366" s="142"/>
      <c r="S366" s="142"/>
      <c r="T366" s="143"/>
      <c r="AS366" s="139" t="s">
        <v>154</v>
      </c>
      <c r="AT366" s="139" t="s">
        <v>77</v>
      </c>
      <c r="AU366" s="11" t="s">
        <v>73</v>
      </c>
      <c r="AV366" s="11" t="s">
        <v>30</v>
      </c>
      <c r="AW366" s="11" t="s">
        <v>68</v>
      </c>
      <c r="AX366" s="139" t="s">
        <v>142</v>
      </c>
    </row>
    <row r="367" spans="2:50" s="12" customFormat="1" ht="12">
      <c r="B367" s="144"/>
      <c r="D367" s="135" t="s">
        <v>154</v>
      </c>
      <c r="E367" s="145" t="s">
        <v>3</v>
      </c>
      <c r="F367" s="146" t="s">
        <v>1177</v>
      </c>
      <c r="H367" s="147">
        <v>3.152</v>
      </c>
      <c r="L367" s="144"/>
      <c r="M367" s="148"/>
      <c r="N367" s="149"/>
      <c r="O367" s="149"/>
      <c r="P367" s="149"/>
      <c r="Q367" s="149"/>
      <c r="R367" s="149"/>
      <c r="S367" s="149"/>
      <c r="T367" s="150"/>
      <c r="AS367" s="145" t="s">
        <v>154</v>
      </c>
      <c r="AT367" s="145" t="s">
        <v>77</v>
      </c>
      <c r="AU367" s="12" t="s">
        <v>77</v>
      </c>
      <c r="AV367" s="12" t="s">
        <v>30</v>
      </c>
      <c r="AW367" s="12" t="s">
        <v>68</v>
      </c>
      <c r="AX367" s="145" t="s">
        <v>142</v>
      </c>
    </row>
    <row r="368" spans="2:50" s="12" customFormat="1" ht="12">
      <c r="B368" s="144"/>
      <c r="D368" s="135" t="s">
        <v>154</v>
      </c>
      <c r="E368" s="145" t="s">
        <v>3</v>
      </c>
      <c r="F368" s="146" t="s">
        <v>1178</v>
      </c>
      <c r="H368" s="147">
        <v>2.758</v>
      </c>
      <c r="L368" s="144"/>
      <c r="M368" s="148"/>
      <c r="N368" s="149"/>
      <c r="O368" s="149"/>
      <c r="P368" s="149"/>
      <c r="Q368" s="149"/>
      <c r="R368" s="149"/>
      <c r="S368" s="149"/>
      <c r="T368" s="150"/>
      <c r="AS368" s="145" t="s">
        <v>154</v>
      </c>
      <c r="AT368" s="145" t="s">
        <v>77</v>
      </c>
      <c r="AU368" s="12" t="s">
        <v>77</v>
      </c>
      <c r="AV368" s="12" t="s">
        <v>30</v>
      </c>
      <c r="AW368" s="12" t="s">
        <v>68</v>
      </c>
      <c r="AX368" s="145" t="s">
        <v>142</v>
      </c>
    </row>
    <row r="369" spans="2:50" s="14" customFormat="1" ht="12">
      <c r="B369" s="167"/>
      <c r="D369" s="135" t="s">
        <v>154</v>
      </c>
      <c r="E369" s="168" t="s">
        <v>3</v>
      </c>
      <c r="F369" s="169" t="s">
        <v>226</v>
      </c>
      <c r="H369" s="170">
        <v>102.834</v>
      </c>
      <c r="L369" s="167"/>
      <c r="M369" s="171"/>
      <c r="N369" s="172"/>
      <c r="O369" s="172"/>
      <c r="P369" s="172"/>
      <c r="Q369" s="172"/>
      <c r="R369" s="172"/>
      <c r="S369" s="172"/>
      <c r="T369" s="173"/>
      <c r="AS369" s="168" t="s">
        <v>154</v>
      </c>
      <c r="AT369" s="168" t="s">
        <v>77</v>
      </c>
      <c r="AU369" s="14" t="s">
        <v>143</v>
      </c>
      <c r="AV369" s="14" t="s">
        <v>30</v>
      </c>
      <c r="AW369" s="14" t="s">
        <v>68</v>
      </c>
      <c r="AX369" s="168" t="s">
        <v>142</v>
      </c>
    </row>
    <row r="370" spans="2:50" s="11" customFormat="1" ht="12">
      <c r="B370" s="138"/>
      <c r="D370" s="135" t="s">
        <v>154</v>
      </c>
      <c r="E370" s="139" t="s">
        <v>3</v>
      </c>
      <c r="F370" s="140" t="s">
        <v>247</v>
      </c>
      <c r="H370" s="139" t="s">
        <v>3</v>
      </c>
      <c r="L370" s="138"/>
      <c r="M370" s="141"/>
      <c r="N370" s="142"/>
      <c r="O370" s="142"/>
      <c r="P370" s="142"/>
      <c r="Q370" s="142"/>
      <c r="R370" s="142"/>
      <c r="S370" s="142"/>
      <c r="T370" s="143"/>
      <c r="AS370" s="139" t="s">
        <v>154</v>
      </c>
      <c r="AT370" s="139" t="s">
        <v>77</v>
      </c>
      <c r="AU370" s="11" t="s">
        <v>73</v>
      </c>
      <c r="AV370" s="11" t="s">
        <v>30</v>
      </c>
      <c r="AW370" s="11" t="s">
        <v>68</v>
      </c>
      <c r="AX370" s="139" t="s">
        <v>142</v>
      </c>
    </row>
    <row r="371" spans="2:50" s="12" customFormat="1" ht="12">
      <c r="B371" s="144"/>
      <c r="D371" s="135" t="s">
        <v>154</v>
      </c>
      <c r="E371" s="145" t="s">
        <v>3</v>
      </c>
      <c r="F371" s="146" t="s">
        <v>382</v>
      </c>
      <c r="H371" s="147">
        <v>17.336</v>
      </c>
      <c r="L371" s="144"/>
      <c r="M371" s="148"/>
      <c r="N371" s="149"/>
      <c r="O371" s="149"/>
      <c r="P371" s="149"/>
      <c r="Q371" s="149"/>
      <c r="R371" s="149"/>
      <c r="S371" s="149"/>
      <c r="T371" s="150"/>
      <c r="AS371" s="145" t="s">
        <v>154</v>
      </c>
      <c r="AT371" s="145" t="s">
        <v>77</v>
      </c>
      <c r="AU371" s="12" t="s">
        <v>77</v>
      </c>
      <c r="AV371" s="12" t="s">
        <v>30</v>
      </c>
      <c r="AW371" s="12" t="s">
        <v>68</v>
      </c>
      <c r="AX371" s="145" t="s">
        <v>142</v>
      </c>
    </row>
    <row r="372" spans="2:50" s="11" customFormat="1" ht="12">
      <c r="B372" s="138"/>
      <c r="D372" s="135" t="s">
        <v>154</v>
      </c>
      <c r="E372" s="139" t="s">
        <v>3</v>
      </c>
      <c r="F372" s="140" t="s">
        <v>258</v>
      </c>
      <c r="H372" s="139" t="s">
        <v>3</v>
      </c>
      <c r="L372" s="138"/>
      <c r="M372" s="141"/>
      <c r="N372" s="142"/>
      <c r="O372" s="142"/>
      <c r="P372" s="142"/>
      <c r="Q372" s="142"/>
      <c r="R372" s="142"/>
      <c r="S372" s="142"/>
      <c r="T372" s="143"/>
      <c r="AS372" s="139" t="s">
        <v>154</v>
      </c>
      <c r="AT372" s="139" t="s">
        <v>77</v>
      </c>
      <c r="AU372" s="11" t="s">
        <v>73</v>
      </c>
      <c r="AV372" s="11" t="s">
        <v>30</v>
      </c>
      <c r="AW372" s="11" t="s">
        <v>68</v>
      </c>
      <c r="AX372" s="139" t="s">
        <v>142</v>
      </c>
    </row>
    <row r="373" spans="2:50" s="12" customFormat="1" ht="12">
      <c r="B373" s="144"/>
      <c r="D373" s="135" t="s">
        <v>154</v>
      </c>
      <c r="E373" s="145" t="s">
        <v>3</v>
      </c>
      <c r="F373" s="146" t="s">
        <v>383</v>
      </c>
      <c r="H373" s="147">
        <v>3.152</v>
      </c>
      <c r="L373" s="144"/>
      <c r="M373" s="148"/>
      <c r="N373" s="149"/>
      <c r="O373" s="149"/>
      <c r="P373" s="149"/>
      <c r="Q373" s="149"/>
      <c r="R373" s="149"/>
      <c r="S373" s="149"/>
      <c r="T373" s="150"/>
      <c r="AS373" s="145" t="s">
        <v>154</v>
      </c>
      <c r="AT373" s="145" t="s">
        <v>77</v>
      </c>
      <c r="AU373" s="12" t="s">
        <v>77</v>
      </c>
      <c r="AV373" s="12" t="s">
        <v>30</v>
      </c>
      <c r="AW373" s="12" t="s">
        <v>68</v>
      </c>
      <c r="AX373" s="145" t="s">
        <v>142</v>
      </c>
    </row>
    <row r="374" spans="2:50" s="11" customFormat="1" ht="12">
      <c r="B374" s="138"/>
      <c r="D374" s="135" t="s">
        <v>154</v>
      </c>
      <c r="E374" s="139" t="s">
        <v>3</v>
      </c>
      <c r="F374" s="140" t="s">
        <v>263</v>
      </c>
      <c r="H374" s="139" t="s">
        <v>3</v>
      </c>
      <c r="L374" s="138"/>
      <c r="M374" s="141"/>
      <c r="N374" s="142"/>
      <c r="O374" s="142"/>
      <c r="P374" s="142"/>
      <c r="Q374" s="142"/>
      <c r="R374" s="142"/>
      <c r="S374" s="142"/>
      <c r="T374" s="143"/>
      <c r="AS374" s="139" t="s">
        <v>154</v>
      </c>
      <c r="AT374" s="139" t="s">
        <v>77</v>
      </c>
      <c r="AU374" s="11" t="s">
        <v>73</v>
      </c>
      <c r="AV374" s="11" t="s">
        <v>30</v>
      </c>
      <c r="AW374" s="11" t="s">
        <v>68</v>
      </c>
      <c r="AX374" s="139" t="s">
        <v>142</v>
      </c>
    </row>
    <row r="375" spans="2:50" s="12" customFormat="1" ht="12">
      <c r="B375" s="144"/>
      <c r="D375" s="135" t="s">
        <v>154</v>
      </c>
      <c r="E375" s="145" t="s">
        <v>3</v>
      </c>
      <c r="F375" s="146" t="s">
        <v>384</v>
      </c>
      <c r="H375" s="147">
        <v>1.576</v>
      </c>
      <c r="L375" s="144"/>
      <c r="M375" s="148"/>
      <c r="N375" s="149"/>
      <c r="O375" s="149"/>
      <c r="P375" s="149"/>
      <c r="Q375" s="149"/>
      <c r="R375" s="149"/>
      <c r="S375" s="149"/>
      <c r="T375" s="150"/>
      <c r="AS375" s="145" t="s">
        <v>154</v>
      </c>
      <c r="AT375" s="145" t="s">
        <v>77</v>
      </c>
      <c r="AU375" s="12" t="s">
        <v>77</v>
      </c>
      <c r="AV375" s="12" t="s">
        <v>30</v>
      </c>
      <c r="AW375" s="12" t="s">
        <v>68</v>
      </c>
      <c r="AX375" s="145" t="s">
        <v>142</v>
      </c>
    </row>
    <row r="376" spans="2:50" s="11" customFormat="1" ht="12">
      <c r="B376" s="138"/>
      <c r="D376" s="135" t="s">
        <v>154</v>
      </c>
      <c r="E376" s="139" t="s">
        <v>3</v>
      </c>
      <c r="F376" s="140" t="s">
        <v>265</v>
      </c>
      <c r="H376" s="139" t="s">
        <v>3</v>
      </c>
      <c r="L376" s="138"/>
      <c r="M376" s="141"/>
      <c r="N376" s="142"/>
      <c r="O376" s="142"/>
      <c r="P376" s="142"/>
      <c r="Q376" s="142"/>
      <c r="R376" s="142"/>
      <c r="S376" s="142"/>
      <c r="T376" s="143"/>
      <c r="AS376" s="139" t="s">
        <v>154</v>
      </c>
      <c r="AT376" s="139" t="s">
        <v>77</v>
      </c>
      <c r="AU376" s="11" t="s">
        <v>73</v>
      </c>
      <c r="AV376" s="11" t="s">
        <v>30</v>
      </c>
      <c r="AW376" s="11" t="s">
        <v>68</v>
      </c>
      <c r="AX376" s="139" t="s">
        <v>142</v>
      </c>
    </row>
    <row r="377" spans="2:50" s="12" customFormat="1" ht="12">
      <c r="B377" s="144"/>
      <c r="D377" s="135" t="s">
        <v>154</v>
      </c>
      <c r="E377" s="145" t="s">
        <v>3</v>
      </c>
      <c r="F377" s="146" t="s">
        <v>384</v>
      </c>
      <c r="H377" s="147">
        <v>1.576</v>
      </c>
      <c r="L377" s="144"/>
      <c r="M377" s="148"/>
      <c r="N377" s="149"/>
      <c r="O377" s="149"/>
      <c r="P377" s="149"/>
      <c r="Q377" s="149"/>
      <c r="R377" s="149"/>
      <c r="S377" s="149"/>
      <c r="T377" s="150"/>
      <c r="AS377" s="145" t="s">
        <v>154</v>
      </c>
      <c r="AT377" s="145" t="s">
        <v>77</v>
      </c>
      <c r="AU377" s="12" t="s">
        <v>77</v>
      </c>
      <c r="AV377" s="12" t="s">
        <v>30</v>
      </c>
      <c r="AW377" s="12" t="s">
        <v>68</v>
      </c>
      <c r="AX377" s="145" t="s">
        <v>142</v>
      </c>
    </row>
    <row r="378" spans="2:50" s="14" customFormat="1" ht="12">
      <c r="B378" s="167"/>
      <c r="D378" s="135" t="s">
        <v>154</v>
      </c>
      <c r="E378" s="168" t="s">
        <v>3</v>
      </c>
      <c r="F378" s="169" t="s">
        <v>226</v>
      </c>
      <c r="H378" s="170">
        <v>23.64</v>
      </c>
      <c r="L378" s="167"/>
      <c r="M378" s="171"/>
      <c r="N378" s="172"/>
      <c r="O378" s="172"/>
      <c r="P378" s="172"/>
      <c r="Q378" s="172"/>
      <c r="R378" s="172"/>
      <c r="S378" s="172"/>
      <c r="T378" s="173"/>
      <c r="AS378" s="168" t="s">
        <v>154</v>
      </c>
      <c r="AT378" s="168" t="s">
        <v>77</v>
      </c>
      <c r="AU378" s="14" t="s">
        <v>143</v>
      </c>
      <c r="AV378" s="14" t="s">
        <v>30</v>
      </c>
      <c r="AW378" s="14" t="s">
        <v>68</v>
      </c>
      <c r="AX378" s="168" t="s">
        <v>142</v>
      </c>
    </row>
    <row r="379" spans="2:50" s="13" customFormat="1" ht="12">
      <c r="B379" s="160"/>
      <c r="D379" s="135" t="s">
        <v>154</v>
      </c>
      <c r="E379" s="161" t="s">
        <v>3</v>
      </c>
      <c r="F379" s="162" t="s">
        <v>182</v>
      </c>
      <c r="H379" s="163">
        <v>126.474</v>
      </c>
      <c r="L379" s="160"/>
      <c r="M379" s="164"/>
      <c r="N379" s="165"/>
      <c r="O379" s="165"/>
      <c r="P379" s="165"/>
      <c r="Q379" s="165"/>
      <c r="R379" s="165"/>
      <c r="S379" s="165"/>
      <c r="T379" s="166"/>
      <c r="AS379" s="161" t="s">
        <v>154</v>
      </c>
      <c r="AT379" s="161" t="s">
        <v>77</v>
      </c>
      <c r="AU379" s="13" t="s">
        <v>150</v>
      </c>
      <c r="AV379" s="13" t="s">
        <v>30</v>
      </c>
      <c r="AW379" s="13" t="s">
        <v>73</v>
      </c>
      <c r="AX379" s="161" t="s">
        <v>142</v>
      </c>
    </row>
    <row r="380" spans="2:64" s="1" customFormat="1" ht="20.45" customHeight="1">
      <c r="B380" s="124"/>
      <c r="C380" s="125" t="s">
        <v>385</v>
      </c>
      <c r="D380" s="125" t="s">
        <v>145</v>
      </c>
      <c r="E380" s="126" t="s">
        <v>386</v>
      </c>
      <c r="F380" s="127" t="s">
        <v>387</v>
      </c>
      <c r="G380" s="128" t="s">
        <v>174</v>
      </c>
      <c r="H380" s="129">
        <v>20.882</v>
      </c>
      <c r="I380" s="130"/>
      <c r="J380" s="130">
        <f>ROUND(I380*H380,2)</f>
        <v>0</v>
      </c>
      <c r="K380" s="127" t="s">
        <v>149</v>
      </c>
      <c r="L380" s="28"/>
      <c r="M380" s="48" t="s">
        <v>3</v>
      </c>
      <c r="N380" s="131" t="s">
        <v>39</v>
      </c>
      <c r="O380" s="132">
        <v>0.718</v>
      </c>
      <c r="P380" s="132">
        <f>O380*H380</f>
        <v>14.993276</v>
      </c>
      <c r="Q380" s="132">
        <v>0</v>
      </c>
      <c r="R380" s="132">
        <f>Q380*H380</f>
        <v>0</v>
      </c>
      <c r="S380" s="132">
        <v>0.063</v>
      </c>
      <c r="T380" s="133">
        <f>S380*H380</f>
        <v>1.315566</v>
      </c>
      <c r="AQ380" s="17" t="s">
        <v>150</v>
      </c>
      <c r="AS380" s="17" t="s">
        <v>145</v>
      </c>
      <c r="AT380" s="17" t="s">
        <v>77</v>
      </c>
      <c r="AX380" s="17" t="s">
        <v>142</v>
      </c>
      <c r="BD380" s="134">
        <f>IF(N380="základní",J380,0)</f>
        <v>0</v>
      </c>
      <c r="BE380" s="134">
        <f>IF(N380="snížená",J380,0)</f>
        <v>0</v>
      </c>
      <c r="BF380" s="134">
        <f>IF(N380="zákl. přenesená",J380,0)</f>
        <v>0</v>
      </c>
      <c r="BG380" s="134">
        <f>IF(N380="sníž. přenesená",J380,0)</f>
        <v>0</v>
      </c>
      <c r="BH380" s="134">
        <f>IF(N380="nulová",J380,0)</f>
        <v>0</v>
      </c>
      <c r="BI380" s="17" t="s">
        <v>73</v>
      </c>
      <c r="BJ380" s="134">
        <f>ROUND(I380*H380,2)</f>
        <v>0</v>
      </c>
      <c r="BK380" s="17" t="s">
        <v>150</v>
      </c>
      <c r="BL380" s="17" t="s">
        <v>388</v>
      </c>
    </row>
    <row r="381" spans="2:46" s="1" customFormat="1" ht="39">
      <c r="B381" s="28"/>
      <c r="D381" s="135" t="s">
        <v>152</v>
      </c>
      <c r="F381" s="136" t="s">
        <v>377</v>
      </c>
      <c r="L381" s="28"/>
      <c r="M381" s="137"/>
      <c r="N381" s="49"/>
      <c r="O381" s="49"/>
      <c r="P381" s="49"/>
      <c r="Q381" s="49"/>
      <c r="R381" s="49"/>
      <c r="S381" s="49"/>
      <c r="T381" s="50"/>
      <c r="AS381" s="17" t="s">
        <v>152</v>
      </c>
      <c r="AT381" s="17" t="s">
        <v>77</v>
      </c>
    </row>
    <row r="382" spans="2:50" s="11" customFormat="1" ht="12">
      <c r="B382" s="138"/>
      <c r="D382" s="135" t="s">
        <v>154</v>
      </c>
      <c r="E382" s="139" t="s">
        <v>3</v>
      </c>
      <c r="F382" s="140" t="s">
        <v>1157</v>
      </c>
      <c r="H382" s="139" t="s">
        <v>3</v>
      </c>
      <c r="L382" s="138"/>
      <c r="M382" s="141"/>
      <c r="N382" s="142"/>
      <c r="O382" s="142"/>
      <c r="P382" s="142"/>
      <c r="Q382" s="142"/>
      <c r="R382" s="142"/>
      <c r="S382" s="142"/>
      <c r="T382" s="143"/>
      <c r="AS382" s="139" t="s">
        <v>154</v>
      </c>
      <c r="AT382" s="139" t="s">
        <v>77</v>
      </c>
      <c r="AU382" s="11" t="s">
        <v>73</v>
      </c>
      <c r="AV382" s="11" t="s">
        <v>30</v>
      </c>
      <c r="AW382" s="11" t="s">
        <v>68</v>
      </c>
      <c r="AX382" s="139" t="s">
        <v>142</v>
      </c>
    </row>
    <row r="383" spans="2:50" s="11" customFormat="1" ht="12">
      <c r="B383" s="138"/>
      <c r="D383" s="135" t="s">
        <v>154</v>
      </c>
      <c r="E383" s="139" t="s">
        <v>3</v>
      </c>
      <c r="F383" s="140" t="s">
        <v>247</v>
      </c>
      <c r="H383" s="139" t="s">
        <v>3</v>
      </c>
      <c r="L383" s="138"/>
      <c r="M383" s="141"/>
      <c r="N383" s="142"/>
      <c r="O383" s="142"/>
      <c r="P383" s="142"/>
      <c r="Q383" s="142"/>
      <c r="R383" s="142"/>
      <c r="S383" s="142"/>
      <c r="T383" s="143"/>
      <c r="AS383" s="139" t="s">
        <v>154</v>
      </c>
      <c r="AT383" s="139" t="s">
        <v>77</v>
      </c>
      <c r="AU383" s="11" t="s">
        <v>73</v>
      </c>
      <c r="AV383" s="11" t="s">
        <v>30</v>
      </c>
      <c r="AW383" s="11" t="s">
        <v>68</v>
      </c>
      <c r="AX383" s="139" t="s">
        <v>142</v>
      </c>
    </row>
    <row r="384" spans="2:50" s="12" customFormat="1" ht="12">
      <c r="B384" s="144"/>
      <c r="D384" s="135" t="s">
        <v>154</v>
      </c>
      <c r="E384" s="145" t="s">
        <v>3</v>
      </c>
      <c r="F384" s="146" t="s">
        <v>389</v>
      </c>
      <c r="H384" s="147">
        <v>11.426</v>
      </c>
      <c r="L384" s="144"/>
      <c r="M384" s="148"/>
      <c r="N384" s="149"/>
      <c r="O384" s="149"/>
      <c r="P384" s="149"/>
      <c r="Q384" s="149"/>
      <c r="R384" s="149"/>
      <c r="S384" s="149"/>
      <c r="T384" s="150"/>
      <c r="AS384" s="145" t="s">
        <v>154</v>
      </c>
      <c r="AT384" s="145" t="s">
        <v>77</v>
      </c>
      <c r="AU384" s="12" t="s">
        <v>77</v>
      </c>
      <c r="AV384" s="12" t="s">
        <v>30</v>
      </c>
      <c r="AW384" s="12" t="s">
        <v>68</v>
      </c>
      <c r="AX384" s="145" t="s">
        <v>142</v>
      </c>
    </row>
    <row r="385" spans="2:50" s="12" customFormat="1" ht="12">
      <c r="B385" s="144"/>
      <c r="D385" s="135" t="s">
        <v>154</v>
      </c>
      <c r="E385" s="145" t="s">
        <v>3</v>
      </c>
      <c r="F385" s="146" t="s">
        <v>390</v>
      </c>
      <c r="H385" s="147">
        <v>9.456</v>
      </c>
      <c r="L385" s="144"/>
      <c r="M385" s="148"/>
      <c r="N385" s="149"/>
      <c r="O385" s="149"/>
      <c r="P385" s="149"/>
      <c r="Q385" s="149"/>
      <c r="R385" s="149"/>
      <c r="S385" s="149"/>
      <c r="T385" s="150"/>
      <c r="AS385" s="145" t="s">
        <v>154</v>
      </c>
      <c r="AT385" s="145" t="s">
        <v>77</v>
      </c>
      <c r="AU385" s="12" t="s">
        <v>77</v>
      </c>
      <c r="AV385" s="12" t="s">
        <v>30</v>
      </c>
      <c r="AW385" s="12" t="s">
        <v>68</v>
      </c>
      <c r="AX385" s="145" t="s">
        <v>142</v>
      </c>
    </row>
    <row r="386" spans="2:50" s="13" customFormat="1" ht="12">
      <c r="B386" s="160"/>
      <c r="D386" s="135" t="s">
        <v>154</v>
      </c>
      <c r="E386" s="161" t="s">
        <v>3</v>
      </c>
      <c r="F386" s="162" t="s">
        <v>182</v>
      </c>
      <c r="H386" s="163">
        <v>20.882</v>
      </c>
      <c r="L386" s="160"/>
      <c r="M386" s="164"/>
      <c r="N386" s="165"/>
      <c r="O386" s="165"/>
      <c r="P386" s="165"/>
      <c r="Q386" s="165"/>
      <c r="R386" s="165"/>
      <c r="S386" s="165"/>
      <c r="T386" s="166"/>
      <c r="AS386" s="161" t="s">
        <v>154</v>
      </c>
      <c r="AT386" s="161" t="s">
        <v>77</v>
      </c>
      <c r="AU386" s="13" t="s">
        <v>150</v>
      </c>
      <c r="AV386" s="13" t="s">
        <v>30</v>
      </c>
      <c r="AW386" s="13" t="s">
        <v>73</v>
      </c>
      <c r="AX386" s="161" t="s">
        <v>142</v>
      </c>
    </row>
    <row r="387" spans="2:64" s="1" customFormat="1" ht="20.45" customHeight="1">
      <c r="B387" s="124"/>
      <c r="C387" s="125" t="s">
        <v>391</v>
      </c>
      <c r="D387" s="125" t="s">
        <v>145</v>
      </c>
      <c r="E387" s="126" t="s">
        <v>392</v>
      </c>
      <c r="F387" s="127" t="s">
        <v>393</v>
      </c>
      <c r="G387" s="128" t="s">
        <v>313</v>
      </c>
      <c r="H387" s="129">
        <v>166.8</v>
      </c>
      <c r="I387" s="130"/>
      <c r="J387" s="130">
        <f>ROUND(I387*H387,2)</f>
        <v>0</v>
      </c>
      <c r="K387" s="127" t="s">
        <v>149</v>
      </c>
      <c r="L387" s="28"/>
      <c r="M387" s="48" t="s">
        <v>3</v>
      </c>
      <c r="N387" s="131" t="s">
        <v>39</v>
      </c>
      <c r="O387" s="132">
        <v>0.21</v>
      </c>
      <c r="P387" s="132">
        <f>O387*H387</f>
        <v>35.028</v>
      </c>
      <c r="Q387" s="132">
        <v>0</v>
      </c>
      <c r="R387" s="132">
        <f>Q387*H387</f>
        <v>0</v>
      </c>
      <c r="S387" s="132">
        <v>0.016</v>
      </c>
      <c r="T387" s="133">
        <f>S387*H387</f>
        <v>2.6688</v>
      </c>
      <c r="AQ387" s="17" t="s">
        <v>150</v>
      </c>
      <c r="AS387" s="17" t="s">
        <v>145</v>
      </c>
      <c r="AT387" s="17" t="s">
        <v>77</v>
      </c>
      <c r="AX387" s="17" t="s">
        <v>142</v>
      </c>
      <c r="BD387" s="134">
        <f>IF(N387="základní",J387,0)</f>
        <v>0</v>
      </c>
      <c r="BE387" s="134">
        <f>IF(N387="snížená",J387,0)</f>
        <v>0</v>
      </c>
      <c r="BF387" s="134">
        <f>IF(N387="zákl. přenesená",J387,0)</f>
        <v>0</v>
      </c>
      <c r="BG387" s="134">
        <f>IF(N387="sníž. přenesená",J387,0)</f>
        <v>0</v>
      </c>
      <c r="BH387" s="134">
        <f>IF(N387="nulová",J387,0)</f>
        <v>0</v>
      </c>
      <c r="BI387" s="17" t="s">
        <v>73</v>
      </c>
      <c r="BJ387" s="134">
        <f>ROUND(I387*H387,2)</f>
        <v>0</v>
      </c>
      <c r="BK387" s="17" t="s">
        <v>150</v>
      </c>
      <c r="BL387" s="17" t="s">
        <v>394</v>
      </c>
    </row>
    <row r="388" spans="2:50" s="11" customFormat="1" ht="12">
      <c r="B388" s="138"/>
      <c r="D388" s="135" t="s">
        <v>154</v>
      </c>
      <c r="E388" s="139" t="s">
        <v>3</v>
      </c>
      <c r="F388" s="140" t="s">
        <v>1157</v>
      </c>
      <c r="H388" s="139" t="s">
        <v>3</v>
      </c>
      <c r="L388" s="138"/>
      <c r="M388" s="141"/>
      <c r="N388" s="142"/>
      <c r="O388" s="142"/>
      <c r="P388" s="142"/>
      <c r="Q388" s="142"/>
      <c r="R388" s="142"/>
      <c r="S388" s="142"/>
      <c r="T388" s="143"/>
      <c r="AS388" s="139" t="s">
        <v>154</v>
      </c>
      <c r="AT388" s="139" t="s">
        <v>77</v>
      </c>
      <c r="AU388" s="11" t="s">
        <v>73</v>
      </c>
      <c r="AV388" s="11" t="s">
        <v>30</v>
      </c>
      <c r="AW388" s="11" t="s">
        <v>68</v>
      </c>
      <c r="AX388" s="139" t="s">
        <v>142</v>
      </c>
    </row>
    <row r="389" spans="2:50" s="11" customFormat="1" ht="12">
      <c r="B389" s="138"/>
      <c r="D389" s="135" t="s">
        <v>154</v>
      </c>
      <c r="E389" s="139" t="s">
        <v>3</v>
      </c>
      <c r="F389" s="140" t="s">
        <v>247</v>
      </c>
      <c r="H389" s="139" t="s">
        <v>3</v>
      </c>
      <c r="L389" s="138"/>
      <c r="M389" s="141"/>
      <c r="N389" s="142"/>
      <c r="O389" s="142"/>
      <c r="P389" s="142"/>
      <c r="Q389" s="142"/>
      <c r="R389" s="142"/>
      <c r="S389" s="142"/>
      <c r="T389" s="143"/>
      <c r="AS389" s="139" t="s">
        <v>154</v>
      </c>
      <c r="AT389" s="139" t="s">
        <v>77</v>
      </c>
      <c r="AU389" s="11" t="s">
        <v>73</v>
      </c>
      <c r="AV389" s="11" t="s">
        <v>30</v>
      </c>
      <c r="AW389" s="11" t="s">
        <v>68</v>
      </c>
      <c r="AX389" s="139" t="s">
        <v>142</v>
      </c>
    </row>
    <row r="390" spans="2:50" s="12" customFormat="1" ht="12">
      <c r="B390" s="144"/>
      <c r="D390" s="135" t="s">
        <v>154</v>
      </c>
      <c r="E390" s="145" t="s">
        <v>3</v>
      </c>
      <c r="F390" s="146" t="s">
        <v>395</v>
      </c>
      <c r="H390" s="147">
        <v>72.4</v>
      </c>
      <c r="L390" s="144"/>
      <c r="M390" s="148"/>
      <c r="N390" s="149"/>
      <c r="O390" s="149"/>
      <c r="P390" s="149"/>
      <c r="Q390" s="149"/>
      <c r="R390" s="149"/>
      <c r="S390" s="149"/>
      <c r="T390" s="150"/>
      <c r="AS390" s="145" t="s">
        <v>154</v>
      </c>
      <c r="AT390" s="145" t="s">
        <v>77</v>
      </c>
      <c r="AU390" s="12" t="s">
        <v>77</v>
      </c>
      <c r="AV390" s="12" t="s">
        <v>30</v>
      </c>
      <c r="AW390" s="12" t="s">
        <v>68</v>
      </c>
      <c r="AX390" s="145" t="s">
        <v>142</v>
      </c>
    </row>
    <row r="391" spans="2:50" s="12" customFormat="1" ht="12">
      <c r="B391" s="144"/>
      <c r="D391" s="135" t="s">
        <v>154</v>
      </c>
      <c r="E391" s="145" t="s">
        <v>3</v>
      </c>
      <c r="F391" s="146" t="s">
        <v>396</v>
      </c>
      <c r="H391" s="147">
        <v>58</v>
      </c>
      <c r="L391" s="144"/>
      <c r="M391" s="148"/>
      <c r="N391" s="149"/>
      <c r="O391" s="149"/>
      <c r="P391" s="149"/>
      <c r="Q391" s="149"/>
      <c r="R391" s="149"/>
      <c r="S391" s="149"/>
      <c r="T391" s="150"/>
      <c r="AS391" s="145" t="s">
        <v>154</v>
      </c>
      <c r="AT391" s="145" t="s">
        <v>77</v>
      </c>
      <c r="AU391" s="12" t="s">
        <v>77</v>
      </c>
      <c r="AV391" s="12" t="s">
        <v>30</v>
      </c>
      <c r="AW391" s="12" t="s">
        <v>68</v>
      </c>
      <c r="AX391" s="145" t="s">
        <v>142</v>
      </c>
    </row>
    <row r="392" spans="2:50" s="12" customFormat="1" ht="12">
      <c r="B392" s="144"/>
      <c r="D392" s="135" t="s">
        <v>154</v>
      </c>
      <c r="E392" s="145" t="s">
        <v>3</v>
      </c>
      <c r="F392" s="146" t="s">
        <v>397</v>
      </c>
      <c r="H392" s="147">
        <v>36.4</v>
      </c>
      <c r="L392" s="144"/>
      <c r="M392" s="148"/>
      <c r="N392" s="149"/>
      <c r="O392" s="149"/>
      <c r="P392" s="149"/>
      <c r="Q392" s="149"/>
      <c r="R392" s="149"/>
      <c r="S392" s="149"/>
      <c r="T392" s="150"/>
      <c r="AS392" s="145" t="s">
        <v>154</v>
      </c>
      <c r="AT392" s="145" t="s">
        <v>77</v>
      </c>
      <c r="AU392" s="12" t="s">
        <v>77</v>
      </c>
      <c r="AV392" s="12" t="s">
        <v>30</v>
      </c>
      <c r="AW392" s="12" t="s">
        <v>68</v>
      </c>
      <c r="AX392" s="145" t="s">
        <v>142</v>
      </c>
    </row>
    <row r="393" spans="2:50" s="13" customFormat="1" ht="12">
      <c r="B393" s="160"/>
      <c r="D393" s="135" t="s">
        <v>154</v>
      </c>
      <c r="E393" s="161" t="s">
        <v>3</v>
      </c>
      <c r="F393" s="162" t="s">
        <v>182</v>
      </c>
      <c r="H393" s="163">
        <v>166.8</v>
      </c>
      <c r="L393" s="160"/>
      <c r="M393" s="164"/>
      <c r="N393" s="165"/>
      <c r="O393" s="165"/>
      <c r="P393" s="165"/>
      <c r="Q393" s="165"/>
      <c r="R393" s="165"/>
      <c r="S393" s="165"/>
      <c r="T393" s="166"/>
      <c r="AS393" s="161" t="s">
        <v>154</v>
      </c>
      <c r="AT393" s="161" t="s">
        <v>77</v>
      </c>
      <c r="AU393" s="13" t="s">
        <v>150</v>
      </c>
      <c r="AV393" s="13" t="s">
        <v>30</v>
      </c>
      <c r="AW393" s="13" t="s">
        <v>73</v>
      </c>
      <c r="AX393" s="161" t="s">
        <v>142</v>
      </c>
    </row>
    <row r="394" spans="2:64" s="1" customFormat="1" ht="20.45" customHeight="1">
      <c r="B394" s="124"/>
      <c r="C394" s="125" t="s">
        <v>295</v>
      </c>
      <c r="D394" s="125" t="s">
        <v>145</v>
      </c>
      <c r="E394" s="126" t="s">
        <v>398</v>
      </c>
      <c r="F394" s="127" t="s">
        <v>399</v>
      </c>
      <c r="G394" s="128" t="s">
        <v>174</v>
      </c>
      <c r="H394" s="129">
        <v>676.35</v>
      </c>
      <c r="I394" s="130"/>
      <c r="J394" s="130">
        <f>ROUND(I394*H394,2)</f>
        <v>0</v>
      </c>
      <c r="K394" s="127" t="s">
        <v>149</v>
      </c>
      <c r="L394" s="28"/>
      <c r="M394" s="48" t="s">
        <v>3</v>
      </c>
      <c r="N394" s="131" t="s">
        <v>39</v>
      </c>
      <c r="O394" s="132">
        <v>0.02</v>
      </c>
      <c r="P394" s="132">
        <f>O394*H394</f>
        <v>13.527000000000001</v>
      </c>
      <c r="Q394" s="132">
        <v>0</v>
      </c>
      <c r="R394" s="132">
        <f>Q394*H394</f>
        <v>0</v>
      </c>
      <c r="S394" s="132">
        <v>0.002</v>
      </c>
      <c r="T394" s="133">
        <f>S394*H394</f>
        <v>1.3527</v>
      </c>
      <c r="AQ394" s="17" t="s">
        <v>150</v>
      </c>
      <c r="AS394" s="17" t="s">
        <v>145</v>
      </c>
      <c r="AT394" s="17" t="s">
        <v>77</v>
      </c>
      <c r="AX394" s="17" t="s">
        <v>142</v>
      </c>
      <c r="BD394" s="134">
        <f>IF(N394="základní",J394,0)</f>
        <v>0</v>
      </c>
      <c r="BE394" s="134">
        <f>IF(N394="snížená",J394,0)</f>
        <v>0</v>
      </c>
      <c r="BF394" s="134">
        <f>IF(N394="zákl. přenesená",J394,0)</f>
        <v>0</v>
      </c>
      <c r="BG394" s="134">
        <f>IF(N394="sníž. přenesená",J394,0)</f>
        <v>0</v>
      </c>
      <c r="BH394" s="134">
        <f>IF(N394="nulová",J394,0)</f>
        <v>0</v>
      </c>
      <c r="BI394" s="17" t="s">
        <v>73</v>
      </c>
      <c r="BJ394" s="134">
        <f>ROUND(I394*H394,2)</f>
        <v>0</v>
      </c>
      <c r="BK394" s="17" t="s">
        <v>150</v>
      </c>
      <c r="BL394" s="17" t="s">
        <v>400</v>
      </c>
    </row>
    <row r="395" spans="2:46" s="1" customFormat="1" ht="29.25">
      <c r="B395" s="28"/>
      <c r="D395" s="135" t="s">
        <v>152</v>
      </c>
      <c r="F395" s="136" t="s">
        <v>401</v>
      </c>
      <c r="L395" s="28"/>
      <c r="M395" s="137"/>
      <c r="N395" s="49"/>
      <c r="O395" s="49"/>
      <c r="P395" s="49"/>
      <c r="Q395" s="49"/>
      <c r="R395" s="49"/>
      <c r="S395" s="49"/>
      <c r="T395" s="50"/>
      <c r="AS395" s="17" t="s">
        <v>152</v>
      </c>
      <c r="AT395" s="17" t="s">
        <v>77</v>
      </c>
    </row>
    <row r="396" spans="2:50" s="11" customFormat="1" ht="12">
      <c r="B396" s="138"/>
      <c r="D396" s="135" t="s">
        <v>154</v>
      </c>
      <c r="E396" s="139" t="s">
        <v>3</v>
      </c>
      <c r="F396" s="140" t="s">
        <v>1157</v>
      </c>
      <c r="H396" s="139" t="s">
        <v>3</v>
      </c>
      <c r="L396" s="138"/>
      <c r="M396" s="141"/>
      <c r="N396" s="142"/>
      <c r="O396" s="142"/>
      <c r="P396" s="142"/>
      <c r="Q396" s="142"/>
      <c r="R396" s="142"/>
      <c r="S396" s="142"/>
      <c r="T396" s="143"/>
      <c r="AS396" s="139" t="s">
        <v>154</v>
      </c>
      <c r="AT396" s="139" t="s">
        <v>77</v>
      </c>
      <c r="AU396" s="11" t="s">
        <v>73</v>
      </c>
      <c r="AV396" s="11" t="s">
        <v>30</v>
      </c>
      <c r="AW396" s="11" t="s">
        <v>68</v>
      </c>
      <c r="AX396" s="139" t="s">
        <v>142</v>
      </c>
    </row>
    <row r="397" spans="2:50" s="11" customFormat="1" ht="12">
      <c r="B397" s="138"/>
      <c r="D397" s="135" t="s">
        <v>154</v>
      </c>
      <c r="E397" s="139" t="s">
        <v>3</v>
      </c>
      <c r="F397" s="140" t="s">
        <v>333</v>
      </c>
      <c r="H397" s="139" t="s">
        <v>3</v>
      </c>
      <c r="L397" s="138"/>
      <c r="M397" s="141"/>
      <c r="N397" s="142"/>
      <c r="O397" s="142"/>
      <c r="P397" s="142"/>
      <c r="Q397" s="142"/>
      <c r="R397" s="142"/>
      <c r="S397" s="142"/>
      <c r="T397" s="143"/>
      <c r="AS397" s="139" t="s">
        <v>154</v>
      </c>
      <c r="AT397" s="139" t="s">
        <v>77</v>
      </c>
      <c r="AU397" s="11" t="s">
        <v>73</v>
      </c>
      <c r="AV397" s="11" t="s">
        <v>30</v>
      </c>
      <c r="AW397" s="11" t="s">
        <v>68</v>
      </c>
      <c r="AX397" s="139" t="s">
        <v>142</v>
      </c>
    </row>
    <row r="398" spans="2:50" s="11" customFormat="1" ht="12">
      <c r="B398" s="138"/>
      <c r="D398" s="135" t="s">
        <v>154</v>
      </c>
      <c r="E398" s="139" t="s">
        <v>3</v>
      </c>
      <c r="F398" s="140" t="s">
        <v>348</v>
      </c>
      <c r="H398" s="139" t="s">
        <v>3</v>
      </c>
      <c r="L398" s="138"/>
      <c r="M398" s="141"/>
      <c r="N398" s="142"/>
      <c r="O398" s="142"/>
      <c r="P398" s="142"/>
      <c r="Q398" s="142"/>
      <c r="R398" s="142"/>
      <c r="S398" s="142"/>
      <c r="T398" s="143"/>
      <c r="AS398" s="139" t="s">
        <v>154</v>
      </c>
      <c r="AT398" s="139" t="s">
        <v>77</v>
      </c>
      <c r="AU398" s="11" t="s">
        <v>73</v>
      </c>
      <c r="AV398" s="11" t="s">
        <v>30</v>
      </c>
      <c r="AW398" s="11" t="s">
        <v>68</v>
      </c>
      <c r="AX398" s="139" t="s">
        <v>142</v>
      </c>
    </row>
    <row r="399" spans="2:50" s="12" customFormat="1" ht="12">
      <c r="B399" s="144"/>
      <c r="D399" s="135" t="s">
        <v>154</v>
      </c>
      <c r="E399" s="145" t="s">
        <v>3</v>
      </c>
      <c r="F399" s="146" t="s">
        <v>1179</v>
      </c>
      <c r="H399" s="147">
        <v>405.9</v>
      </c>
      <c r="L399" s="144"/>
      <c r="M399" s="148"/>
      <c r="N399" s="149"/>
      <c r="O399" s="149"/>
      <c r="P399" s="149"/>
      <c r="Q399" s="149"/>
      <c r="R399" s="149"/>
      <c r="S399" s="149"/>
      <c r="T399" s="150"/>
      <c r="AS399" s="145" t="s">
        <v>154</v>
      </c>
      <c r="AT399" s="145" t="s">
        <v>77</v>
      </c>
      <c r="AU399" s="12" t="s">
        <v>77</v>
      </c>
      <c r="AV399" s="12" t="s">
        <v>30</v>
      </c>
      <c r="AW399" s="12" t="s">
        <v>68</v>
      </c>
      <c r="AX399" s="145" t="s">
        <v>142</v>
      </c>
    </row>
    <row r="400" spans="2:50" s="11" customFormat="1" ht="12">
      <c r="B400" s="138"/>
      <c r="D400" s="135" t="s">
        <v>154</v>
      </c>
      <c r="E400" s="139" t="s">
        <v>3</v>
      </c>
      <c r="F400" s="140" t="s">
        <v>351</v>
      </c>
      <c r="H400" s="139" t="s">
        <v>3</v>
      </c>
      <c r="L400" s="138"/>
      <c r="M400" s="141"/>
      <c r="N400" s="142"/>
      <c r="O400" s="142"/>
      <c r="P400" s="142"/>
      <c r="Q400" s="142"/>
      <c r="R400" s="142"/>
      <c r="S400" s="142"/>
      <c r="T400" s="143"/>
      <c r="AS400" s="139" t="s">
        <v>154</v>
      </c>
      <c r="AT400" s="139" t="s">
        <v>77</v>
      </c>
      <c r="AU400" s="11" t="s">
        <v>73</v>
      </c>
      <c r="AV400" s="11" t="s">
        <v>30</v>
      </c>
      <c r="AW400" s="11" t="s">
        <v>68</v>
      </c>
      <c r="AX400" s="139" t="s">
        <v>142</v>
      </c>
    </row>
    <row r="401" spans="2:50" s="12" customFormat="1" ht="12">
      <c r="B401" s="144"/>
      <c r="D401" s="135" t="s">
        <v>154</v>
      </c>
      <c r="E401" s="145" t="s">
        <v>3</v>
      </c>
      <c r="F401" s="146" t="s">
        <v>1180</v>
      </c>
      <c r="H401" s="147">
        <v>202.95</v>
      </c>
      <c r="L401" s="144"/>
      <c r="M401" s="148"/>
      <c r="N401" s="149"/>
      <c r="O401" s="149"/>
      <c r="P401" s="149"/>
      <c r="Q401" s="149"/>
      <c r="R401" s="149"/>
      <c r="S401" s="149"/>
      <c r="T401" s="150"/>
      <c r="AS401" s="145" t="s">
        <v>154</v>
      </c>
      <c r="AT401" s="145" t="s">
        <v>77</v>
      </c>
      <c r="AU401" s="12" t="s">
        <v>77</v>
      </c>
      <c r="AV401" s="12" t="s">
        <v>30</v>
      </c>
      <c r="AW401" s="12" t="s">
        <v>68</v>
      </c>
      <c r="AX401" s="145" t="s">
        <v>142</v>
      </c>
    </row>
    <row r="402" spans="2:50" s="11" customFormat="1" ht="12">
      <c r="B402" s="138"/>
      <c r="D402" s="135" t="s">
        <v>154</v>
      </c>
      <c r="E402" s="139" t="s">
        <v>3</v>
      </c>
      <c r="F402" s="140" t="s">
        <v>334</v>
      </c>
      <c r="H402" s="139" t="s">
        <v>3</v>
      </c>
      <c r="L402" s="138"/>
      <c r="M402" s="141"/>
      <c r="N402" s="142"/>
      <c r="O402" s="142"/>
      <c r="P402" s="142"/>
      <c r="Q402" s="142"/>
      <c r="R402" s="142"/>
      <c r="S402" s="142"/>
      <c r="T402" s="143"/>
      <c r="AS402" s="139" t="s">
        <v>154</v>
      </c>
      <c r="AT402" s="139" t="s">
        <v>77</v>
      </c>
      <c r="AU402" s="11" t="s">
        <v>73</v>
      </c>
      <c r="AV402" s="11" t="s">
        <v>30</v>
      </c>
      <c r="AW402" s="11" t="s">
        <v>68</v>
      </c>
      <c r="AX402" s="139" t="s">
        <v>142</v>
      </c>
    </row>
    <row r="403" spans="2:50" s="12" customFormat="1" ht="12">
      <c r="B403" s="144"/>
      <c r="D403" s="135" t="s">
        <v>154</v>
      </c>
      <c r="E403" s="145" t="s">
        <v>3</v>
      </c>
      <c r="F403" s="146" t="s">
        <v>1181</v>
      </c>
      <c r="H403" s="147">
        <v>45</v>
      </c>
      <c r="L403" s="144"/>
      <c r="M403" s="148"/>
      <c r="N403" s="149"/>
      <c r="O403" s="149"/>
      <c r="P403" s="149"/>
      <c r="Q403" s="149"/>
      <c r="R403" s="149"/>
      <c r="S403" s="149"/>
      <c r="T403" s="150"/>
      <c r="AS403" s="145" t="s">
        <v>154</v>
      </c>
      <c r="AT403" s="145" t="s">
        <v>77</v>
      </c>
      <c r="AU403" s="12" t="s">
        <v>77</v>
      </c>
      <c r="AV403" s="12" t="s">
        <v>30</v>
      </c>
      <c r="AW403" s="12" t="s">
        <v>68</v>
      </c>
      <c r="AX403" s="145" t="s">
        <v>142</v>
      </c>
    </row>
    <row r="404" spans="2:50" s="11" customFormat="1" ht="12">
      <c r="B404" s="138"/>
      <c r="D404" s="135" t="s">
        <v>154</v>
      </c>
      <c r="E404" s="139" t="s">
        <v>3</v>
      </c>
      <c r="F404" s="140" t="s">
        <v>337</v>
      </c>
      <c r="H404" s="139" t="s">
        <v>3</v>
      </c>
      <c r="L404" s="138"/>
      <c r="M404" s="141"/>
      <c r="N404" s="142"/>
      <c r="O404" s="142"/>
      <c r="P404" s="142"/>
      <c r="Q404" s="142"/>
      <c r="R404" s="142"/>
      <c r="S404" s="142"/>
      <c r="T404" s="143"/>
      <c r="AS404" s="139" t="s">
        <v>154</v>
      </c>
      <c r="AT404" s="139" t="s">
        <v>77</v>
      </c>
      <c r="AU404" s="11" t="s">
        <v>73</v>
      </c>
      <c r="AV404" s="11" t="s">
        <v>30</v>
      </c>
      <c r="AW404" s="11" t="s">
        <v>68</v>
      </c>
      <c r="AX404" s="139" t="s">
        <v>142</v>
      </c>
    </row>
    <row r="405" spans="2:50" s="12" customFormat="1" ht="12">
      <c r="B405" s="144"/>
      <c r="D405" s="135" t="s">
        <v>154</v>
      </c>
      <c r="E405" s="145" t="s">
        <v>3</v>
      </c>
      <c r="F405" s="146" t="s">
        <v>1182</v>
      </c>
      <c r="H405" s="147">
        <v>22.5</v>
      </c>
      <c r="L405" s="144"/>
      <c r="M405" s="148"/>
      <c r="N405" s="149"/>
      <c r="O405" s="149"/>
      <c r="P405" s="149"/>
      <c r="Q405" s="149"/>
      <c r="R405" s="149"/>
      <c r="S405" s="149"/>
      <c r="T405" s="150"/>
      <c r="AS405" s="145" t="s">
        <v>154</v>
      </c>
      <c r="AT405" s="145" t="s">
        <v>77</v>
      </c>
      <c r="AU405" s="12" t="s">
        <v>77</v>
      </c>
      <c r="AV405" s="12" t="s">
        <v>30</v>
      </c>
      <c r="AW405" s="12" t="s">
        <v>68</v>
      </c>
      <c r="AX405" s="145" t="s">
        <v>142</v>
      </c>
    </row>
    <row r="406" spans="2:50" s="13" customFormat="1" ht="12">
      <c r="B406" s="160"/>
      <c r="D406" s="135" t="s">
        <v>154</v>
      </c>
      <c r="E406" s="161" t="s">
        <v>3</v>
      </c>
      <c r="F406" s="162" t="s">
        <v>182</v>
      </c>
      <c r="H406" s="163">
        <v>676.35</v>
      </c>
      <c r="L406" s="160"/>
      <c r="M406" s="164"/>
      <c r="N406" s="165"/>
      <c r="O406" s="165"/>
      <c r="P406" s="165"/>
      <c r="Q406" s="165"/>
      <c r="R406" s="165"/>
      <c r="S406" s="165"/>
      <c r="T406" s="166"/>
      <c r="AS406" s="161" t="s">
        <v>154</v>
      </c>
      <c r="AT406" s="161" t="s">
        <v>77</v>
      </c>
      <c r="AU406" s="13" t="s">
        <v>150</v>
      </c>
      <c r="AV406" s="13" t="s">
        <v>30</v>
      </c>
      <c r="AW406" s="13" t="s">
        <v>73</v>
      </c>
      <c r="AX406" s="161" t="s">
        <v>142</v>
      </c>
    </row>
    <row r="407" spans="2:64" s="1" customFormat="1" ht="20.45" customHeight="1">
      <c r="B407" s="124"/>
      <c r="C407" s="125" t="s">
        <v>158</v>
      </c>
      <c r="D407" s="125" t="s">
        <v>145</v>
      </c>
      <c r="E407" s="126" t="s">
        <v>405</v>
      </c>
      <c r="F407" s="127" t="s">
        <v>406</v>
      </c>
      <c r="G407" s="128" t="s">
        <v>174</v>
      </c>
      <c r="H407" s="129">
        <v>1757.257</v>
      </c>
      <c r="I407" s="130"/>
      <c r="J407" s="130">
        <f>ROUND(I407*H407,2)</f>
        <v>0</v>
      </c>
      <c r="K407" s="127" t="s">
        <v>149</v>
      </c>
      <c r="L407" s="28"/>
      <c r="M407" s="48" t="s">
        <v>3</v>
      </c>
      <c r="N407" s="131" t="s">
        <v>39</v>
      </c>
      <c r="O407" s="132">
        <v>0.03</v>
      </c>
      <c r="P407" s="132">
        <f>O407*H407</f>
        <v>52.71771</v>
      </c>
      <c r="Q407" s="132">
        <v>0</v>
      </c>
      <c r="R407" s="132">
        <f>Q407*H407</f>
        <v>0</v>
      </c>
      <c r="S407" s="132">
        <v>0.004</v>
      </c>
      <c r="T407" s="133">
        <f>S407*H407</f>
        <v>7.029028</v>
      </c>
      <c r="AQ407" s="17" t="s">
        <v>150</v>
      </c>
      <c r="AS407" s="17" t="s">
        <v>145</v>
      </c>
      <c r="AT407" s="17" t="s">
        <v>77</v>
      </c>
      <c r="AX407" s="17" t="s">
        <v>142</v>
      </c>
      <c r="BD407" s="134">
        <f>IF(N407="základní",J407,0)</f>
        <v>0</v>
      </c>
      <c r="BE407" s="134">
        <f>IF(N407="snížená",J407,0)</f>
        <v>0</v>
      </c>
      <c r="BF407" s="134">
        <f>IF(N407="zákl. přenesená",J407,0)</f>
        <v>0</v>
      </c>
      <c r="BG407" s="134">
        <f>IF(N407="sníž. přenesená",J407,0)</f>
        <v>0</v>
      </c>
      <c r="BH407" s="134">
        <f>IF(N407="nulová",J407,0)</f>
        <v>0</v>
      </c>
      <c r="BI407" s="17" t="s">
        <v>73</v>
      </c>
      <c r="BJ407" s="134">
        <f>ROUND(I407*H407,2)</f>
        <v>0</v>
      </c>
      <c r="BK407" s="17" t="s">
        <v>150</v>
      </c>
      <c r="BL407" s="17" t="s">
        <v>407</v>
      </c>
    </row>
    <row r="408" spans="2:46" s="1" customFormat="1" ht="29.25">
      <c r="B408" s="28"/>
      <c r="D408" s="135" t="s">
        <v>152</v>
      </c>
      <c r="F408" s="136" t="s">
        <v>401</v>
      </c>
      <c r="L408" s="28"/>
      <c r="M408" s="137"/>
      <c r="N408" s="49"/>
      <c r="O408" s="49"/>
      <c r="P408" s="49"/>
      <c r="Q408" s="49"/>
      <c r="R408" s="49"/>
      <c r="S408" s="49"/>
      <c r="T408" s="50"/>
      <c r="AS408" s="17" t="s">
        <v>152</v>
      </c>
      <c r="AT408" s="17" t="s">
        <v>77</v>
      </c>
    </row>
    <row r="409" spans="2:50" s="11" customFormat="1" ht="12">
      <c r="B409" s="138"/>
      <c r="D409" s="135" t="s">
        <v>154</v>
      </c>
      <c r="E409" s="139" t="s">
        <v>3</v>
      </c>
      <c r="F409" s="140" t="s">
        <v>1157</v>
      </c>
      <c r="H409" s="139" t="s">
        <v>3</v>
      </c>
      <c r="L409" s="138"/>
      <c r="M409" s="141"/>
      <c r="N409" s="142"/>
      <c r="O409" s="142"/>
      <c r="P409" s="142"/>
      <c r="Q409" s="142"/>
      <c r="R409" s="142"/>
      <c r="S409" s="142"/>
      <c r="T409" s="143"/>
      <c r="AS409" s="139" t="s">
        <v>154</v>
      </c>
      <c r="AT409" s="139" t="s">
        <v>77</v>
      </c>
      <c r="AU409" s="11" t="s">
        <v>73</v>
      </c>
      <c r="AV409" s="11" t="s">
        <v>30</v>
      </c>
      <c r="AW409" s="11" t="s">
        <v>68</v>
      </c>
      <c r="AX409" s="139" t="s">
        <v>142</v>
      </c>
    </row>
    <row r="410" spans="2:50" s="11" customFormat="1" ht="12">
      <c r="B410" s="138"/>
      <c r="D410" s="135" t="s">
        <v>154</v>
      </c>
      <c r="E410" s="139" t="s">
        <v>3</v>
      </c>
      <c r="F410" s="140" t="s">
        <v>333</v>
      </c>
      <c r="H410" s="139" t="s">
        <v>3</v>
      </c>
      <c r="L410" s="138"/>
      <c r="M410" s="141"/>
      <c r="N410" s="142"/>
      <c r="O410" s="142"/>
      <c r="P410" s="142"/>
      <c r="Q410" s="142"/>
      <c r="R410" s="142"/>
      <c r="S410" s="142"/>
      <c r="T410" s="143"/>
      <c r="AS410" s="139" t="s">
        <v>154</v>
      </c>
      <c r="AT410" s="139" t="s">
        <v>77</v>
      </c>
      <c r="AU410" s="11" t="s">
        <v>73</v>
      </c>
      <c r="AV410" s="11" t="s">
        <v>30</v>
      </c>
      <c r="AW410" s="11" t="s">
        <v>68</v>
      </c>
      <c r="AX410" s="139" t="s">
        <v>142</v>
      </c>
    </row>
    <row r="411" spans="2:50" s="11" customFormat="1" ht="12">
      <c r="B411" s="138"/>
      <c r="D411" s="135" t="s">
        <v>154</v>
      </c>
      <c r="E411" s="139" t="s">
        <v>3</v>
      </c>
      <c r="F411" s="140" t="s">
        <v>348</v>
      </c>
      <c r="H411" s="139" t="s">
        <v>3</v>
      </c>
      <c r="L411" s="138"/>
      <c r="M411" s="141"/>
      <c r="N411" s="142"/>
      <c r="O411" s="142"/>
      <c r="P411" s="142"/>
      <c r="Q411" s="142"/>
      <c r="R411" s="142"/>
      <c r="S411" s="142"/>
      <c r="T411" s="143"/>
      <c r="AS411" s="139" t="s">
        <v>154</v>
      </c>
      <c r="AT411" s="139" t="s">
        <v>77</v>
      </c>
      <c r="AU411" s="11" t="s">
        <v>73</v>
      </c>
      <c r="AV411" s="11" t="s">
        <v>30</v>
      </c>
      <c r="AW411" s="11" t="s">
        <v>68</v>
      </c>
      <c r="AX411" s="139" t="s">
        <v>142</v>
      </c>
    </row>
    <row r="412" spans="2:50" s="12" customFormat="1" ht="12">
      <c r="B412" s="144"/>
      <c r="D412" s="135" t="s">
        <v>154</v>
      </c>
      <c r="E412" s="145" t="s">
        <v>3</v>
      </c>
      <c r="F412" s="146" t="s">
        <v>1183</v>
      </c>
      <c r="H412" s="147">
        <v>943.488</v>
      </c>
      <c r="L412" s="144"/>
      <c r="M412" s="148"/>
      <c r="N412" s="149"/>
      <c r="O412" s="149"/>
      <c r="P412" s="149"/>
      <c r="Q412" s="149"/>
      <c r="R412" s="149"/>
      <c r="S412" s="149"/>
      <c r="T412" s="150"/>
      <c r="AS412" s="145" t="s">
        <v>154</v>
      </c>
      <c r="AT412" s="145" t="s">
        <v>77</v>
      </c>
      <c r="AU412" s="12" t="s">
        <v>77</v>
      </c>
      <c r="AV412" s="12" t="s">
        <v>30</v>
      </c>
      <c r="AW412" s="12" t="s">
        <v>68</v>
      </c>
      <c r="AX412" s="145" t="s">
        <v>142</v>
      </c>
    </row>
    <row r="413" spans="2:50" s="12" customFormat="1" ht="12">
      <c r="B413" s="144"/>
      <c r="D413" s="135" t="s">
        <v>154</v>
      </c>
      <c r="E413" s="145" t="s">
        <v>3</v>
      </c>
      <c r="F413" s="146" t="s">
        <v>1166</v>
      </c>
      <c r="H413" s="147">
        <v>-28.368</v>
      </c>
      <c r="L413" s="144"/>
      <c r="M413" s="148"/>
      <c r="N413" s="149"/>
      <c r="O413" s="149"/>
      <c r="P413" s="149"/>
      <c r="Q413" s="149"/>
      <c r="R413" s="149"/>
      <c r="S413" s="149"/>
      <c r="T413" s="150"/>
      <c r="AS413" s="145" t="s">
        <v>154</v>
      </c>
      <c r="AT413" s="145" t="s">
        <v>77</v>
      </c>
      <c r="AU413" s="12" t="s">
        <v>77</v>
      </c>
      <c r="AV413" s="12" t="s">
        <v>30</v>
      </c>
      <c r="AW413" s="12" t="s">
        <v>68</v>
      </c>
      <c r="AX413" s="145" t="s">
        <v>142</v>
      </c>
    </row>
    <row r="414" spans="2:50" s="11" customFormat="1" ht="12">
      <c r="B414" s="138"/>
      <c r="D414" s="135" t="s">
        <v>154</v>
      </c>
      <c r="E414" s="139" t="s">
        <v>3</v>
      </c>
      <c r="F414" s="140" t="s">
        <v>351</v>
      </c>
      <c r="H414" s="139" t="s">
        <v>3</v>
      </c>
      <c r="L414" s="138"/>
      <c r="M414" s="141"/>
      <c r="N414" s="142"/>
      <c r="O414" s="142"/>
      <c r="P414" s="142"/>
      <c r="Q414" s="142"/>
      <c r="R414" s="142"/>
      <c r="S414" s="142"/>
      <c r="T414" s="143"/>
      <c r="AS414" s="139" t="s">
        <v>154</v>
      </c>
      <c r="AT414" s="139" t="s">
        <v>77</v>
      </c>
      <c r="AU414" s="11" t="s">
        <v>73</v>
      </c>
      <c r="AV414" s="11" t="s">
        <v>30</v>
      </c>
      <c r="AW414" s="11" t="s">
        <v>68</v>
      </c>
      <c r="AX414" s="139" t="s">
        <v>142</v>
      </c>
    </row>
    <row r="415" spans="2:50" s="12" customFormat="1" ht="12">
      <c r="B415" s="144"/>
      <c r="D415" s="135" t="s">
        <v>154</v>
      </c>
      <c r="E415" s="145" t="s">
        <v>3</v>
      </c>
      <c r="F415" s="146" t="s">
        <v>240</v>
      </c>
      <c r="H415" s="147">
        <v>471.744</v>
      </c>
      <c r="L415" s="144"/>
      <c r="M415" s="148"/>
      <c r="N415" s="149"/>
      <c r="O415" s="149"/>
      <c r="P415" s="149"/>
      <c r="Q415" s="149"/>
      <c r="R415" s="149"/>
      <c r="S415" s="149"/>
      <c r="T415" s="150"/>
      <c r="AS415" s="145" t="s">
        <v>154</v>
      </c>
      <c r="AT415" s="145" t="s">
        <v>77</v>
      </c>
      <c r="AU415" s="12" t="s">
        <v>77</v>
      </c>
      <c r="AV415" s="12" t="s">
        <v>30</v>
      </c>
      <c r="AW415" s="12" t="s">
        <v>68</v>
      </c>
      <c r="AX415" s="145" t="s">
        <v>142</v>
      </c>
    </row>
    <row r="416" spans="2:50" s="12" customFormat="1" ht="12">
      <c r="B416" s="144"/>
      <c r="D416" s="135" t="s">
        <v>154</v>
      </c>
      <c r="E416" s="145" t="s">
        <v>3</v>
      </c>
      <c r="F416" s="146" t="s">
        <v>192</v>
      </c>
      <c r="H416" s="147">
        <v>-14.184</v>
      </c>
      <c r="L416" s="144"/>
      <c r="M416" s="148"/>
      <c r="N416" s="149"/>
      <c r="O416" s="149"/>
      <c r="P416" s="149"/>
      <c r="Q416" s="149"/>
      <c r="R416" s="149"/>
      <c r="S416" s="149"/>
      <c r="T416" s="150"/>
      <c r="AS416" s="145" t="s">
        <v>154</v>
      </c>
      <c r="AT416" s="145" t="s">
        <v>77</v>
      </c>
      <c r="AU416" s="12" t="s">
        <v>77</v>
      </c>
      <c r="AV416" s="12" t="s">
        <v>30</v>
      </c>
      <c r="AW416" s="12" t="s">
        <v>68</v>
      </c>
      <c r="AX416" s="145" t="s">
        <v>142</v>
      </c>
    </row>
    <row r="417" spans="2:50" s="11" customFormat="1" ht="12">
      <c r="B417" s="138"/>
      <c r="D417" s="135" t="s">
        <v>154</v>
      </c>
      <c r="E417" s="139" t="s">
        <v>3</v>
      </c>
      <c r="F417" s="140" t="s">
        <v>334</v>
      </c>
      <c r="H417" s="139" t="s">
        <v>3</v>
      </c>
      <c r="L417" s="138"/>
      <c r="M417" s="141"/>
      <c r="N417" s="142"/>
      <c r="O417" s="142"/>
      <c r="P417" s="142"/>
      <c r="Q417" s="142"/>
      <c r="R417" s="142"/>
      <c r="S417" s="142"/>
      <c r="T417" s="143"/>
      <c r="AS417" s="139" t="s">
        <v>154</v>
      </c>
      <c r="AT417" s="139" t="s">
        <v>77</v>
      </c>
      <c r="AU417" s="11" t="s">
        <v>73</v>
      </c>
      <c r="AV417" s="11" t="s">
        <v>30</v>
      </c>
      <c r="AW417" s="11" t="s">
        <v>68</v>
      </c>
      <c r="AX417" s="139" t="s">
        <v>142</v>
      </c>
    </row>
    <row r="418" spans="2:50" s="12" customFormat="1" ht="12">
      <c r="B418" s="144"/>
      <c r="D418" s="135" t="s">
        <v>154</v>
      </c>
      <c r="E418" s="145" t="s">
        <v>3</v>
      </c>
      <c r="F418" s="146" t="s">
        <v>1184</v>
      </c>
      <c r="H418" s="147">
        <v>104.832</v>
      </c>
      <c r="L418" s="144"/>
      <c r="M418" s="148"/>
      <c r="N418" s="149"/>
      <c r="O418" s="149"/>
      <c r="P418" s="149"/>
      <c r="Q418" s="149"/>
      <c r="R418" s="149"/>
      <c r="S418" s="149"/>
      <c r="T418" s="150"/>
      <c r="AS418" s="145" t="s">
        <v>154</v>
      </c>
      <c r="AT418" s="145" t="s">
        <v>77</v>
      </c>
      <c r="AU418" s="12" t="s">
        <v>77</v>
      </c>
      <c r="AV418" s="12" t="s">
        <v>30</v>
      </c>
      <c r="AW418" s="12" t="s">
        <v>68</v>
      </c>
      <c r="AX418" s="145" t="s">
        <v>142</v>
      </c>
    </row>
    <row r="419" spans="2:50" s="12" customFormat="1" ht="12">
      <c r="B419" s="144"/>
      <c r="D419" s="135" t="s">
        <v>154</v>
      </c>
      <c r="E419" s="145" t="s">
        <v>3</v>
      </c>
      <c r="F419" s="146" t="s">
        <v>1168</v>
      </c>
      <c r="H419" s="147">
        <v>-3.152</v>
      </c>
      <c r="L419" s="144"/>
      <c r="M419" s="148"/>
      <c r="N419" s="149"/>
      <c r="O419" s="149"/>
      <c r="P419" s="149"/>
      <c r="Q419" s="149"/>
      <c r="R419" s="149"/>
      <c r="S419" s="149"/>
      <c r="T419" s="150"/>
      <c r="AS419" s="145" t="s">
        <v>154</v>
      </c>
      <c r="AT419" s="145" t="s">
        <v>77</v>
      </c>
      <c r="AU419" s="12" t="s">
        <v>77</v>
      </c>
      <c r="AV419" s="12" t="s">
        <v>30</v>
      </c>
      <c r="AW419" s="12" t="s">
        <v>68</v>
      </c>
      <c r="AX419" s="145" t="s">
        <v>142</v>
      </c>
    </row>
    <row r="420" spans="2:50" s="11" customFormat="1" ht="12">
      <c r="B420" s="138"/>
      <c r="D420" s="135" t="s">
        <v>154</v>
      </c>
      <c r="E420" s="139" t="s">
        <v>3</v>
      </c>
      <c r="F420" s="140" t="s">
        <v>337</v>
      </c>
      <c r="H420" s="139" t="s">
        <v>3</v>
      </c>
      <c r="L420" s="138"/>
      <c r="M420" s="141"/>
      <c r="N420" s="142"/>
      <c r="O420" s="142"/>
      <c r="P420" s="142"/>
      <c r="Q420" s="142"/>
      <c r="R420" s="142"/>
      <c r="S420" s="142"/>
      <c r="T420" s="143"/>
      <c r="AS420" s="139" t="s">
        <v>154</v>
      </c>
      <c r="AT420" s="139" t="s">
        <v>77</v>
      </c>
      <c r="AU420" s="11" t="s">
        <v>73</v>
      </c>
      <c r="AV420" s="11" t="s">
        <v>30</v>
      </c>
      <c r="AW420" s="11" t="s">
        <v>68</v>
      </c>
      <c r="AX420" s="139" t="s">
        <v>142</v>
      </c>
    </row>
    <row r="421" spans="2:50" s="12" customFormat="1" ht="12">
      <c r="B421" s="144"/>
      <c r="D421" s="135" t="s">
        <v>154</v>
      </c>
      <c r="E421" s="145" t="s">
        <v>3</v>
      </c>
      <c r="F421" s="146" t="s">
        <v>1085</v>
      </c>
      <c r="H421" s="147">
        <v>52.416</v>
      </c>
      <c r="L421" s="144"/>
      <c r="M421" s="148"/>
      <c r="N421" s="149"/>
      <c r="O421" s="149"/>
      <c r="P421" s="149"/>
      <c r="Q421" s="149"/>
      <c r="R421" s="149"/>
      <c r="S421" s="149"/>
      <c r="T421" s="150"/>
      <c r="AS421" s="145" t="s">
        <v>154</v>
      </c>
      <c r="AT421" s="145" t="s">
        <v>77</v>
      </c>
      <c r="AU421" s="12" t="s">
        <v>77</v>
      </c>
      <c r="AV421" s="12" t="s">
        <v>30</v>
      </c>
      <c r="AW421" s="12" t="s">
        <v>68</v>
      </c>
      <c r="AX421" s="145" t="s">
        <v>142</v>
      </c>
    </row>
    <row r="422" spans="2:50" s="12" customFormat="1" ht="12">
      <c r="B422" s="144"/>
      <c r="D422" s="135" t="s">
        <v>154</v>
      </c>
      <c r="E422" s="145" t="s">
        <v>3</v>
      </c>
      <c r="F422" s="146" t="s">
        <v>1170</v>
      </c>
      <c r="H422" s="147">
        <v>-1.576</v>
      </c>
      <c r="L422" s="144"/>
      <c r="M422" s="148"/>
      <c r="N422" s="149"/>
      <c r="O422" s="149"/>
      <c r="P422" s="149"/>
      <c r="Q422" s="149"/>
      <c r="R422" s="149"/>
      <c r="S422" s="149"/>
      <c r="T422" s="150"/>
      <c r="AS422" s="145" t="s">
        <v>154</v>
      </c>
      <c r="AT422" s="145" t="s">
        <v>77</v>
      </c>
      <c r="AU422" s="12" t="s">
        <v>77</v>
      </c>
      <c r="AV422" s="12" t="s">
        <v>30</v>
      </c>
      <c r="AW422" s="12" t="s">
        <v>68</v>
      </c>
      <c r="AX422" s="145" t="s">
        <v>142</v>
      </c>
    </row>
    <row r="423" spans="2:50" s="11" customFormat="1" ht="12">
      <c r="B423" s="138"/>
      <c r="D423" s="135" t="s">
        <v>154</v>
      </c>
      <c r="E423" s="139" t="s">
        <v>3</v>
      </c>
      <c r="F423" s="140" t="s">
        <v>241</v>
      </c>
      <c r="H423" s="139" t="s">
        <v>3</v>
      </c>
      <c r="L423" s="138"/>
      <c r="M423" s="141"/>
      <c r="N423" s="142"/>
      <c r="O423" s="142"/>
      <c r="P423" s="142"/>
      <c r="Q423" s="142"/>
      <c r="R423" s="142"/>
      <c r="S423" s="142"/>
      <c r="T423" s="143"/>
      <c r="AS423" s="139" t="s">
        <v>154</v>
      </c>
      <c r="AT423" s="139" t="s">
        <v>77</v>
      </c>
      <c r="AU423" s="11" t="s">
        <v>73</v>
      </c>
      <c r="AV423" s="11" t="s">
        <v>30</v>
      </c>
      <c r="AW423" s="11" t="s">
        <v>68</v>
      </c>
      <c r="AX423" s="139" t="s">
        <v>142</v>
      </c>
    </row>
    <row r="424" spans="2:50" s="12" customFormat="1" ht="12">
      <c r="B424" s="144"/>
      <c r="D424" s="135" t="s">
        <v>154</v>
      </c>
      <c r="E424" s="145" t="s">
        <v>3</v>
      </c>
      <c r="F424" s="146" t="s">
        <v>242</v>
      </c>
      <c r="H424" s="147">
        <v>-169.05</v>
      </c>
      <c r="L424" s="144"/>
      <c r="M424" s="148"/>
      <c r="N424" s="149"/>
      <c r="O424" s="149"/>
      <c r="P424" s="149"/>
      <c r="Q424" s="149"/>
      <c r="R424" s="149"/>
      <c r="S424" s="149"/>
      <c r="T424" s="150"/>
      <c r="AS424" s="145" t="s">
        <v>154</v>
      </c>
      <c r="AT424" s="145" t="s">
        <v>77</v>
      </c>
      <c r="AU424" s="12" t="s">
        <v>77</v>
      </c>
      <c r="AV424" s="12" t="s">
        <v>30</v>
      </c>
      <c r="AW424" s="12" t="s">
        <v>68</v>
      </c>
      <c r="AX424" s="145" t="s">
        <v>142</v>
      </c>
    </row>
    <row r="425" spans="2:50" s="12" customFormat="1" ht="12">
      <c r="B425" s="144"/>
      <c r="D425" s="135" t="s">
        <v>154</v>
      </c>
      <c r="E425" s="145" t="s">
        <v>3</v>
      </c>
      <c r="F425" s="146" t="s">
        <v>1151</v>
      </c>
      <c r="H425" s="147">
        <v>-93.555</v>
      </c>
      <c r="L425" s="144"/>
      <c r="M425" s="148"/>
      <c r="N425" s="149"/>
      <c r="O425" s="149"/>
      <c r="P425" s="149"/>
      <c r="Q425" s="149"/>
      <c r="R425" s="149"/>
      <c r="S425" s="149"/>
      <c r="T425" s="150"/>
      <c r="AS425" s="145" t="s">
        <v>154</v>
      </c>
      <c r="AT425" s="145" t="s">
        <v>77</v>
      </c>
      <c r="AU425" s="12" t="s">
        <v>77</v>
      </c>
      <c r="AV425" s="12" t="s">
        <v>30</v>
      </c>
      <c r="AW425" s="12" t="s">
        <v>68</v>
      </c>
      <c r="AX425" s="145" t="s">
        <v>142</v>
      </c>
    </row>
    <row r="426" spans="2:50" s="11" customFormat="1" ht="12">
      <c r="B426" s="138"/>
      <c r="D426" s="135" t="s">
        <v>154</v>
      </c>
      <c r="E426" s="139" t="s">
        <v>3</v>
      </c>
      <c r="F426" s="140" t="s">
        <v>244</v>
      </c>
      <c r="H426" s="139" t="s">
        <v>3</v>
      </c>
      <c r="L426" s="138"/>
      <c r="M426" s="141"/>
      <c r="N426" s="142"/>
      <c r="O426" s="142"/>
      <c r="P426" s="142"/>
      <c r="Q426" s="142"/>
      <c r="R426" s="142"/>
      <c r="S426" s="142"/>
      <c r="T426" s="143"/>
      <c r="AS426" s="139" t="s">
        <v>154</v>
      </c>
      <c r="AT426" s="139" t="s">
        <v>77</v>
      </c>
      <c r="AU426" s="11" t="s">
        <v>73</v>
      </c>
      <c r="AV426" s="11" t="s">
        <v>30</v>
      </c>
      <c r="AW426" s="11" t="s">
        <v>68</v>
      </c>
      <c r="AX426" s="139" t="s">
        <v>142</v>
      </c>
    </row>
    <row r="427" spans="2:50" s="12" customFormat="1" ht="12">
      <c r="B427" s="144"/>
      <c r="D427" s="135" t="s">
        <v>154</v>
      </c>
      <c r="E427" s="145" t="s">
        <v>3</v>
      </c>
      <c r="F427" s="146" t="s">
        <v>412</v>
      </c>
      <c r="H427" s="147">
        <v>-72.504</v>
      </c>
      <c r="L427" s="144"/>
      <c r="M427" s="148"/>
      <c r="N427" s="149"/>
      <c r="O427" s="149"/>
      <c r="P427" s="149"/>
      <c r="Q427" s="149"/>
      <c r="R427" s="149"/>
      <c r="S427" s="149"/>
      <c r="T427" s="150"/>
      <c r="AS427" s="145" t="s">
        <v>154</v>
      </c>
      <c r="AT427" s="145" t="s">
        <v>77</v>
      </c>
      <c r="AU427" s="12" t="s">
        <v>77</v>
      </c>
      <c r="AV427" s="12" t="s">
        <v>30</v>
      </c>
      <c r="AW427" s="12" t="s">
        <v>68</v>
      </c>
      <c r="AX427" s="145" t="s">
        <v>142</v>
      </c>
    </row>
    <row r="428" spans="2:50" s="12" customFormat="1" ht="12">
      <c r="B428" s="144"/>
      <c r="D428" s="135" t="s">
        <v>154</v>
      </c>
      <c r="E428" s="145" t="s">
        <v>3</v>
      </c>
      <c r="F428" s="146" t="s">
        <v>413</v>
      </c>
      <c r="H428" s="147">
        <v>-66.24</v>
      </c>
      <c r="L428" s="144"/>
      <c r="M428" s="148"/>
      <c r="N428" s="149"/>
      <c r="O428" s="149"/>
      <c r="P428" s="149"/>
      <c r="Q428" s="149"/>
      <c r="R428" s="149"/>
      <c r="S428" s="149"/>
      <c r="T428" s="150"/>
      <c r="AS428" s="145" t="s">
        <v>154</v>
      </c>
      <c r="AT428" s="145" t="s">
        <v>77</v>
      </c>
      <c r="AU428" s="12" t="s">
        <v>77</v>
      </c>
      <c r="AV428" s="12" t="s">
        <v>30</v>
      </c>
      <c r="AW428" s="12" t="s">
        <v>68</v>
      </c>
      <c r="AX428" s="145" t="s">
        <v>142</v>
      </c>
    </row>
    <row r="429" spans="2:50" s="14" customFormat="1" ht="12">
      <c r="B429" s="167"/>
      <c r="D429" s="135" t="s">
        <v>154</v>
      </c>
      <c r="E429" s="168" t="s">
        <v>3</v>
      </c>
      <c r="F429" s="169" t="s">
        <v>226</v>
      </c>
      <c r="H429" s="170">
        <v>1123.851</v>
      </c>
      <c r="L429" s="167"/>
      <c r="M429" s="171"/>
      <c r="N429" s="172"/>
      <c r="O429" s="172"/>
      <c r="P429" s="172"/>
      <c r="Q429" s="172"/>
      <c r="R429" s="172"/>
      <c r="S429" s="172"/>
      <c r="T429" s="173"/>
      <c r="AS429" s="168" t="s">
        <v>154</v>
      </c>
      <c r="AT429" s="168" t="s">
        <v>77</v>
      </c>
      <c r="AU429" s="14" t="s">
        <v>143</v>
      </c>
      <c r="AV429" s="14" t="s">
        <v>30</v>
      </c>
      <c r="AW429" s="14" t="s">
        <v>68</v>
      </c>
      <c r="AX429" s="168" t="s">
        <v>142</v>
      </c>
    </row>
    <row r="430" spans="2:50" s="11" customFormat="1" ht="12">
      <c r="B430" s="138"/>
      <c r="D430" s="135" t="s">
        <v>154</v>
      </c>
      <c r="E430" s="139" t="s">
        <v>3</v>
      </c>
      <c r="F430" s="140" t="s">
        <v>247</v>
      </c>
      <c r="H430" s="139" t="s">
        <v>3</v>
      </c>
      <c r="L430" s="138"/>
      <c r="M430" s="141"/>
      <c r="N430" s="142"/>
      <c r="O430" s="142"/>
      <c r="P430" s="142"/>
      <c r="Q430" s="142"/>
      <c r="R430" s="142"/>
      <c r="S430" s="142"/>
      <c r="T430" s="143"/>
      <c r="AS430" s="139" t="s">
        <v>154</v>
      </c>
      <c r="AT430" s="139" t="s">
        <v>77</v>
      </c>
      <c r="AU430" s="11" t="s">
        <v>73</v>
      </c>
      <c r="AV430" s="11" t="s">
        <v>30</v>
      </c>
      <c r="AW430" s="11" t="s">
        <v>68</v>
      </c>
      <c r="AX430" s="139" t="s">
        <v>142</v>
      </c>
    </row>
    <row r="431" spans="2:50" s="12" customFormat="1" ht="12">
      <c r="B431" s="144"/>
      <c r="D431" s="135" t="s">
        <v>154</v>
      </c>
      <c r="E431" s="145" t="s">
        <v>3</v>
      </c>
      <c r="F431" s="146" t="s">
        <v>248</v>
      </c>
      <c r="H431" s="147">
        <v>190.512</v>
      </c>
      <c r="L431" s="144"/>
      <c r="M431" s="148"/>
      <c r="N431" s="149"/>
      <c r="O431" s="149"/>
      <c r="P431" s="149"/>
      <c r="Q431" s="149"/>
      <c r="R431" s="149"/>
      <c r="S431" s="149"/>
      <c r="T431" s="150"/>
      <c r="AS431" s="145" t="s">
        <v>154</v>
      </c>
      <c r="AT431" s="145" t="s">
        <v>77</v>
      </c>
      <c r="AU431" s="12" t="s">
        <v>77</v>
      </c>
      <c r="AV431" s="12" t="s">
        <v>30</v>
      </c>
      <c r="AW431" s="12" t="s">
        <v>68</v>
      </c>
      <c r="AX431" s="145" t="s">
        <v>142</v>
      </c>
    </row>
    <row r="432" spans="2:50" s="12" customFormat="1" ht="12">
      <c r="B432" s="144"/>
      <c r="D432" s="135" t="s">
        <v>154</v>
      </c>
      <c r="E432" s="145" t="s">
        <v>3</v>
      </c>
      <c r="F432" s="146" t="s">
        <v>249</v>
      </c>
      <c r="H432" s="147">
        <v>154.224</v>
      </c>
      <c r="L432" s="144"/>
      <c r="M432" s="148"/>
      <c r="N432" s="149"/>
      <c r="O432" s="149"/>
      <c r="P432" s="149"/>
      <c r="Q432" s="149"/>
      <c r="R432" s="149"/>
      <c r="S432" s="149"/>
      <c r="T432" s="150"/>
      <c r="AS432" s="145" t="s">
        <v>154</v>
      </c>
      <c r="AT432" s="145" t="s">
        <v>77</v>
      </c>
      <c r="AU432" s="12" t="s">
        <v>77</v>
      </c>
      <c r="AV432" s="12" t="s">
        <v>30</v>
      </c>
      <c r="AW432" s="12" t="s">
        <v>68</v>
      </c>
      <c r="AX432" s="145" t="s">
        <v>142</v>
      </c>
    </row>
    <row r="433" spans="2:50" s="12" customFormat="1" ht="12">
      <c r="B433" s="144"/>
      <c r="D433" s="135" t="s">
        <v>154</v>
      </c>
      <c r="E433" s="145" t="s">
        <v>3</v>
      </c>
      <c r="F433" s="146" t="s">
        <v>250</v>
      </c>
      <c r="H433" s="147">
        <v>102.816</v>
      </c>
      <c r="L433" s="144"/>
      <c r="M433" s="148"/>
      <c r="N433" s="149"/>
      <c r="O433" s="149"/>
      <c r="P433" s="149"/>
      <c r="Q433" s="149"/>
      <c r="R433" s="149"/>
      <c r="S433" s="149"/>
      <c r="T433" s="150"/>
      <c r="AS433" s="145" t="s">
        <v>154</v>
      </c>
      <c r="AT433" s="145" t="s">
        <v>77</v>
      </c>
      <c r="AU433" s="12" t="s">
        <v>77</v>
      </c>
      <c r="AV433" s="12" t="s">
        <v>30</v>
      </c>
      <c r="AW433" s="12" t="s">
        <v>68</v>
      </c>
      <c r="AX433" s="145" t="s">
        <v>142</v>
      </c>
    </row>
    <row r="434" spans="2:50" s="12" customFormat="1" ht="12">
      <c r="B434" s="144"/>
      <c r="D434" s="135" t="s">
        <v>154</v>
      </c>
      <c r="E434" s="145" t="s">
        <v>3</v>
      </c>
      <c r="F434" s="146" t="s">
        <v>251</v>
      </c>
      <c r="H434" s="147">
        <v>39.816</v>
      </c>
      <c r="L434" s="144"/>
      <c r="M434" s="148"/>
      <c r="N434" s="149"/>
      <c r="O434" s="149"/>
      <c r="P434" s="149"/>
      <c r="Q434" s="149"/>
      <c r="R434" s="149"/>
      <c r="S434" s="149"/>
      <c r="T434" s="150"/>
      <c r="AS434" s="145" t="s">
        <v>154</v>
      </c>
      <c r="AT434" s="145" t="s">
        <v>77</v>
      </c>
      <c r="AU434" s="12" t="s">
        <v>77</v>
      </c>
      <c r="AV434" s="12" t="s">
        <v>30</v>
      </c>
      <c r="AW434" s="12" t="s">
        <v>68</v>
      </c>
      <c r="AX434" s="145" t="s">
        <v>142</v>
      </c>
    </row>
    <row r="435" spans="2:50" s="12" customFormat="1" ht="12">
      <c r="B435" s="144"/>
      <c r="D435" s="135" t="s">
        <v>154</v>
      </c>
      <c r="E435" s="145" t="s">
        <v>3</v>
      </c>
      <c r="F435" s="146" t="s">
        <v>252</v>
      </c>
      <c r="H435" s="147">
        <v>29.988</v>
      </c>
      <c r="L435" s="144"/>
      <c r="M435" s="148"/>
      <c r="N435" s="149"/>
      <c r="O435" s="149"/>
      <c r="P435" s="149"/>
      <c r="Q435" s="149"/>
      <c r="R435" s="149"/>
      <c r="S435" s="149"/>
      <c r="T435" s="150"/>
      <c r="AS435" s="145" t="s">
        <v>154</v>
      </c>
      <c r="AT435" s="145" t="s">
        <v>77</v>
      </c>
      <c r="AU435" s="12" t="s">
        <v>77</v>
      </c>
      <c r="AV435" s="12" t="s">
        <v>30</v>
      </c>
      <c r="AW435" s="12" t="s">
        <v>68</v>
      </c>
      <c r="AX435" s="145" t="s">
        <v>142</v>
      </c>
    </row>
    <row r="436" spans="2:50" s="12" customFormat="1" ht="12">
      <c r="B436" s="144"/>
      <c r="D436" s="135" t="s">
        <v>154</v>
      </c>
      <c r="E436" s="145" t="s">
        <v>3</v>
      </c>
      <c r="F436" s="146" t="s">
        <v>253</v>
      </c>
      <c r="H436" s="147">
        <v>-67.768</v>
      </c>
      <c r="L436" s="144"/>
      <c r="M436" s="148"/>
      <c r="N436" s="149"/>
      <c r="O436" s="149"/>
      <c r="P436" s="149"/>
      <c r="Q436" s="149"/>
      <c r="R436" s="149"/>
      <c r="S436" s="149"/>
      <c r="T436" s="150"/>
      <c r="AS436" s="145" t="s">
        <v>154</v>
      </c>
      <c r="AT436" s="145" t="s">
        <v>77</v>
      </c>
      <c r="AU436" s="12" t="s">
        <v>77</v>
      </c>
      <c r="AV436" s="12" t="s">
        <v>30</v>
      </c>
      <c r="AW436" s="12" t="s">
        <v>68</v>
      </c>
      <c r="AX436" s="145" t="s">
        <v>142</v>
      </c>
    </row>
    <row r="437" spans="2:50" s="12" customFormat="1" ht="12">
      <c r="B437" s="144"/>
      <c r="D437" s="135" t="s">
        <v>154</v>
      </c>
      <c r="E437" s="145" t="s">
        <v>3</v>
      </c>
      <c r="F437" s="146" t="s">
        <v>254</v>
      </c>
      <c r="H437" s="147">
        <v>-31.52</v>
      </c>
      <c r="L437" s="144"/>
      <c r="M437" s="148"/>
      <c r="N437" s="149"/>
      <c r="O437" s="149"/>
      <c r="P437" s="149"/>
      <c r="Q437" s="149"/>
      <c r="R437" s="149"/>
      <c r="S437" s="149"/>
      <c r="T437" s="150"/>
      <c r="AS437" s="145" t="s">
        <v>154</v>
      </c>
      <c r="AT437" s="145" t="s">
        <v>77</v>
      </c>
      <c r="AU437" s="12" t="s">
        <v>77</v>
      </c>
      <c r="AV437" s="12" t="s">
        <v>30</v>
      </c>
      <c r="AW437" s="12" t="s">
        <v>68</v>
      </c>
      <c r="AX437" s="145" t="s">
        <v>142</v>
      </c>
    </row>
    <row r="438" spans="2:50" s="12" customFormat="1" ht="12">
      <c r="B438" s="144"/>
      <c r="D438" s="135" t="s">
        <v>154</v>
      </c>
      <c r="E438" s="145" t="s">
        <v>3</v>
      </c>
      <c r="F438" s="146" t="s">
        <v>255</v>
      </c>
      <c r="H438" s="147">
        <v>-22.852</v>
      </c>
      <c r="L438" s="144"/>
      <c r="M438" s="148"/>
      <c r="N438" s="149"/>
      <c r="O438" s="149"/>
      <c r="P438" s="149"/>
      <c r="Q438" s="149"/>
      <c r="R438" s="149"/>
      <c r="S438" s="149"/>
      <c r="T438" s="150"/>
      <c r="AS438" s="145" t="s">
        <v>154</v>
      </c>
      <c r="AT438" s="145" t="s">
        <v>77</v>
      </c>
      <c r="AU438" s="12" t="s">
        <v>77</v>
      </c>
      <c r="AV438" s="12" t="s">
        <v>30</v>
      </c>
      <c r="AW438" s="12" t="s">
        <v>68</v>
      </c>
      <c r="AX438" s="145" t="s">
        <v>142</v>
      </c>
    </row>
    <row r="439" spans="2:50" s="11" customFormat="1" ht="12">
      <c r="B439" s="138"/>
      <c r="D439" s="135" t="s">
        <v>154</v>
      </c>
      <c r="E439" s="139" t="s">
        <v>3</v>
      </c>
      <c r="F439" s="140" t="s">
        <v>256</v>
      </c>
      <c r="H439" s="139" t="s">
        <v>3</v>
      </c>
      <c r="L439" s="138"/>
      <c r="M439" s="141"/>
      <c r="N439" s="142"/>
      <c r="O439" s="142"/>
      <c r="P439" s="142"/>
      <c r="Q439" s="142"/>
      <c r="R439" s="142"/>
      <c r="S439" s="142"/>
      <c r="T439" s="143"/>
      <c r="AS439" s="139" t="s">
        <v>154</v>
      </c>
      <c r="AT439" s="139" t="s">
        <v>77</v>
      </c>
      <c r="AU439" s="11" t="s">
        <v>73</v>
      </c>
      <c r="AV439" s="11" t="s">
        <v>30</v>
      </c>
      <c r="AW439" s="11" t="s">
        <v>68</v>
      </c>
      <c r="AX439" s="139" t="s">
        <v>142</v>
      </c>
    </row>
    <row r="440" spans="2:50" s="12" customFormat="1" ht="12">
      <c r="B440" s="144"/>
      <c r="D440" s="135" t="s">
        <v>154</v>
      </c>
      <c r="E440" s="145" t="s">
        <v>3</v>
      </c>
      <c r="F440" s="146" t="s">
        <v>257</v>
      </c>
      <c r="H440" s="147">
        <v>50.904</v>
      </c>
      <c r="L440" s="144"/>
      <c r="M440" s="148"/>
      <c r="N440" s="149"/>
      <c r="O440" s="149"/>
      <c r="P440" s="149"/>
      <c r="Q440" s="149"/>
      <c r="R440" s="149"/>
      <c r="S440" s="149"/>
      <c r="T440" s="150"/>
      <c r="AS440" s="145" t="s">
        <v>154</v>
      </c>
      <c r="AT440" s="145" t="s">
        <v>77</v>
      </c>
      <c r="AU440" s="12" t="s">
        <v>77</v>
      </c>
      <c r="AV440" s="12" t="s">
        <v>30</v>
      </c>
      <c r="AW440" s="12" t="s">
        <v>68</v>
      </c>
      <c r="AX440" s="145" t="s">
        <v>142</v>
      </c>
    </row>
    <row r="441" spans="2:50" s="11" customFormat="1" ht="12">
      <c r="B441" s="138"/>
      <c r="D441" s="135" t="s">
        <v>154</v>
      </c>
      <c r="E441" s="139" t="s">
        <v>3</v>
      </c>
      <c r="F441" s="140" t="s">
        <v>258</v>
      </c>
      <c r="H441" s="139" t="s">
        <v>3</v>
      </c>
      <c r="L441" s="138"/>
      <c r="M441" s="141"/>
      <c r="N441" s="142"/>
      <c r="O441" s="142"/>
      <c r="P441" s="142"/>
      <c r="Q441" s="142"/>
      <c r="R441" s="142"/>
      <c r="S441" s="142"/>
      <c r="T441" s="143"/>
      <c r="AS441" s="139" t="s">
        <v>154</v>
      </c>
      <c r="AT441" s="139" t="s">
        <v>77</v>
      </c>
      <c r="AU441" s="11" t="s">
        <v>73</v>
      </c>
      <c r="AV441" s="11" t="s">
        <v>30</v>
      </c>
      <c r="AW441" s="11" t="s">
        <v>68</v>
      </c>
      <c r="AX441" s="139" t="s">
        <v>142</v>
      </c>
    </row>
    <row r="442" spans="2:50" s="12" customFormat="1" ht="12">
      <c r="B442" s="144"/>
      <c r="D442" s="135" t="s">
        <v>154</v>
      </c>
      <c r="E442" s="145" t="s">
        <v>3</v>
      </c>
      <c r="F442" s="146" t="s">
        <v>259</v>
      </c>
      <c r="H442" s="147">
        <v>26.384</v>
      </c>
      <c r="L442" s="144"/>
      <c r="M442" s="148"/>
      <c r="N442" s="149"/>
      <c r="O442" s="149"/>
      <c r="P442" s="149"/>
      <c r="Q442" s="149"/>
      <c r="R442" s="149"/>
      <c r="S442" s="149"/>
      <c r="T442" s="150"/>
      <c r="AS442" s="145" t="s">
        <v>154</v>
      </c>
      <c r="AT442" s="145" t="s">
        <v>77</v>
      </c>
      <c r="AU442" s="12" t="s">
        <v>77</v>
      </c>
      <c r="AV442" s="12" t="s">
        <v>30</v>
      </c>
      <c r="AW442" s="12" t="s">
        <v>68</v>
      </c>
      <c r="AX442" s="145" t="s">
        <v>142</v>
      </c>
    </row>
    <row r="443" spans="2:50" s="12" customFormat="1" ht="12">
      <c r="B443" s="144"/>
      <c r="D443" s="135" t="s">
        <v>154</v>
      </c>
      <c r="E443" s="145" t="s">
        <v>3</v>
      </c>
      <c r="F443" s="146" t="s">
        <v>260</v>
      </c>
      <c r="H443" s="147">
        <v>16.758</v>
      </c>
      <c r="L443" s="144"/>
      <c r="M443" s="148"/>
      <c r="N443" s="149"/>
      <c r="O443" s="149"/>
      <c r="P443" s="149"/>
      <c r="Q443" s="149"/>
      <c r="R443" s="149"/>
      <c r="S443" s="149"/>
      <c r="T443" s="150"/>
      <c r="AS443" s="145" t="s">
        <v>154</v>
      </c>
      <c r="AT443" s="145" t="s">
        <v>77</v>
      </c>
      <c r="AU443" s="12" t="s">
        <v>77</v>
      </c>
      <c r="AV443" s="12" t="s">
        <v>30</v>
      </c>
      <c r="AW443" s="12" t="s">
        <v>68</v>
      </c>
      <c r="AX443" s="145" t="s">
        <v>142</v>
      </c>
    </row>
    <row r="444" spans="2:50" s="11" customFormat="1" ht="12">
      <c r="B444" s="138"/>
      <c r="D444" s="135" t="s">
        <v>154</v>
      </c>
      <c r="E444" s="139" t="s">
        <v>3</v>
      </c>
      <c r="F444" s="140" t="s">
        <v>261</v>
      </c>
      <c r="H444" s="139" t="s">
        <v>3</v>
      </c>
      <c r="L444" s="138"/>
      <c r="M444" s="141"/>
      <c r="N444" s="142"/>
      <c r="O444" s="142"/>
      <c r="P444" s="142"/>
      <c r="Q444" s="142"/>
      <c r="R444" s="142"/>
      <c r="S444" s="142"/>
      <c r="T444" s="143"/>
      <c r="AS444" s="139" t="s">
        <v>154</v>
      </c>
      <c r="AT444" s="139" t="s">
        <v>77</v>
      </c>
      <c r="AU444" s="11" t="s">
        <v>73</v>
      </c>
      <c r="AV444" s="11" t="s">
        <v>30</v>
      </c>
      <c r="AW444" s="11" t="s">
        <v>68</v>
      </c>
      <c r="AX444" s="139" t="s">
        <v>142</v>
      </c>
    </row>
    <row r="445" spans="2:50" s="12" customFormat="1" ht="12">
      <c r="B445" s="144"/>
      <c r="D445" s="135" t="s">
        <v>154</v>
      </c>
      <c r="E445" s="145" t="s">
        <v>3</v>
      </c>
      <c r="F445" s="146" t="s">
        <v>262</v>
      </c>
      <c r="H445" s="147">
        <v>41.076</v>
      </c>
      <c r="L445" s="144"/>
      <c r="M445" s="148"/>
      <c r="N445" s="149"/>
      <c r="O445" s="149"/>
      <c r="P445" s="149"/>
      <c r="Q445" s="149"/>
      <c r="R445" s="149"/>
      <c r="S445" s="149"/>
      <c r="T445" s="150"/>
      <c r="AS445" s="145" t="s">
        <v>154</v>
      </c>
      <c r="AT445" s="145" t="s">
        <v>77</v>
      </c>
      <c r="AU445" s="12" t="s">
        <v>77</v>
      </c>
      <c r="AV445" s="12" t="s">
        <v>30</v>
      </c>
      <c r="AW445" s="12" t="s">
        <v>68</v>
      </c>
      <c r="AX445" s="145" t="s">
        <v>142</v>
      </c>
    </row>
    <row r="446" spans="2:50" s="11" customFormat="1" ht="12">
      <c r="B446" s="138"/>
      <c r="D446" s="135" t="s">
        <v>154</v>
      </c>
      <c r="E446" s="139" t="s">
        <v>3</v>
      </c>
      <c r="F446" s="140" t="s">
        <v>263</v>
      </c>
      <c r="H446" s="139" t="s">
        <v>3</v>
      </c>
      <c r="L446" s="138"/>
      <c r="M446" s="141"/>
      <c r="N446" s="142"/>
      <c r="O446" s="142"/>
      <c r="P446" s="142"/>
      <c r="Q446" s="142"/>
      <c r="R446" s="142"/>
      <c r="S446" s="142"/>
      <c r="T446" s="143"/>
      <c r="AS446" s="139" t="s">
        <v>154</v>
      </c>
      <c r="AT446" s="139" t="s">
        <v>77</v>
      </c>
      <c r="AU446" s="11" t="s">
        <v>73</v>
      </c>
      <c r="AV446" s="11" t="s">
        <v>30</v>
      </c>
      <c r="AW446" s="11" t="s">
        <v>68</v>
      </c>
      <c r="AX446" s="139" t="s">
        <v>142</v>
      </c>
    </row>
    <row r="447" spans="2:50" s="12" customFormat="1" ht="12">
      <c r="B447" s="144"/>
      <c r="D447" s="135" t="s">
        <v>154</v>
      </c>
      <c r="E447" s="145" t="s">
        <v>3</v>
      </c>
      <c r="F447" s="146" t="s">
        <v>264</v>
      </c>
      <c r="H447" s="147">
        <v>45.36</v>
      </c>
      <c r="L447" s="144"/>
      <c r="M447" s="148"/>
      <c r="N447" s="149"/>
      <c r="O447" s="149"/>
      <c r="P447" s="149"/>
      <c r="Q447" s="149"/>
      <c r="R447" s="149"/>
      <c r="S447" s="149"/>
      <c r="T447" s="150"/>
      <c r="AS447" s="145" t="s">
        <v>154</v>
      </c>
      <c r="AT447" s="145" t="s">
        <v>77</v>
      </c>
      <c r="AU447" s="12" t="s">
        <v>77</v>
      </c>
      <c r="AV447" s="12" t="s">
        <v>30</v>
      </c>
      <c r="AW447" s="12" t="s">
        <v>68</v>
      </c>
      <c r="AX447" s="145" t="s">
        <v>142</v>
      </c>
    </row>
    <row r="448" spans="2:50" s="11" customFormat="1" ht="12">
      <c r="B448" s="138"/>
      <c r="D448" s="135" t="s">
        <v>154</v>
      </c>
      <c r="E448" s="139" t="s">
        <v>3</v>
      </c>
      <c r="F448" s="140" t="s">
        <v>265</v>
      </c>
      <c r="H448" s="139" t="s">
        <v>3</v>
      </c>
      <c r="L448" s="138"/>
      <c r="M448" s="141"/>
      <c r="N448" s="142"/>
      <c r="O448" s="142"/>
      <c r="P448" s="142"/>
      <c r="Q448" s="142"/>
      <c r="R448" s="142"/>
      <c r="S448" s="142"/>
      <c r="T448" s="143"/>
      <c r="AS448" s="139" t="s">
        <v>154</v>
      </c>
      <c r="AT448" s="139" t="s">
        <v>77</v>
      </c>
      <c r="AU448" s="11" t="s">
        <v>73</v>
      </c>
      <c r="AV448" s="11" t="s">
        <v>30</v>
      </c>
      <c r="AW448" s="11" t="s">
        <v>68</v>
      </c>
      <c r="AX448" s="139" t="s">
        <v>142</v>
      </c>
    </row>
    <row r="449" spans="2:50" s="12" customFormat="1" ht="12">
      <c r="B449" s="144"/>
      <c r="D449" s="135" t="s">
        <v>154</v>
      </c>
      <c r="E449" s="145" t="s">
        <v>3</v>
      </c>
      <c r="F449" s="146" t="s">
        <v>266</v>
      </c>
      <c r="H449" s="147">
        <v>57.708</v>
      </c>
      <c r="L449" s="144"/>
      <c r="M449" s="148"/>
      <c r="N449" s="149"/>
      <c r="O449" s="149"/>
      <c r="P449" s="149"/>
      <c r="Q449" s="149"/>
      <c r="R449" s="149"/>
      <c r="S449" s="149"/>
      <c r="T449" s="150"/>
      <c r="AS449" s="145" t="s">
        <v>154</v>
      </c>
      <c r="AT449" s="145" t="s">
        <v>77</v>
      </c>
      <c r="AU449" s="12" t="s">
        <v>77</v>
      </c>
      <c r="AV449" s="12" t="s">
        <v>30</v>
      </c>
      <c r="AW449" s="12" t="s">
        <v>68</v>
      </c>
      <c r="AX449" s="145" t="s">
        <v>142</v>
      </c>
    </row>
    <row r="450" spans="2:50" s="14" customFormat="1" ht="12">
      <c r="B450" s="167"/>
      <c r="D450" s="135" t="s">
        <v>154</v>
      </c>
      <c r="E450" s="168" t="s">
        <v>3</v>
      </c>
      <c r="F450" s="169" t="s">
        <v>226</v>
      </c>
      <c r="H450" s="170">
        <v>633.406</v>
      </c>
      <c r="L450" s="167"/>
      <c r="M450" s="171"/>
      <c r="N450" s="172"/>
      <c r="O450" s="172"/>
      <c r="P450" s="172"/>
      <c r="Q450" s="172"/>
      <c r="R450" s="172"/>
      <c r="S450" s="172"/>
      <c r="T450" s="173"/>
      <c r="AS450" s="168" t="s">
        <v>154</v>
      </c>
      <c r="AT450" s="168" t="s">
        <v>77</v>
      </c>
      <c r="AU450" s="14" t="s">
        <v>143</v>
      </c>
      <c r="AV450" s="14" t="s">
        <v>30</v>
      </c>
      <c r="AW450" s="14" t="s">
        <v>68</v>
      </c>
      <c r="AX450" s="168" t="s">
        <v>142</v>
      </c>
    </row>
    <row r="451" spans="2:50" s="13" customFormat="1" ht="12">
      <c r="B451" s="160"/>
      <c r="D451" s="135" t="s">
        <v>154</v>
      </c>
      <c r="E451" s="161" t="s">
        <v>3</v>
      </c>
      <c r="F451" s="162" t="s">
        <v>182</v>
      </c>
      <c r="H451" s="163">
        <v>1757.257</v>
      </c>
      <c r="L451" s="160"/>
      <c r="M451" s="164"/>
      <c r="N451" s="165"/>
      <c r="O451" s="165"/>
      <c r="P451" s="165"/>
      <c r="Q451" s="165"/>
      <c r="R451" s="165"/>
      <c r="S451" s="165"/>
      <c r="T451" s="166"/>
      <c r="AS451" s="161" t="s">
        <v>154</v>
      </c>
      <c r="AT451" s="161" t="s">
        <v>77</v>
      </c>
      <c r="AU451" s="13" t="s">
        <v>150</v>
      </c>
      <c r="AV451" s="13" t="s">
        <v>30</v>
      </c>
      <c r="AW451" s="13" t="s">
        <v>73</v>
      </c>
      <c r="AX451" s="161" t="s">
        <v>142</v>
      </c>
    </row>
    <row r="452" spans="2:64" s="1" customFormat="1" ht="20.45" customHeight="1">
      <c r="B452" s="124"/>
      <c r="C452" s="125" t="s">
        <v>414</v>
      </c>
      <c r="D452" s="125" t="s">
        <v>145</v>
      </c>
      <c r="E452" s="126" t="s">
        <v>415</v>
      </c>
      <c r="F452" s="127" t="s">
        <v>416</v>
      </c>
      <c r="G452" s="128" t="s">
        <v>174</v>
      </c>
      <c r="H452" s="129">
        <v>1027.22</v>
      </c>
      <c r="I452" s="130"/>
      <c r="J452" s="130">
        <f>ROUND(I452*H452,2)</f>
        <v>0</v>
      </c>
      <c r="K452" s="127" t="s">
        <v>149</v>
      </c>
      <c r="L452" s="28"/>
      <c r="M452" s="48" t="s">
        <v>3</v>
      </c>
      <c r="N452" s="131" t="s">
        <v>39</v>
      </c>
      <c r="O452" s="132">
        <v>0.51</v>
      </c>
      <c r="P452" s="132">
        <f>O452*H452</f>
        <v>523.8822</v>
      </c>
      <c r="Q452" s="132">
        <v>0</v>
      </c>
      <c r="R452" s="132">
        <f>Q452*H452</f>
        <v>0</v>
      </c>
      <c r="S452" s="132">
        <v>0</v>
      </c>
      <c r="T452" s="133">
        <f>S452*H452</f>
        <v>0</v>
      </c>
      <c r="AQ452" s="17" t="s">
        <v>150</v>
      </c>
      <c r="AS452" s="17" t="s">
        <v>145</v>
      </c>
      <c r="AT452" s="17" t="s">
        <v>77</v>
      </c>
      <c r="AX452" s="17" t="s">
        <v>142</v>
      </c>
      <c r="BD452" s="134">
        <f>IF(N452="základní",J452,0)</f>
        <v>0</v>
      </c>
      <c r="BE452" s="134">
        <f>IF(N452="snížená",J452,0)</f>
        <v>0</v>
      </c>
      <c r="BF452" s="134">
        <f>IF(N452="zákl. přenesená",J452,0)</f>
        <v>0</v>
      </c>
      <c r="BG452" s="134">
        <f>IF(N452="sníž. přenesená",J452,0)</f>
        <v>0</v>
      </c>
      <c r="BH452" s="134">
        <f>IF(N452="nulová",J452,0)</f>
        <v>0</v>
      </c>
      <c r="BI452" s="17" t="s">
        <v>73</v>
      </c>
      <c r="BJ452" s="134">
        <f>ROUND(I452*H452,2)</f>
        <v>0</v>
      </c>
      <c r="BK452" s="17" t="s">
        <v>150</v>
      </c>
      <c r="BL452" s="17" t="s">
        <v>417</v>
      </c>
    </row>
    <row r="453" spans="2:46" s="1" customFormat="1" ht="68.25">
      <c r="B453" s="28"/>
      <c r="D453" s="135" t="s">
        <v>152</v>
      </c>
      <c r="F453" s="136" t="s">
        <v>418</v>
      </c>
      <c r="L453" s="28"/>
      <c r="M453" s="137"/>
      <c r="N453" s="49"/>
      <c r="O453" s="49"/>
      <c r="P453" s="49"/>
      <c r="Q453" s="49"/>
      <c r="R453" s="49"/>
      <c r="S453" s="49"/>
      <c r="T453" s="50"/>
      <c r="AS453" s="17" t="s">
        <v>152</v>
      </c>
      <c r="AT453" s="17" t="s">
        <v>77</v>
      </c>
    </row>
    <row r="454" spans="2:50" s="11" customFormat="1" ht="12">
      <c r="B454" s="138"/>
      <c r="D454" s="135" t="s">
        <v>154</v>
      </c>
      <c r="E454" s="139" t="s">
        <v>3</v>
      </c>
      <c r="F454" s="140" t="s">
        <v>1185</v>
      </c>
      <c r="H454" s="139" t="s">
        <v>3</v>
      </c>
      <c r="L454" s="138"/>
      <c r="M454" s="141"/>
      <c r="N454" s="142"/>
      <c r="O454" s="142"/>
      <c r="P454" s="142"/>
      <c r="Q454" s="142"/>
      <c r="R454" s="142"/>
      <c r="S454" s="142"/>
      <c r="T454" s="143"/>
      <c r="AS454" s="139" t="s">
        <v>154</v>
      </c>
      <c r="AT454" s="139" t="s">
        <v>77</v>
      </c>
      <c r="AU454" s="11" t="s">
        <v>73</v>
      </c>
      <c r="AV454" s="11" t="s">
        <v>30</v>
      </c>
      <c r="AW454" s="11" t="s">
        <v>68</v>
      </c>
      <c r="AX454" s="139" t="s">
        <v>142</v>
      </c>
    </row>
    <row r="455" spans="2:50" s="11" customFormat="1" ht="12">
      <c r="B455" s="138"/>
      <c r="D455" s="135" t="s">
        <v>154</v>
      </c>
      <c r="E455" s="139" t="s">
        <v>3</v>
      </c>
      <c r="F455" s="140" t="s">
        <v>156</v>
      </c>
      <c r="H455" s="139" t="s">
        <v>3</v>
      </c>
      <c r="L455" s="138"/>
      <c r="M455" s="141"/>
      <c r="N455" s="142"/>
      <c r="O455" s="142"/>
      <c r="P455" s="142"/>
      <c r="Q455" s="142"/>
      <c r="R455" s="142"/>
      <c r="S455" s="142"/>
      <c r="T455" s="143"/>
      <c r="AS455" s="139" t="s">
        <v>154</v>
      </c>
      <c r="AT455" s="139" t="s">
        <v>77</v>
      </c>
      <c r="AU455" s="11" t="s">
        <v>73</v>
      </c>
      <c r="AV455" s="11" t="s">
        <v>30</v>
      </c>
      <c r="AW455" s="11" t="s">
        <v>68</v>
      </c>
      <c r="AX455" s="139" t="s">
        <v>142</v>
      </c>
    </row>
    <row r="456" spans="2:50" s="12" customFormat="1" ht="12">
      <c r="B456" s="144"/>
      <c r="D456" s="135" t="s">
        <v>154</v>
      </c>
      <c r="E456" s="145" t="s">
        <v>3</v>
      </c>
      <c r="F456" s="146" t="s">
        <v>88</v>
      </c>
      <c r="H456" s="147">
        <v>10.04</v>
      </c>
      <c r="L456" s="144"/>
      <c r="M456" s="148"/>
      <c r="N456" s="149"/>
      <c r="O456" s="149"/>
      <c r="P456" s="149"/>
      <c r="Q456" s="149"/>
      <c r="R456" s="149"/>
      <c r="S456" s="149"/>
      <c r="T456" s="150"/>
      <c r="AS456" s="145" t="s">
        <v>154</v>
      </c>
      <c r="AT456" s="145" t="s">
        <v>77</v>
      </c>
      <c r="AU456" s="12" t="s">
        <v>77</v>
      </c>
      <c r="AV456" s="12" t="s">
        <v>30</v>
      </c>
      <c r="AW456" s="12" t="s">
        <v>68</v>
      </c>
      <c r="AX456" s="145" t="s">
        <v>142</v>
      </c>
    </row>
    <row r="457" spans="2:50" s="12" customFormat="1" ht="12">
      <c r="B457" s="144"/>
      <c r="D457" s="135" t="s">
        <v>154</v>
      </c>
      <c r="E457" s="145" t="s">
        <v>3</v>
      </c>
      <c r="F457" s="146" t="s">
        <v>85</v>
      </c>
      <c r="H457" s="147">
        <v>121.58</v>
      </c>
      <c r="L457" s="144"/>
      <c r="M457" s="148"/>
      <c r="N457" s="149"/>
      <c r="O457" s="149"/>
      <c r="P457" s="149"/>
      <c r="Q457" s="149"/>
      <c r="R457" s="149"/>
      <c r="S457" s="149"/>
      <c r="T457" s="150"/>
      <c r="AS457" s="145" t="s">
        <v>154</v>
      </c>
      <c r="AT457" s="145" t="s">
        <v>77</v>
      </c>
      <c r="AU457" s="12" t="s">
        <v>77</v>
      </c>
      <c r="AV457" s="12" t="s">
        <v>30</v>
      </c>
      <c r="AW457" s="12" t="s">
        <v>68</v>
      </c>
      <c r="AX457" s="145" t="s">
        <v>142</v>
      </c>
    </row>
    <row r="458" spans="2:50" s="12" customFormat="1" ht="12">
      <c r="B458" s="144"/>
      <c r="D458" s="135" t="s">
        <v>154</v>
      </c>
      <c r="E458" s="145" t="s">
        <v>3</v>
      </c>
      <c r="F458" s="146" t="s">
        <v>83</v>
      </c>
      <c r="H458" s="147">
        <v>895.6</v>
      </c>
      <c r="L458" s="144"/>
      <c r="M458" s="148"/>
      <c r="N458" s="149"/>
      <c r="O458" s="149"/>
      <c r="P458" s="149"/>
      <c r="Q458" s="149"/>
      <c r="R458" s="149"/>
      <c r="S458" s="149"/>
      <c r="T458" s="150"/>
      <c r="AS458" s="145" t="s">
        <v>154</v>
      </c>
      <c r="AT458" s="145" t="s">
        <v>77</v>
      </c>
      <c r="AU458" s="12" t="s">
        <v>77</v>
      </c>
      <c r="AV458" s="12" t="s">
        <v>30</v>
      </c>
      <c r="AW458" s="12" t="s">
        <v>68</v>
      </c>
      <c r="AX458" s="145" t="s">
        <v>142</v>
      </c>
    </row>
    <row r="459" spans="2:50" s="13" customFormat="1" ht="12">
      <c r="B459" s="160"/>
      <c r="D459" s="135" t="s">
        <v>154</v>
      </c>
      <c r="E459" s="161" t="s">
        <v>3</v>
      </c>
      <c r="F459" s="162" t="s">
        <v>182</v>
      </c>
      <c r="H459" s="163">
        <v>1027.22</v>
      </c>
      <c r="L459" s="160"/>
      <c r="M459" s="164"/>
      <c r="N459" s="165"/>
      <c r="O459" s="165"/>
      <c r="P459" s="165"/>
      <c r="Q459" s="165"/>
      <c r="R459" s="165"/>
      <c r="S459" s="165"/>
      <c r="T459" s="166"/>
      <c r="AS459" s="161" t="s">
        <v>154</v>
      </c>
      <c r="AT459" s="161" t="s">
        <v>77</v>
      </c>
      <c r="AU459" s="13" t="s">
        <v>150</v>
      </c>
      <c r="AV459" s="13" t="s">
        <v>30</v>
      </c>
      <c r="AW459" s="13" t="s">
        <v>73</v>
      </c>
      <c r="AX459" s="161" t="s">
        <v>142</v>
      </c>
    </row>
    <row r="460" spans="2:62" s="10" customFormat="1" ht="22.9" customHeight="1">
      <c r="B460" s="112"/>
      <c r="D460" s="113" t="s">
        <v>67</v>
      </c>
      <c r="E460" s="122" t="s">
        <v>420</v>
      </c>
      <c r="F460" s="122" t="s">
        <v>421</v>
      </c>
      <c r="J460" s="123">
        <f>BJ460</f>
        <v>0</v>
      </c>
      <c r="L460" s="112"/>
      <c r="M460" s="116"/>
      <c r="N460" s="117"/>
      <c r="O460" s="117"/>
      <c r="P460" s="118">
        <f>SUM(P461:P469)</f>
        <v>852.1815000000001</v>
      </c>
      <c r="Q460" s="117"/>
      <c r="R460" s="118">
        <f>SUM(R461:R469)</f>
        <v>0</v>
      </c>
      <c r="S460" s="117"/>
      <c r="T460" s="119">
        <f>SUM(T461:T469)</f>
        <v>0</v>
      </c>
      <c r="AQ460" s="113" t="s">
        <v>73</v>
      </c>
      <c r="AS460" s="120" t="s">
        <v>67</v>
      </c>
      <c r="AT460" s="120" t="s">
        <v>73</v>
      </c>
      <c r="AX460" s="113" t="s">
        <v>142</v>
      </c>
      <c r="BJ460" s="121">
        <f>SUM(BJ461:BJ469)</f>
        <v>0</v>
      </c>
    </row>
    <row r="461" spans="2:64" s="1" customFormat="1" ht="20.45" customHeight="1">
      <c r="B461" s="124"/>
      <c r="C461" s="125" t="s">
        <v>422</v>
      </c>
      <c r="D461" s="125" t="s">
        <v>145</v>
      </c>
      <c r="E461" s="126" t="s">
        <v>423</v>
      </c>
      <c r="F461" s="127" t="s">
        <v>424</v>
      </c>
      <c r="G461" s="128" t="s">
        <v>161</v>
      </c>
      <c r="H461" s="129">
        <v>149.9</v>
      </c>
      <c r="I461" s="130"/>
      <c r="J461" s="130">
        <f>ROUND(I461*H461,2)</f>
        <v>0</v>
      </c>
      <c r="K461" s="127" t="s">
        <v>149</v>
      </c>
      <c r="L461" s="28"/>
      <c r="M461" s="48" t="s">
        <v>3</v>
      </c>
      <c r="N461" s="131" t="s">
        <v>39</v>
      </c>
      <c r="O461" s="132">
        <v>5.44</v>
      </c>
      <c r="P461" s="132">
        <f>O461*H461</f>
        <v>815.4560000000001</v>
      </c>
      <c r="Q461" s="132">
        <v>0</v>
      </c>
      <c r="R461" s="132">
        <f>Q461*H461</f>
        <v>0</v>
      </c>
      <c r="S461" s="132">
        <v>0</v>
      </c>
      <c r="T461" s="133">
        <f>S461*H461</f>
        <v>0</v>
      </c>
      <c r="AQ461" s="17" t="s">
        <v>150</v>
      </c>
      <c r="AS461" s="17" t="s">
        <v>145</v>
      </c>
      <c r="AT461" s="17" t="s">
        <v>77</v>
      </c>
      <c r="AX461" s="17" t="s">
        <v>142</v>
      </c>
      <c r="BD461" s="134">
        <f>IF(N461="základní",J461,0)</f>
        <v>0</v>
      </c>
      <c r="BE461" s="134">
        <f>IF(N461="snížená",J461,0)</f>
        <v>0</v>
      </c>
      <c r="BF461" s="134">
        <f>IF(N461="zákl. přenesená",J461,0)</f>
        <v>0</v>
      </c>
      <c r="BG461" s="134">
        <f>IF(N461="sníž. přenesená",J461,0)</f>
        <v>0</v>
      </c>
      <c r="BH461" s="134">
        <f>IF(N461="nulová",J461,0)</f>
        <v>0</v>
      </c>
      <c r="BI461" s="17" t="s">
        <v>73</v>
      </c>
      <c r="BJ461" s="134">
        <f>ROUND(I461*H461,2)</f>
        <v>0</v>
      </c>
      <c r="BK461" s="17" t="s">
        <v>150</v>
      </c>
      <c r="BL461" s="17" t="s">
        <v>425</v>
      </c>
    </row>
    <row r="462" spans="2:46" s="1" customFormat="1" ht="117">
      <c r="B462" s="28"/>
      <c r="D462" s="135" t="s">
        <v>152</v>
      </c>
      <c r="F462" s="136" t="s">
        <v>426</v>
      </c>
      <c r="L462" s="28"/>
      <c r="M462" s="137"/>
      <c r="N462" s="49"/>
      <c r="O462" s="49"/>
      <c r="P462" s="49"/>
      <c r="Q462" s="49"/>
      <c r="R462" s="49"/>
      <c r="S462" s="49"/>
      <c r="T462" s="50"/>
      <c r="AS462" s="17" t="s">
        <v>152</v>
      </c>
      <c r="AT462" s="17" t="s">
        <v>77</v>
      </c>
    </row>
    <row r="463" spans="2:64" s="1" customFormat="1" ht="20.45" customHeight="1">
      <c r="B463" s="124"/>
      <c r="C463" s="125" t="s">
        <v>427</v>
      </c>
      <c r="D463" s="125" t="s">
        <v>145</v>
      </c>
      <c r="E463" s="126" t="s">
        <v>428</v>
      </c>
      <c r="F463" s="127" t="s">
        <v>429</v>
      </c>
      <c r="G463" s="128" t="s">
        <v>161</v>
      </c>
      <c r="H463" s="129">
        <v>149.9</v>
      </c>
      <c r="I463" s="130"/>
      <c r="J463" s="130">
        <f>ROUND(I463*H463,2)</f>
        <v>0</v>
      </c>
      <c r="K463" s="127" t="s">
        <v>149</v>
      </c>
      <c r="L463" s="28"/>
      <c r="M463" s="48" t="s">
        <v>3</v>
      </c>
      <c r="N463" s="131" t="s">
        <v>39</v>
      </c>
      <c r="O463" s="132">
        <v>0.125</v>
      </c>
      <c r="P463" s="132">
        <f>O463*H463</f>
        <v>18.7375</v>
      </c>
      <c r="Q463" s="132">
        <v>0</v>
      </c>
      <c r="R463" s="132">
        <f>Q463*H463</f>
        <v>0</v>
      </c>
      <c r="S463" s="132">
        <v>0</v>
      </c>
      <c r="T463" s="133">
        <f>S463*H463</f>
        <v>0</v>
      </c>
      <c r="AQ463" s="17" t="s">
        <v>150</v>
      </c>
      <c r="AS463" s="17" t="s">
        <v>145</v>
      </c>
      <c r="AT463" s="17" t="s">
        <v>77</v>
      </c>
      <c r="AX463" s="17" t="s">
        <v>142</v>
      </c>
      <c r="BD463" s="134">
        <f>IF(N463="základní",J463,0)</f>
        <v>0</v>
      </c>
      <c r="BE463" s="134">
        <f>IF(N463="snížená",J463,0)</f>
        <v>0</v>
      </c>
      <c r="BF463" s="134">
        <f>IF(N463="zákl. přenesená",J463,0)</f>
        <v>0</v>
      </c>
      <c r="BG463" s="134">
        <f>IF(N463="sníž. přenesená",J463,0)</f>
        <v>0</v>
      </c>
      <c r="BH463" s="134">
        <f>IF(N463="nulová",J463,0)</f>
        <v>0</v>
      </c>
      <c r="BI463" s="17" t="s">
        <v>73</v>
      </c>
      <c r="BJ463" s="134">
        <f>ROUND(I463*H463,2)</f>
        <v>0</v>
      </c>
      <c r="BK463" s="17" t="s">
        <v>150</v>
      </c>
      <c r="BL463" s="17" t="s">
        <v>430</v>
      </c>
    </row>
    <row r="464" spans="2:46" s="1" customFormat="1" ht="78">
      <c r="B464" s="28"/>
      <c r="D464" s="135" t="s">
        <v>152</v>
      </c>
      <c r="F464" s="136" t="s">
        <v>431</v>
      </c>
      <c r="L464" s="28"/>
      <c r="M464" s="137"/>
      <c r="N464" s="49"/>
      <c r="O464" s="49"/>
      <c r="P464" s="49"/>
      <c r="Q464" s="49"/>
      <c r="R464" s="49"/>
      <c r="S464" s="49"/>
      <c r="T464" s="50"/>
      <c r="AS464" s="17" t="s">
        <v>152</v>
      </c>
      <c r="AT464" s="17" t="s">
        <v>77</v>
      </c>
    </row>
    <row r="465" spans="2:64" s="1" customFormat="1" ht="20.45" customHeight="1">
      <c r="B465" s="124"/>
      <c r="C465" s="125" t="s">
        <v>432</v>
      </c>
      <c r="D465" s="125" t="s">
        <v>145</v>
      </c>
      <c r="E465" s="126" t="s">
        <v>433</v>
      </c>
      <c r="F465" s="127" t="s">
        <v>434</v>
      </c>
      <c r="G465" s="128" t="s">
        <v>161</v>
      </c>
      <c r="H465" s="129">
        <v>2998</v>
      </c>
      <c r="I465" s="130"/>
      <c r="J465" s="130">
        <f>ROUND(I465*H465,2)</f>
        <v>0</v>
      </c>
      <c r="K465" s="127" t="s">
        <v>149</v>
      </c>
      <c r="L465" s="28"/>
      <c r="M465" s="48" t="s">
        <v>3</v>
      </c>
      <c r="N465" s="131" t="s">
        <v>39</v>
      </c>
      <c r="O465" s="132">
        <v>0.006</v>
      </c>
      <c r="P465" s="132">
        <f>O465*H465</f>
        <v>17.988</v>
      </c>
      <c r="Q465" s="132">
        <v>0</v>
      </c>
      <c r="R465" s="132">
        <f>Q465*H465</f>
        <v>0</v>
      </c>
      <c r="S465" s="132">
        <v>0</v>
      </c>
      <c r="T465" s="133">
        <f>S465*H465</f>
        <v>0</v>
      </c>
      <c r="AQ465" s="17" t="s">
        <v>150</v>
      </c>
      <c r="AS465" s="17" t="s">
        <v>145</v>
      </c>
      <c r="AT465" s="17" t="s">
        <v>77</v>
      </c>
      <c r="AX465" s="17" t="s">
        <v>142</v>
      </c>
      <c r="BD465" s="134">
        <f>IF(N465="základní",J465,0)</f>
        <v>0</v>
      </c>
      <c r="BE465" s="134">
        <f>IF(N465="snížená",J465,0)</f>
        <v>0</v>
      </c>
      <c r="BF465" s="134">
        <f>IF(N465="zákl. přenesená",J465,0)</f>
        <v>0</v>
      </c>
      <c r="BG465" s="134">
        <f>IF(N465="sníž. přenesená",J465,0)</f>
        <v>0</v>
      </c>
      <c r="BH465" s="134">
        <f>IF(N465="nulová",J465,0)</f>
        <v>0</v>
      </c>
      <c r="BI465" s="17" t="s">
        <v>73</v>
      </c>
      <c r="BJ465" s="134">
        <f>ROUND(I465*H465,2)</f>
        <v>0</v>
      </c>
      <c r="BK465" s="17" t="s">
        <v>150</v>
      </c>
      <c r="BL465" s="17" t="s">
        <v>435</v>
      </c>
    </row>
    <row r="466" spans="2:46" s="1" customFormat="1" ht="78">
      <c r="B466" s="28"/>
      <c r="D466" s="135" t="s">
        <v>152</v>
      </c>
      <c r="F466" s="136" t="s">
        <v>431</v>
      </c>
      <c r="L466" s="28"/>
      <c r="M466" s="137"/>
      <c r="N466" s="49"/>
      <c r="O466" s="49"/>
      <c r="P466" s="49"/>
      <c r="Q466" s="49"/>
      <c r="R466" s="49"/>
      <c r="S466" s="49"/>
      <c r="T466" s="50"/>
      <c r="AS466" s="17" t="s">
        <v>152</v>
      </c>
      <c r="AT466" s="17" t="s">
        <v>77</v>
      </c>
    </row>
    <row r="467" spans="2:50" s="12" customFormat="1" ht="12">
      <c r="B467" s="144"/>
      <c r="D467" s="135" t="s">
        <v>154</v>
      </c>
      <c r="F467" s="146" t="s">
        <v>1186</v>
      </c>
      <c r="H467" s="147">
        <v>2998</v>
      </c>
      <c r="L467" s="144"/>
      <c r="M467" s="148"/>
      <c r="N467" s="149"/>
      <c r="O467" s="149"/>
      <c r="P467" s="149"/>
      <c r="Q467" s="149"/>
      <c r="R467" s="149"/>
      <c r="S467" s="149"/>
      <c r="T467" s="150"/>
      <c r="AS467" s="145" t="s">
        <v>154</v>
      </c>
      <c r="AT467" s="145" t="s">
        <v>77</v>
      </c>
      <c r="AU467" s="12" t="s">
        <v>77</v>
      </c>
      <c r="AV467" s="12" t="s">
        <v>4</v>
      </c>
      <c r="AW467" s="12" t="s">
        <v>73</v>
      </c>
      <c r="AX467" s="145" t="s">
        <v>142</v>
      </c>
    </row>
    <row r="468" spans="2:64" s="1" customFormat="1" ht="20.45" customHeight="1">
      <c r="B468" s="124"/>
      <c r="C468" s="125" t="s">
        <v>437</v>
      </c>
      <c r="D468" s="125" t="s">
        <v>145</v>
      </c>
      <c r="E468" s="126" t="s">
        <v>438</v>
      </c>
      <c r="F468" s="127" t="s">
        <v>439</v>
      </c>
      <c r="G468" s="128" t="s">
        <v>161</v>
      </c>
      <c r="H468" s="129">
        <v>149.9</v>
      </c>
      <c r="I468" s="130"/>
      <c r="J468" s="130">
        <f>ROUND(I468*H468,2)</f>
        <v>0</v>
      </c>
      <c r="K468" s="127" t="s">
        <v>149</v>
      </c>
      <c r="L468" s="28"/>
      <c r="M468" s="48" t="s">
        <v>3</v>
      </c>
      <c r="N468" s="131" t="s">
        <v>39</v>
      </c>
      <c r="O468" s="132">
        <v>0</v>
      </c>
      <c r="P468" s="132">
        <f>O468*H468</f>
        <v>0</v>
      </c>
      <c r="Q468" s="132">
        <v>0</v>
      </c>
      <c r="R468" s="132">
        <f>Q468*H468</f>
        <v>0</v>
      </c>
      <c r="S468" s="132">
        <v>0</v>
      </c>
      <c r="T468" s="133">
        <f>S468*H468</f>
        <v>0</v>
      </c>
      <c r="AQ468" s="17" t="s">
        <v>150</v>
      </c>
      <c r="AS468" s="17" t="s">
        <v>145</v>
      </c>
      <c r="AT468" s="17" t="s">
        <v>77</v>
      </c>
      <c r="AX468" s="17" t="s">
        <v>142</v>
      </c>
      <c r="BD468" s="134">
        <f>IF(N468="základní",J468,0)</f>
        <v>0</v>
      </c>
      <c r="BE468" s="134">
        <f>IF(N468="snížená",J468,0)</f>
        <v>0</v>
      </c>
      <c r="BF468" s="134">
        <f>IF(N468="zákl. přenesená",J468,0)</f>
        <v>0</v>
      </c>
      <c r="BG468" s="134">
        <f>IF(N468="sníž. přenesená",J468,0)</f>
        <v>0</v>
      </c>
      <c r="BH468" s="134">
        <f>IF(N468="nulová",J468,0)</f>
        <v>0</v>
      </c>
      <c r="BI468" s="17" t="s">
        <v>73</v>
      </c>
      <c r="BJ468" s="134">
        <f>ROUND(I468*H468,2)</f>
        <v>0</v>
      </c>
      <c r="BK468" s="17" t="s">
        <v>150</v>
      </c>
      <c r="BL468" s="17" t="s">
        <v>440</v>
      </c>
    </row>
    <row r="469" spans="2:46" s="1" customFormat="1" ht="68.25">
      <c r="B469" s="28"/>
      <c r="D469" s="135" t="s">
        <v>152</v>
      </c>
      <c r="F469" s="136" t="s">
        <v>441</v>
      </c>
      <c r="L469" s="28"/>
      <c r="M469" s="137"/>
      <c r="N469" s="49"/>
      <c r="O469" s="49"/>
      <c r="P469" s="49"/>
      <c r="Q469" s="49"/>
      <c r="R469" s="49"/>
      <c r="S469" s="49"/>
      <c r="T469" s="50"/>
      <c r="AS469" s="17" t="s">
        <v>152</v>
      </c>
      <c r="AT469" s="17" t="s">
        <v>77</v>
      </c>
    </row>
    <row r="470" spans="2:62" s="10" customFormat="1" ht="22.9" customHeight="1">
      <c r="B470" s="112"/>
      <c r="D470" s="113" t="s">
        <v>67</v>
      </c>
      <c r="E470" s="122" t="s">
        <v>442</v>
      </c>
      <c r="F470" s="122" t="s">
        <v>443</v>
      </c>
      <c r="J470" s="123">
        <f>BJ470</f>
        <v>0</v>
      </c>
      <c r="L470" s="112"/>
      <c r="M470" s="116"/>
      <c r="N470" s="117"/>
      <c r="O470" s="117"/>
      <c r="P470" s="118">
        <f>SUM(P471:P472)</f>
        <v>199.628044</v>
      </c>
      <c r="Q470" s="117"/>
      <c r="R470" s="118">
        <f>SUM(R471:R472)</f>
        <v>0</v>
      </c>
      <c r="S470" s="117"/>
      <c r="T470" s="119">
        <f>SUM(T471:T472)</f>
        <v>0</v>
      </c>
      <c r="AQ470" s="113" t="s">
        <v>73</v>
      </c>
      <c r="AS470" s="120" t="s">
        <v>67</v>
      </c>
      <c r="AT470" s="120" t="s">
        <v>73</v>
      </c>
      <c r="AX470" s="113" t="s">
        <v>142</v>
      </c>
      <c r="BJ470" s="121">
        <f>SUM(BJ471:BJ472)</f>
        <v>0</v>
      </c>
    </row>
    <row r="471" spans="2:64" s="1" customFormat="1" ht="30.6" customHeight="1">
      <c r="B471" s="124"/>
      <c r="C471" s="125" t="s">
        <v>444</v>
      </c>
      <c r="D471" s="125" t="s">
        <v>145</v>
      </c>
      <c r="E471" s="126" t="s">
        <v>445</v>
      </c>
      <c r="F471" s="127" t="s">
        <v>446</v>
      </c>
      <c r="G471" s="128" t="s">
        <v>161</v>
      </c>
      <c r="H471" s="129">
        <v>71.654</v>
      </c>
      <c r="I471" s="130"/>
      <c r="J471" s="130">
        <f>ROUND(I471*H471,2)</f>
        <v>0</v>
      </c>
      <c r="K471" s="127" t="s">
        <v>149</v>
      </c>
      <c r="L471" s="28"/>
      <c r="M471" s="48" t="s">
        <v>3</v>
      </c>
      <c r="N471" s="131" t="s">
        <v>39</v>
      </c>
      <c r="O471" s="132">
        <v>2.786</v>
      </c>
      <c r="P471" s="132">
        <f>O471*H471</f>
        <v>199.628044</v>
      </c>
      <c r="Q471" s="132">
        <v>0</v>
      </c>
      <c r="R471" s="132">
        <f>Q471*H471</f>
        <v>0</v>
      </c>
      <c r="S471" s="132">
        <v>0</v>
      </c>
      <c r="T471" s="133">
        <f>S471*H471</f>
        <v>0</v>
      </c>
      <c r="AQ471" s="17" t="s">
        <v>150</v>
      </c>
      <c r="AS471" s="17" t="s">
        <v>145</v>
      </c>
      <c r="AT471" s="17" t="s">
        <v>77</v>
      </c>
      <c r="AX471" s="17" t="s">
        <v>142</v>
      </c>
      <c r="BD471" s="134">
        <f>IF(N471="základní",J471,0)</f>
        <v>0</v>
      </c>
      <c r="BE471" s="134">
        <f>IF(N471="snížená",J471,0)</f>
        <v>0</v>
      </c>
      <c r="BF471" s="134">
        <f>IF(N471="zákl. přenesená",J471,0)</f>
        <v>0</v>
      </c>
      <c r="BG471" s="134">
        <f>IF(N471="sníž. přenesená",J471,0)</f>
        <v>0</v>
      </c>
      <c r="BH471" s="134">
        <f>IF(N471="nulová",J471,0)</f>
        <v>0</v>
      </c>
      <c r="BI471" s="17" t="s">
        <v>73</v>
      </c>
      <c r="BJ471" s="134">
        <f>ROUND(I471*H471,2)</f>
        <v>0</v>
      </c>
      <c r="BK471" s="17" t="s">
        <v>150</v>
      </c>
      <c r="BL471" s="17" t="s">
        <v>447</v>
      </c>
    </row>
    <row r="472" spans="2:46" s="1" customFormat="1" ht="58.5">
      <c r="B472" s="28"/>
      <c r="D472" s="135" t="s">
        <v>152</v>
      </c>
      <c r="F472" s="136" t="s">
        <v>448</v>
      </c>
      <c r="L472" s="28"/>
      <c r="M472" s="137"/>
      <c r="N472" s="49"/>
      <c r="O472" s="49"/>
      <c r="P472" s="49"/>
      <c r="Q472" s="49"/>
      <c r="R472" s="49"/>
      <c r="S472" s="49"/>
      <c r="T472" s="50"/>
      <c r="AS472" s="17" t="s">
        <v>152</v>
      </c>
      <c r="AT472" s="17" t="s">
        <v>77</v>
      </c>
    </row>
    <row r="473" spans="2:62" s="10" customFormat="1" ht="25.9" customHeight="1">
      <c r="B473" s="112"/>
      <c r="D473" s="113" t="s">
        <v>67</v>
      </c>
      <c r="E473" s="114" t="s">
        <v>449</v>
      </c>
      <c r="F473" s="114" t="s">
        <v>450</v>
      </c>
      <c r="J473" s="115">
        <f>BJ473</f>
        <v>0</v>
      </c>
      <c r="L473" s="112"/>
      <c r="M473" s="116"/>
      <c r="N473" s="117"/>
      <c r="O473" s="117"/>
      <c r="P473" s="118">
        <f>P474+P490+P492+P495+P497+P623+P696+P735+P787+P968+P1047+P1063+P1150+P1152</f>
        <v>4379.497942</v>
      </c>
      <c r="Q473" s="117"/>
      <c r="R473" s="118">
        <f>R474+R490+R492+R495+R497+R623+R696+R735+R787+R968+R1047+R1063+R1150+R1152</f>
        <v>53.94557804</v>
      </c>
      <c r="S473" s="117"/>
      <c r="T473" s="119">
        <f>T474+T490+T492+T495+T497+T623+T696+T735+T787+T968+T1047+T1063+T1150+T1152</f>
        <v>10.09411292</v>
      </c>
      <c r="AQ473" s="113" t="s">
        <v>77</v>
      </c>
      <c r="AS473" s="120" t="s">
        <v>67</v>
      </c>
      <c r="AT473" s="120" t="s">
        <v>68</v>
      </c>
      <c r="AX473" s="113" t="s">
        <v>142</v>
      </c>
      <c r="BJ473" s="121">
        <f>BJ474+BJ490+BJ492+BJ495+BJ497+BJ623+BJ696+BJ735+BJ787+BJ968+BJ1047+BJ1063+BJ1150+BJ1152</f>
        <v>0</v>
      </c>
    </row>
    <row r="474" spans="2:62" s="10" customFormat="1" ht="22.9" customHeight="1">
      <c r="B474" s="112"/>
      <c r="D474" s="113" t="s">
        <v>67</v>
      </c>
      <c r="E474" s="122" t="s">
        <v>451</v>
      </c>
      <c r="F474" s="122" t="s">
        <v>452</v>
      </c>
      <c r="J474" s="123">
        <f>BJ474</f>
        <v>0</v>
      </c>
      <c r="L474" s="112"/>
      <c r="M474" s="116"/>
      <c r="N474" s="117"/>
      <c r="O474" s="117"/>
      <c r="P474" s="118">
        <f>SUM(P475:P489)</f>
        <v>89.21213900000001</v>
      </c>
      <c r="Q474" s="117"/>
      <c r="R474" s="118">
        <f>SUM(R475:R489)</f>
        <v>1.4467949999999998</v>
      </c>
      <c r="S474" s="117"/>
      <c r="T474" s="119">
        <f>SUM(T475:T489)</f>
        <v>0</v>
      </c>
      <c r="AQ474" s="113" t="s">
        <v>77</v>
      </c>
      <c r="AS474" s="120" t="s">
        <v>67</v>
      </c>
      <c r="AT474" s="120" t="s">
        <v>73</v>
      </c>
      <c r="AX474" s="113" t="s">
        <v>142</v>
      </c>
      <c r="BJ474" s="121">
        <f>SUM(BJ475:BJ489)</f>
        <v>0</v>
      </c>
    </row>
    <row r="475" spans="2:64" s="1" customFormat="1" ht="20.45" customHeight="1">
      <c r="B475" s="124"/>
      <c r="C475" s="125" t="s">
        <v>453</v>
      </c>
      <c r="D475" s="125" t="s">
        <v>145</v>
      </c>
      <c r="E475" s="126" t="s">
        <v>454</v>
      </c>
      <c r="F475" s="127" t="s">
        <v>455</v>
      </c>
      <c r="G475" s="128" t="s">
        <v>174</v>
      </c>
      <c r="H475" s="129">
        <v>120.12</v>
      </c>
      <c r="I475" s="130"/>
      <c r="J475" s="130">
        <f>ROUND(I475*H475,2)</f>
        <v>0</v>
      </c>
      <c r="K475" s="127" t="s">
        <v>149</v>
      </c>
      <c r="L475" s="28"/>
      <c r="M475" s="48" t="s">
        <v>3</v>
      </c>
      <c r="N475" s="131" t="s">
        <v>39</v>
      </c>
      <c r="O475" s="132">
        <v>0.22</v>
      </c>
      <c r="P475" s="132">
        <f>O475*H475</f>
        <v>26.4264</v>
      </c>
      <c r="Q475" s="132">
        <v>0.0045</v>
      </c>
      <c r="R475" s="132">
        <f>Q475*H475</f>
        <v>0.54054</v>
      </c>
      <c r="S475" s="132">
        <v>0</v>
      </c>
      <c r="T475" s="133">
        <f>S475*H475</f>
        <v>0</v>
      </c>
      <c r="AQ475" s="17" t="s">
        <v>305</v>
      </c>
      <c r="AS475" s="17" t="s">
        <v>145</v>
      </c>
      <c r="AT475" s="17" t="s">
        <v>77</v>
      </c>
      <c r="AX475" s="17" t="s">
        <v>142</v>
      </c>
      <c r="BD475" s="134">
        <f>IF(N475="základní",J475,0)</f>
        <v>0</v>
      </c>
      <c r="BE475" s="134">
        <f>IF(N475="snížená",J475,0)</f>
        <v>0</v>
      </c>
      <c r="BF475" s="134">
        <f>IF(N475="zákl. přenesená",J475,0)</f>
        <v>0</v>
      </c>
      <c r="BG475" s="134">
        <f>IF(N475="sníž. přenesená",J475,0)</f>
        <v>0</v>
      </c>
      <c r="BH475" s="134">
        <f>IF(N475="nulová",J475,0)</f>
        <v>0</v>
      </c>
      <c r="BI475" s="17" t="s">
        <v>73</v>
      </c>
      <c r="BJ475" s="134">
        <f>ROUND(I475*H475,2)</f>
        <v>0</v>
      </c>
      <c r="BK475" s="17" t="s">
        <v>305</v>
      </c>
      <c r="BL475" s="17" t="s">
        <v>456</v>
      </c>
    </row>
    <row r="476" spans="2:50" s="11" customFormat="1" ht="12">
      <c r="B476" s="138"/>
      <c r="D476" s="135" t="s">
        <v>154</v>
      </c>
      <c r="E476" s="139" t="s">
        <v>3</v>
      </c>
      <c r="F476" s="140" t="s">
        <v>457</v>
      </c>
      <c r="H476" s="139" t="s">
        <v>3</v>
      </c>
      <c r="L476" s="138"/>
      <c r="M476" s="141"/>
      <c r="N476" s="142"/>
      <c r="O476" s="142"/>
      <c r="P476" s="142"/>
      <c r="Q476" s="142"/>
      <c r="R476" s="142"/>
      <c r="S476" s="142"/>
      <c r="T476" s="143"/>
      <c r="AS476" s="139" t="s">
        <v>154</v>
      </c>
      <c r="AT476" s="139" t="s">
        <v>77</v>
      </c>
      <c r="AU476" s="11" t="s">
        <v>73</v>
      </c>
      <c r="AV476" s="11" t="s">
        <v>30</v>
      </c>
      <c r="AW476" s="11" t="s">
        <v>68</v>
      </c>
      <c r="AX476" s="139" t="s">
        <v>142</v>
      </c>
    </row>
    <row r="477" spans="2:50" s="11" customFormat="1" ht="12">
      <c r="B477" s="138"/>
      <c r="D477" s="135" t="s">
        <v>154</v>
      </c>
      <c r="E477" s="139" t="s">
        <v>3</v>
      </c>
      <c r="F477" s="140" t="s">
        <v>1134</v>
      </c>
      <c r="H477" s="139" t="s">
        <v>3</v>
      </c>
      <c r="L477" s="138"/>
      <c r="M477" s="141"/>
      <c r="N477" s="142"/>
      <c r="O477" s="142"/>
      <c r="P477" s="142"/>
      <c r="Q477" s="142"/>
      <c r="R477" s="142"/>
      <c r="S477" s="142"/>
      <c r="T477" s="143"/>
      <c r="AS477" s="139" t="s">
        <v>154</v>
      </c>
      <c r="AT477" s="139" t="s">
        <v>77</v>
      </c>
      <c r="AU477" s="11" t="s">
        <v>73</v>
      </c>
      <c r="AV477" s="11" t="s">
        <v>30</v>
      </c>
      <c r="AW477" s="11" t="s">
        <v>68</v>
      </c>
      <c r="AX477" s="139" t="s">
        <v>142</v>
      </c>
    </row>
    <row r="478" spans="2:50" s="11" customFormat="1" ht="12">
      <c r="B478" s="138"/>
      <c r="D478" s="135" t="s">
        <v>154</v>
      </c>
      <c r="E478" s="139" t="s">
        <v>3</v>
      </c>
      <c r="F478" s="140" t="s">
        <v>156</v>
      </c>
      <c r="H478" s="139" t="s">
        <v>3</v>
      </c>
      <c r="L478" s="138"/>
      <c r="M478" s="141"/>
      <c r="N478" s="142"/>
      <c r="O478" s="142"/>
      <c r="P478" s="142"/>
      <c r="Q478" s="142"/>
      <c r="R478" s="142"/>
      <c r="S478" s="142"/>
      <c r="T478" s="143"/>
      <c r="AS478" s="139" t="s">
        <v>154</v>
      </c>
      <c r="AT478" s="139" t="s">
        <v>77</v>
      </c>
      <c r="AU478" s="11" t="s">
        <v>73</v>
      </c>
      <c r="AV478" s="11" t="s">
        <v>30</v>
      </c>
      <c r="AW478" s="11" t="s">
        <v>68</v>
      </c>
      <c r="AX478" s="139" t="s">
        <v>142</v>
      </c>
    </row>
    <row r="479" spans="2:50" s="12" customFormat="1" ht="12">
      <c r="B479" s="144"/>
      <c r="D479" s="135" t="s">
        <v>154</v>
      </c>
      <c r="E479" s="145" t="s">
        <v>3</v>
      </c>
      <c r="F479" s="146" t="s">
        <v>458</v>
      </c>
      <c r="H479" s="147">
        <v>120.12</v>
      </c>
      <c r="L479" s="144"/>
      <c r="M479" s="148"/>
      <c r="N479" s="149"/>
      <c r="O479" s="149"/>
      <c r="P479" s="149"/>
      <c r="Q479" s="149"/>
      <c r="R479" s="149"/>
      <c r="S479" s="149"/>
      <c r="T479" s="150"/>
      <c r="AS479" s="145" t="s">
        <v>154</v>
      </c>
      <c r="AT479" s="145" t="s">
        <v>77</v>
      </c>
      <c r="AU479" s="12" t="s">
        <v>77</v>
      </c>
      <c r="AV479" s="12" t="s">
        <v>30</v>
      </c>
      <c r="AW479" s="12" t="s">
        <v>73</v>
      </c>
      <c r="AX479" s="145" t="s">
        <v>142</v>
      </c>
    </row>
    <row r="480" spans="2:64" s="1" customFormat="1" ht="20.45" customHeight="1">
      <c r="B480" s="124"/>
      <c r="C480" s="125" t="s">
        <v>459</v>
      </c>
      <c r="D480" s="125" t="s">
        <v>145</v>
      </c>
      <c r="E480" s="126" t="s">
        <v>460</v>
      </c>
      <c r="F480" s="127" t="s">
        <v>461</v>
      </c>
      <c r="G480" s="128" t="s">
        <v>174</v>
      </c>
      <c r="H480" s="129">
        <v>201.39</v>
      </c>
      <c r="I480" s="130"/>
      <c r="J480" s="130">
        <f>ROUND(I480*H480,2)</f>
        <v>0</v>
      </c>
      <c r="K480" s="127" t="s">
        <v>149</v>
      </c>
      <c r="L480" s="28"/>
      <c r="M480" s="48" t="s">
        <v>3</v>
      </c>
      <c r="N480" s="131" t="s">
        <v>39</v>
      </c>
      <c r="O480" s="132">
        <v>0.3</v>
      </c>
      <c r="P480" s="132">
        <f>O480*H480</f>
        <v>60.416999999999994</v>
      </c>
      <c r="Q480" s="132">
        <v>0.0045</v>
      </c>
      <c r="R480" s="132">
        <f>Q480*H480</f>
        <v>0.9062549999999999</v>
      </c>
      <c r="S480" s="132">
        <v>0</v>
      </c>
      <c r="T480" s="133">
        <f>S480*H480</f>
        <v>0</v>
      </c>
      <c r="AQ480" s="17" t="s">
        <v>305</v>
      </c>
      <c r="AS480" s="17" t="s">
        <v>145</v>
      </c>
      <c r="AT480" s="17" t="s">
        <v>77</v>
      </c>
      <c r="AX480" s="17" t="s">
        <v>142</v>
      </c>
      <c r="BD480" s="134">
        <f>IF(N480="základní",J480,0)</f>
        <v>0</v>
      </c>
      <c r="BE480" s="134">
        <f>IF(N480="snížená",J480,0)</f>
        <v>0</v>
      </c>
      <c r="BF480" s="134">
        <f>IF(N480="zákl. přenesená",J480,0)</f>
        <v>0</v>
      </c>
      <c r="BG480" s="134">
        <f>IF(N480="sníž. přenesená",J480,0)</f>
        <v>0</v>
      </c>
      <c r="BH480" s="134">
        <f>IF(N480="nulová",J480,0)</f>
        <v>0</v>
      </c>
      <c r="BI480" s="17" t="s">
        <v>73</v>
      </c>
      <c r="BJ480" s="134">
        <f>ROUND(I480*H480,2)</f>
        <v>0</v>
      </c>
      <c r="BK480" s="17" t="s">
        <v>305</v>
      </c>
      <c r="BL480" s="17" t="s">
        <v>462</v>
      </c>
    </row>
    <row r="481" spans="2:50" s="11" customFormat="1" ht="12">
      <c r="B481" s="138"/>
      <c r="D481" s="135" t="s">
        <v>154</v>
      </c>
      <c r="E481" s="139" t="s">
        <v>3</v>
      </c>
      <c r="F481" s="140" t="s">
        <v>1134</v>
      </c>
      <c r="H481" s="139" t="s">
        <v>3</v>
      </c>
      <c r="L481" s="138"/>
      <c r="M481" s="141"/>
      <c r="N481" s="142"/>
      <c r="O481" s="142"/>
      <c r="P481" s="142"/>
      <c r="Q481" s="142"/>
      <c r="R481" s="142"/>
      <c r="S481" s="142"/>
      <c r="T481" s="143"/>
      <c r="AS481" s="139" t="s">
        <v>154</v>
      </c>
      <c r="AT481" s="139" t="s">
        <v>77</v>
      </c>
      <c r="AU481" s="11" t="s">
        <v>73</v>
      </c>
      <c r="AV481" s="11" t="s">
        <v>30</v>
      </c>
      <c r="AW481" s="11" t="s">
        <v>68</v>
      </c>
      <c r="AX481" s="139" t="s">
        <v>142</v>
      </c>
    </row>
    <row r="482" spans="2:50" s="11" customFormat="1" ht="12">
      <c r="B482" s="138"/>
      <c r="D482" s="135" t="s">
        <v>154</v>
      </c>
      <c r="E482" s="139" t="s">
        <v>3</v>
      </c>
      <c r="F482" s="140" t="s">
        <v>156</v>
      </c>
      <c r="H482" s="139" t="s">
        <v>3</v>
      </c>
      <c r="L482" s="138"/>
      <c r="M482" s="141"/>
      <c r="N482" s="142"/>
      <c r="O482" s="142"/>
      <c r="P482" s="142"/>
      <c r="Q482" s="142"/>
      <c r="R482" s="142"/>
      <c r="S482" s="142"/>
      <c r="T482" s="143"/>
      <c r="AS482" s="139" t="s">
        <v>154</v>
      </c>
      <c r="AT482" s="139" t="s">
        <v>77</v>
      </c>
      <c r="AU482" s="11" t="s">
        <v>73</v>
      </c>
      <c r="AV482" s="11" t="s">
        <v>30</v>
      </c>
      <c r="AW482" s="11" t="s">
        <v>68</v>
      </c>
      <c r="AX482" s="139" t="s">
        <v>142</v>
      </c>
    </row>
    <row r="483" spans="2:50" s="11" customFormat="1" ht="12">
      <c r="B483" s="138"/>
      <c r="D483" s="135" t="s">
        <v>154</v>
      </c>
      <c r="E483" s="139" t="s">
        <v>3</v>
      </c>
      <c r="F483" s="140" t="s">
        <v>463</v>
      </c>
      <c r="H483" s="139" t="s">
        <v>3</v>
      </c>
      <c r="L483" s="138"/>
      <c r="M483" s="141"/>
      <c r="N483" s="142"/>
      <c r="O483" s="142"/>
      <c r="P483" s="142"/>
      <c r="Q483" s="142"/>
      <c r="R483" s="142"/>
      <c r="S483" s="142"/>
      <c r="T483" s="143"/>
      <c r="AS483" s="139" t="s">
        <v>154</v>
      </c>
      <c r="AT483" s="139" t="s">
        <v>77</v>
      </c>
      <c r="AU483" s="11" t="s">
        <v>73</v>
      </c>
      <c r="AV483" s="11" t="s">
        <v>30</v>
      </c>
      <c r="AW483" s="11" t="s">
        <v>68</v>
      </c>
      <c r="AX483" s="139" t="s">
        <v>142</v>
      </c>
    </row>
    <row r="484" spans="2:50" s="12" customFormat="1" ht="12">
      <c r="B484" s="144"/>
      <c r="D484" s="135" t="s">
        <v>154</v>
      </c>
      <c r="E484" s="145" t="s">
        <v>3</v>
      </c>
      <c r="F484" s="146" t="s">
        <v>464</v>
      </c>
      <c r="H484" s="147">
        <v>135.24</v>
      </c>
      <c r="L484" s="144"/>
      <c r="M484" s="148"/>
      <c r="N484" s="149"/>
      <c r="O484" s="149"/>
      <c r="P484" s="149"/>
      <c r="Q484" s="149"/>
      <c r="R484" s="149"/>
      <c r="S484" s="149"/>
      <c r="T484" s="150"/>
      <c r="AS484" s="145" t="s">
        <v>154</v>
      </c>
      <c r="AT484" s="145" t="s">
        <v>77</v>
      </c>
      <c r="AU484" s="12" t="s">
        <v>77</v>
      </c>
      <c r="AV484" s="12" t="s">
        <v>30</v>
      </c>
      <c r="AW484" s="12" t="s">
        <v>68</v>
      </c>
      <c r="AX484" s="145" t="s">
        <v>142</v>
      </c>
    </row>
    <row r="485" spans="2:50" s="11" customFormat="1" ht="12">
      <c r="B485" s="138"/>
      <c r="D485" s="135" t="s">
        <v>154</v>
      </c>
      <c r="E485" s="139" t="s">
        <v>3</v>
      </c>
      <c r="F485" s="140" t="s">
        <v>465</v>
      </c>
      <c r="H485" s="139" t="s">
        <v>3</v>
      </c>
      <c r="L485" s="138"/>
      <c r="M485" s="141"/>
      <c r="N485" s="142"/>
      <c r="O485" s="142"/>
      <c r="P485" s="142"/>
      <c r="Q485" s="142"/>
      <c r="R485" s="142"/>
      <c r="S485" s="142"/>
      <c r="T485" s="143"/>
      <c r="AS485" s="139" t="s">
        <v>154</v>
      </c>
      <c r="AT485" s="139" t="s">
        <v>77</v>
      </c>
      <c r="AU485" s="11" t="s">
        <v>73</v>
      </c>
      <c r="AV485" s="11" t="s">
        <v>30</v>
      </c>
      <c r="AW485" s="11" t="s">
        <v>68</v>
      </c>
      <c r="AX485" s="139" t="s">
        <v>142</v>
      </c>
    </row>
    <row r="486" spans="2:50" s="12" customFormat="1" ht="12">
      <c r="B486" s="144"/>
      <c r="D486" s="135" t="s">
        <v>154</v>
      </c>
      <c r="E486" s="145" t="s">
        <v>3</v>
      </c>
      <c r="F486" s="146" t="s">
        <v>1187</v>
      </c>
      <c r="H486" s="147">
        <v>66.15</v>
      </c>
      <c r="L486" s="144"/>
      <c r="M486" s="148"/>
      <c r="N486" s="149"/>
      <c r="O486" s="149"/>
      <c r="P486" s="149"/>
      <c r="Q486" s="149"/>
      <c r="R486" s="149"/>
      <c r="S486" s="149"/>
      <c r="T486" s="150"/>
      <c r="AS486" s="145" t="s">
        <v>154</v>
      </c>
      <c r="AT486" s="145" t="s">
        <v>77</v>
      </c>
      <c r="AU486" s="12" t="s">
        <v>77</v>
      </c>
      <c r="AV486" s="12" t="s">
        <v>30</v>
      </c>
      <c r="AW486" s="12" t="s">
        <v>68</v>
      </c>
      <c r="AX486" s="145" t="s">
        <v>142</v>
      </c>
    </row>
    <row r="487" spans="2:50" s="13" customFormat="1" ht="12">
      <c r="B487" s="160"/>
      <c r="D487" s="135" t="s">
        <v>154</v>
      </c>
      <c r="E487" s="161" t="s">
        <v>3</v>
      </c>
      <c r="F487" s="162" t="s">
        <v>182</v>
      </c>
      <c r="H487" s="163">
        <v>201.39</v>
      </c>
      <c r="L487" s="160"/>
      <c r="M487" s="164"/>
      <c r="N487" s="165"/>
      <c r="O487" s="165"/>
      <c r="P487" s="165"/>
      <c r="Q487" s="165"/>
      <c r="R487" s="165"/>
      <c r="S487" s="165"/>
      <c r="T487" s="166"/>
      <c r="AS487" s="161" t="s">
        <v>154</v>
      </c>
      <c r="AT487" s="161" t="s">
        <v>77</v>
      </c>
      <c r="AU487" s="13" t="s">
        <v>150</v>
      </c>
      <c r="AV487" s="13" t="s">
        <v>30</v>
      </c>
      <c r="AW487" s="13" t="s">
        <v>73</v>
      </c>
      <c r="AX487" s="161" t="s">
        <v>142</v>
      </c>
    </row>
    <row r="488" spans="2:64" s="1" customFormat="1" ht="20.45" customHeight="1">
      <c r="B488" s="124"/>
      <c r="C488" s="125" t="s">
        <v>467</v>
      </c>
      <c r="D488" s="125" t="s">
        <v>145</v>
      </c>
      <c r="E488" s="126" t="s">
        <v>468</v>
      </c>
      <c r="F488" s="127" t="s">
        <v>469</v>
      </c>
      <c r="G488" s="128" t="s">
        <v>161</v>
      </c>
      <c r="H488" s="129">
        <v>1.447</v>
      </c>
      <c r="I488" s="130"/>
      <c r="J488" s="130">
        <f>ROUND(I488*H488,2)</f>
        <v>0</v>
      </c>
      <c r="K488" s="127" t="s">
        <v>149</v>
      </c>
      <c r="L488" s="28"/>
      <c r="M488" s="48" t="s">
        <v>3</v>
      </c>
      <c r="N488" s="131" t="s">
        <v>39</v>
      </c>
      <c r="O488" s="132">
        <v>1.637</v>
      </c>
      <c r="P488" s="132">
        <f>O488*H488</f>
        <v>2.368739</v>
      </c>
      <c r="Q488" s="132">
        <v>0</v>
      </c>
      <c r="R488" s="132">
        <f>Q488*H488</f>
        <v>0</v>
      </c>
      <c r="S488" s="132">
        <v>0</v>
      </c>
      <c r="T488" s="133">
        <f>S488*H488</f>
        <v>0</v>
      </c>
      <c r="AQ488" s="17" t="s">
        <v>305</v>
      </c>
      <c r="AS488" s="17" t="s">
        <v>145</v>
      </c>
      <c r="AT488" s="17" t="s">
        <v>77</v>
      </c>
      <c r="AX488" s="17" t="s">
        <v>142</v>
      </c>
      <c r="BD488" s="134">
        <f>IF(N488="základní",J488,0)</f>
        <v>0</v>
      </c>
      <c r="BE488" s="134">
        <f>IF(N488="snížená",J488,0)</f>
        <v>0</v>
      </c>
      <c r="BF488" s="134">
        <f>IF(N488="zákl. přenesená",J488,0)</f>
        <v>0</v>
      </c>
      <c r="BG488" s="134">
        <f>IF(N488="sníž. přenesená",J488,0)</f>
        <v>0</v>
      </c>
      <c r="BH488" s="134">
        <f>IF(N488="nulová",J488,0)</f>
        <v>0</v>
      </c>
      <c r="BI488" s="17" t="s">
        <v>73</v>
      </c>
      <c r="BJ488" s="134">
        <f>ROUND(I488*H488,2)</f>
        <v>0</v>
      </c>
      <c r="BK488" s="17" t="s">
        <v>305</v>
      </c>
      <c r="BL488" s="17" t="s">
        <v>470</v>
      </c>
    </row>
    <row r="489" spans="2:46" s="1" customFormat="1" ht="87.75">
      <c r="B489" s="28"/>
      <c r="D489" s="135" t="s">
        <v>152</v>
      </c>
      <c r="F489" s="136" t="s">
        <v>471</v>
      </c>
      <c r="L489" s="28"/>
      <c r="M489" s="137"/>
      <c r="N489" s="49"/>
      <c r="O489" s="49"/>
      <c r="P489" s="49"/>
      <c r="Q489" s="49"/>
      <c r="R489" s="49"/>
      <c r="S489" s="49"/>
      <c r="T489" s="50"/>
      <c r="AS489" s="17" t="s">
        <v>152</v>
      </c>
      <c r="AT489" s="17" t="s">
        <v>77</v>
      </c>
    </row>
    <row r="490" spans="2:62" s="10" customFormat="1" ht="22.9" customHeight="1">
      <c r="B490" s="112"/>
      <c r="D490" s="113" t="s">
        <v>67</v>
      </c>
      <c r="E490" s="122" t="s">
        <v>472</v>
      </c>
      <c r="F490" s="122" t="s">
        <v>473</v>
      </c>
      <c r="J490" s="123">
        <f>BJ490</f>
        <v>0</v>
      </c>
      <c r="L490" s="112"/>
      <c r="M490" s="116"/>
      <c r="N490" s="117"/>
      <c r="O490" s="117"/>
      <c r="P490" s="118">
        <f>P491</f>
        <v>0</v>
      </c>
      <c r="Q490" s="117"/>
      <c r="R490" s="118">
        <f>R491</f>
        <v>0</v>
      </c>
      <c r="S490" s="117"/>
      <c r="T490" s="119">
        <f>T491</f>
        <v>0</v>
      </c>
      <c r="AQ490" s="113" t="s">
        <v>77</v>
      </c>
      <c r="AS490" s="120" t="s">
        <v>67</v>
      </c>
      <c r="AT490" s="120" t="s">
        <v>73</v>
      </c>
      <c r="AX490" s="113" t="s">
        <v>142</v>
      </c>
      <c r="BJ490" s="121">
        <f>BJ491</f>
        <v>0</v>
      </c>
    </row>
    <row r="491" spans="2:64" s="1" customFormat="1" ht="14.45" customHeight="1">
      <c r="B491" s="124"/>
      <c r="C491" s="125" t="s">
        <v>474</v>
      </c>
      <c r="D491" s="125" t="s">
        <v>145</v>
      </c>
      <c r="E491" s="126" t="s">
        <v>475</v>
      </c>
      <c r="F491" s="127" t="s">
        <v>476</v>
      </c>
      <c r="G491" s="128" t="s">
        <v>477</v>
      </c>
      <c r="H491" s="129">
        <v>1</v>
      </c>
      <c r="I491" s="130"/>
      <c r="J491" s="130">
        <f>ROUND(I491*H491,2)</f>
        <v>0</v>
      </c>
      <c r="K491" s="127" t="s">
        <v>3</v>
      </c>
      <c r="L491" s="28"/>
      <c r="M491" s="48" t="s">
        <v>3</v>
      </c>
      <c r="N491" s="131" t="s">
        <v>39</v>
      </c>
      <c r="O491" s="132">
        <v>0</v>
      </c>
      <c r="P491" s="132">
        <f>O491*H491</f>
        <v>0</v>
      </c>
      <c r="Q491" s="132">
        <v>0</v>
      </c>
      <c r="R491" s="132">
        <f>Q491*H491</f>
        <v>0</v>
      </c>
      <c r="S491" s="132">
        <v>0</v>
      </c>
      <c r="T491" s="133">
        <f>S491*H491</f>
        <v>0</v>
      </c>
      <c r="AQ491" s="17" t="s">
        <v>305</v>
      </c>
      <c r="AS491" s="17" t="s">
        <v>145</v>
      </c>
      <c r="AT491" s="17" t="s">
        <v>77</v>
      </c>
      <c r="AX491" s="17" t="s">
        <v>142</v>
      </c>
      <c r="BD491" s="134">
        <f>IF(N491="základní",J491,0)</f>
        <v>0</v>
      </c>
      <c r="BE491" s="134">
        <f>IF(N491="snížená",J491,0)</f>
        <v>0</v>
      </c>
      <c r="BF491" s="134">
        <f>IF(N491="zákl. přenesená",J491,0)</f>
        <v>0</v>
      </c>
      <c r="BG491" s="134">
        <f>IF(N491="sníž. přenesená",J491,0)</f>
        <v>0</v>
      </c>
      <c r="BH491" s="134">
        <f>IF(N491="nulová",J491,0)</f>
        <v>0</v>
      </c>
      <c r="BI491" s="17" t="s">
        <v>73</v>
      </c>
      <c r="BJ491" s="134">
        <f>ROUND(I491*H491,2)</f>
        <v>0</v>
      </c>
      <c r="BK491" s="17" t="s">
        <v>305</v>
      </c>
      <c r="BL491" s="17" t="s">
        <v>478</v>
      </c>
    </row>
    <row r="492" spans="2:62" s="10" customFormat="1" ht="22.9" customHeight="1">
      <c r="B492" s="112"/>
      <c r="D492" s="113" t="s">
        <v>67</v>
      </c>
      <c r="E492" s="122" t="s">
        <v>479</v>
      </c>
      <c r="F492" s="122" t="s">
        <v>480</v>
      </c>
      <c r="J492" s="123">
        <f>BJ492</f>
        <v>0</v>
      </c>
      <c r="L492" s="112"/>
      <c r="M492" s="116"/>
      <c r="N492" s="117"/>
      <c r="O492" s="117"/>
      <c r="P492" s="118">
        <f>SUM(P493:P494)</f>
        <v>0</v>
      </c>
      <c r="Q492" s="117"/>
      <c r="R492" s="118">
        <f>SUM(R493:R494)</f>
        <v>0</v>
      </c>
      <c r="S492" s="117"/>
      <c r="T492" s="119">
        <f>SUM(T493:T494)</f>
        <v>0</v>
      </c>
      <c r="AQ492" s="113" t="s">
        <v>77</v>
      </c>
      <c r="AS492" s="120" t="s">
        <v>67</v>
      </c>
      <c r="AT492" s="120" t="s">
        <v>73</v>
      </c>
      <c r="AX492" s="113" t="s">
        <v>142</v>
      </c>
      <c r="BJ492" s="121">
        <f>SUM(BJ493:BJ494)</f>
        <v>0</v>
      </c>
    </row>
    <row r="493" spans="2:64" s="1" customFormat="1" ht="14.45" customHeight="1">
      <c r="B493" s="124"/>
      <c r="C493" s="125" t="s">
        <v>481</v>
      </c>
      <c r="D493" s="125" t="s">
        <v>145</v>
      </c>
      <c r="E493" s="126" t="s">
        <v>479</v>
      </c>
      <c r="F493" s="127" t="s">
        <v>482</v>
      </c>
      <c r="G493" s="128" t="s">
        <v>477</v>
      </c>
      <c r="H493" s="129">
        <v>1</v>
      </c>
      <c r="I493" s="130"/>
      <c r="J493" s="130">
        <f>ROUND(I493*H493,2)</f>
        <v>0</v>
      </c>
      <c r="K493" s="127" t="s">
        <v>3</v>
      </c>
      <c r="L493" s="28"/>
      <c r="M493" s="48" t="s">
        <v>3</v>
      </c>
      <c r="N493" s="131" t="s">
        <v>39</v>
      </c>
      <c r="O493" s="132">
        <v>0</v>
      </c>
      <c r="P493" s="132">
        <f>O493*H493</f>
        <v>0</v>
      </c>
      <c r="Q493" s="132">
        <v>0</v>
      </c>
      <c r="R493" s="132">
        <f>Q493*H493</f>
        <v>0</v>
      </c>
      <c r="S493" s="132">
        <v>0</v>
      </c>
      <c r="T493" s="133">
        <f>S493*H493</f>
        <v>0</v>
      </c>
      <c r="AQ493" s="17" t="s">
        <v>305</v>
      </c>
      <c r="AS493" s="17" t="s">
        <v>145</v>
      </c>
      <c r="AT493" s="17" t="s">
        <v>77</v>
      </c>
      <c r="AX493" s="17" t="s">
        <v>142</v>
      </c>
      <c r="BD493" s="134">
        <f>IF(N493="základní",J493,0)</f>
        <v>0</v>
      </c>
      <c r="BE493" s="134">
        <f>IF(N493="snížená",J493,0)</f>
        <v>0</v>
      </c>
      <c r="BF493" s="134">
        <f>IF(N493="zákl. přenesená",J493,0)</f>
        <v>0</v>
      </c>
      <c r="BG493" s="134">
        <f>IF(N493="sníž. přenesená",J493,0)</f>
        <v>0</v>
      </c>
      <c r="BH493" s="134">
        <f>IF(N493="nulová",J493,0)</f>
        <v>0</v>
      </c>
      <c r="BI493" s="17" t="s">
        <v>73</v>
      </c>
      <c r="BJ493" s="134">
        <f>ROUND(I493*H493,2)</f>
        <v>0</v>
      </c>
      <c r="BK493" s="17" t="s">
        <v>305</v>
      </c>
      <c r="BL493" s="17" t="s">
        <v>483</v>
      </c>
    </row>
    <row r="494" spans="2:64" s="1" customFormat="1" ht="40.9" customHeight="1">
      <c r="B494" s="124"/>
      <c r="C494" s="125" t="s">
        <v>484</v>
      </c>
      <c r="D494" s="125" t="s">
        <v>145</v>
      </c>
      <c r="E494" s="126" t="s">
        <v>485</v>
      </c>
      <c r="F494" s="127" t="s">
        <v>486</v>
      </c>
      <c r="G494" s="128" t="s">
        <v>313</v>
      </c>
      <c r="H494" s="129">
        <v>350</v>
      </c>
      <c r="I494" s="130"/>
      <c r="J494" s="130">
        <f>ROUND(I494*H494,2)</f>
        <v>0</v>
      </c>
      <c r="K494" s="127" t="s">
        <v>3</v>
      </c>
      <c r="L494" s="28"/>
      <c r="M494" s="48" t="s">
        <v>3</v>
      </c>
      <c r="N494" s="131" t="s">
        <v>39</v>
      </c>
      <c r="O494" s="132">
        <v>0</v>
      </c>
      <c r="P494" s="132">
        <f>O494*H494</f>
        <v>0</v>
      </c>
      <c r="Q494" s="132">
        <v>0</v>
      </c>
      <c r="R494" s="132">
        <f>Q494*H494</f>
        <v>0</v>
      </c>
      <c r="S494" s="132">
        <v>0</v>
      </c>
      <c r="T494" s="133">
        <f>S494*H494</f>
        <v>0</v>
      </c>
      <c r="AQ494" s="17" t="s">
        <v>305</v>
      </c>
      <c r="AS494" s="17" t="s">
        <v>145</v>
      </c>
      <c r="AT494" s="17" t="s">
        <v>77</v>
      </c>
      <c r="AX494" s="17" t="s">
        <v>142</v>
      </c>
      <c r="BD494" s="134">
        <f>IF(N494="základní",J494,0)</f>
        <v>0</v>
      </c>
      <c r="BE494" s="134">
        <f>IF(N494="snížená",J494,0)</f>
        <v>0</v>
      </c>
      <c r="BF494" s="134">
        <f>IF(N494="zákl. přenesená",J494,0)</f>
        <v>0</v>
      </c>
      <c r="BG494" s="134">
        <f>IF(N494="sníž. přenesená",J494,0)</f>
        <v>0</v>
      </c>
      <c r="BH494" s="134">
        <f>IF(N494="nulová",J494,0)</f>
        <v>0</v>
      </c>
      <c r="BI494" s="17" t="s">
        <v>73</v>
      </c>
      <c r="BJ494" s="134">
        <f>ROUND(I494*H494,2)</f>
        <v>0</v>
      </c>
      <c r="BK494" s="17" t="s">
        <v>305</v>
      </c>
      <c r="BL494" s="17" t="s">
        <v>487</v>
      </c>
    </row>
    <row r="495" spans="2:62" s="10" customFormat="1" ht="22.9" customHeight="1">
      <c r="B495" s="112"/>
      <c r="D495" s="113" t="s">
        <v>67</v>
      </c>
      <c r="E495" s="122" t="s">
        <v>488</v>
      </c>
      <c r="F495" s="122" t="s">
        <v>489</v>
      </c>
      <c r="J495" s="123">
        <f>BJ495</f>
        <v>0</v>
      </c>
      <c r="L495" s="112"/>
      <c r="M495" s="116"/>
      <c r="N495" s="117"/>
      <c r="O495" s="117"/>
      <c r="P495" s="118">
        <f>P496</f>
        <v>0</v>
      </c>
      <c r="Q495" s="117"/>
      <c r="R495" s="118">
        <f>R496</f>
        <v>0</v>
      </c>
      <c r="S495" s="117"/>
      <c r="T495" s="119">
        <f>T496</f>
        <v>0</v>
      </c>
      <c r="AQ495" s="113" t="s">
        <v>77</v>
      </c>
      <c r="AS495" s="120" t="s">
        <v>67</v>
      </c>
      <c r="AT495" s="120" t="s">
        <v>73</v>
      </c>
      <c r="AX495" s="113" t="s">
        <v>142</v>
      </c>
      <c r="BJ495" s="121">
        <f>BJ496</f>
        <v>0</v>
      </c>
    </row>
    <row r="496" spans="2:64" s="1" customFormat="1" ht="81.6" customHeight="1">
      <c r="B496" s="124"/>
      <c r="C496" s="125" t="s">
        <v>490</v>
      </c>
      <c r="D496" s="125" t="s">
        <v>145</v>
      </c>
      <c r="E496" s="126" t="s">
        <v>488</v>
      </c>
      <c r="F496" s="127" t="s">
        <v>1188</v>
      </c>
      <c r="G496" s="128" t="s">
        <v>477</v>
      </c>
      <c r="H496" s="129">
        <v>1</v>
      </c>
      <c r="I496" s="130"/>
      <c r="J496" s="130">
        <f>ROUND(I496*H496,2)</f>
        <v>0</v>
      </c>
      <c r="K496" s="127" t="s">
        <v>3</v>
      </c>
      <c r="L496" s="28"/>
      <c r="M496" s="48" t="s">
        <v>3</v>
      </c>
      <c r="N496" s="131" t="s">
        <v>39</v>
      </c>
      <c r="O496" s="132">
        <v>0</v>
      </c>
      <c r="P496" s="132">
        <f>O496*H496</f>
        <v>0</v>
      </c>
      <c r="Q496" s="132">
        <v>0</v>
      </c>
      <c r="R496" s="132">
        <f>Q496*H496</f>
        <v>0</v>
      </c>
      <c r="S496" s="132">
        <v>0</v>
      </c>
      <c r="T496" s="133">
        <f>S496*H496</f>
        <v>0</v>
      </c>
      <c r="AQ496" s="17" t="s">
        <v>305</v>
      </c>
      <c r="AS496" s="17" t="s">
        <v>145</v>
      </c>
      <c r="AT496" s="17" t="s">
        <v>77</v>
      </c>
      <c r="AX496" s="17" t="s">
        <v>142</v>
      </c>
      <c r="BD496" s="134">
        <f>IF(N496="základní",J496,0)</f>
        <v>0</v>
      </c>
      <c r="BE496" s="134">
        <f>IF(N496="snížená",J496,0)</f>
        <v>0</v>
      </c>
      <c r="BF496" s="134">
        <f>IF(N496="zákl. přenesená",J496,0)</f>
        <v>0</v>
      </c>
      <c r="BG496" s="134">
        <f>IF(N496="sníž. přenesená",J496,0)</f>
        <v>0</v>
      </c>
      <c r="BH496" s="134">
        <f>IF(N496="nulová",J496,0)</f>
        <v>0</v>
      </c>
      <c r="BI496" s="17" t="s">
        <v>73</v>
      </c>
      <c r="BJ496" s="134">
        <f>ROUND(I496*H496,2)</f>
        <v>0</v>
      </c>
      <c r="BK496" s="17" t="s">
        <v>305</v>
      </c>
      <c r="BL496" s="17" t="s">
        <v>492</v>
      </c>
    </row>
    <row r="497" spans="2:62" s="10" customFormat="1" ht="22.9" customHeight="1">
      <c r="B497" s="112"/>
      <c r="D497" s="113" t="s">
        <v>67</v>
      </c>
      <c r="E497" s="122" t="s">
        <v>493</v>
      </c>
      <c r="F497" s="122" t="s">
        <v>494</v>
      </c>
      <c r="J497" s="123">
        <f>BJ497</f>
        <v>0</v>
      </c>
      <c r="L497" s="112"/>
      <c r="M497" s="116"/>
      <c r="N497" s="117"/>
      <c r="O497" s="117"/>
      <c r="P497" s="118">
        <f>SUM(P498:P622)</f>
        <v>924.4345560000002</v>
      </c>
      <c r="Q497" s="117"/>
      <c r="R497" s="118">
        <f>SUM(R498:R622)</f>
        <v>13.03366463</v>
      </c>
      <c r="S497" s="117"/>
      <c r="T497" s="119">
        <f>SUM(T498:T622)</f>
        <v>0.13041</v>
      </c>
      <c r="AQ497" s="113" t="s">
        <v>77</v>
      </c>
      <c r="AS497" s="120" t="s">
        <v>67</v>
      </c>
      <c r="AT497" s="120" t="s">
        <v>73</v>
      </c>
      <c r="AX497" s="113" t="s">
        <v>142</v>
      </c>
      <c r="BJ497" s="121">
        <f>SUM(BJ498:BJ622)</f>
        <v>0</v>
      </c>
    </row>
    <row r="498" spans="2:64" s="1" customFormat="1" ht="30.6" customHeight="1">
      <c r="B498" s="124"/>
      <c r="C498" s="125" t="s">
        <v>495</v>
      </c>
      <c r="D498" s="125" t="s">
        <v>145</v>
      </c>
      <c r="E498" s="126" t="s">
        <v>496</v>
      </c>
      <c r="F498" s="127" t="s">
        <v>497</v>
      </c>
      <c r="G498" s="128" t="s">
        <v>174</v>
      </c>
      <c r="H498" s="129">
        <v>95.058</v>
      </c>
      <c r="I498" s="130"/>
      <c r="J498" s="130">
        <f>ROUND(I498*H498,2)</f>
        <v>0</v>
      </c>
      <c r="K498" s="127" t="s">
        <v>149</v>
      </c>
      <c r="L498" s="28"/>
      <c r="M498" s="48" t="s">
        <v>3</v>
      </c>
      <c r="N498" s="131" t="s">
        <v>39</v>
      </c>
      <c r="O498" s="132">
        <v>0.999</v>
      </c>
      <c r="P498" s="132">
        <f>O498*H498</f>
        <v>94.96294200000001</v>
      </c>
      <c r="Q498" s="132">
        <v>0.02566</v>
      </c>
      <c r="R498" s="132">
        <f>Q498*H498</f>
        <v>2.43918828</v>
      </c>
      <c r="S498" s="132">
        <v>0</v>
      </c>
      <c r="T498" s="133">
        <f>S498*H498</f>
        <v>0</v>
      </c>
      <c r="AQ498" s="17" t="s">
        <v>305</v>
      </c>
      <c r="AS498" s="17" t="s">
        <v>145</v>
      </c>
      <c r="AT498" s="17" t="s">
        <v>77</v>
      </c>
      <c r="AX498" s="17" t="s">
        <v>142</v>
      </c>
      <c r="BD498" s="134">
        <f>IF(N498="základní",J498,0)</f>
        <v>0</v>
      </c>
      <c r="BE498" s="134">
        <f>IF(N498="snížená",J498,0)</f>
        <v>0</v>
      </c>
      <c r="BF498" s="134">
        <f>IF(N498="zákl. přenesená",J498,0)</f>
        <v>0</v>
      </c>
      <c r="BG498" s="134">
        <f>IF(N498="sníž. přenesená",J498,0)</f>
        <v>0</v>
      </c>
      <c r="BH498" s="134">
        <f>IF(N498="nulová",J498,0)</f>
        <v>0</v>
      </c>
      <c r="BI498" s="17" t="s">
        <v>73</v>
      </c>
      <c r="BJ498" s="134">
        <f>ROUND(I498*H498,2)</f>
        <v>0</v>
      </c>
      <c r="BK498" s="17" t="s">
        <v>305</v>
      </c>
      <c r="BL498" s="17" t="s">
        <v>498</v>
      </c>
    </row>
    <row r="499" spans="2:46" s="1" customFormat="1" ht="107.25">
      <c r="B499" s="28"/>
      <c r="D499" s="135" t="s">
        <v>152</v>
      </c>
      <c r="F499" s="136" t="s">
        <v>499</v>
      </c>
      <c r="L499" s="28"/>
      <c r="M499" s="137"/>
      <c r="N499" s="49"/>
      <c r="O499" s="49"/>
      <c r="P499" s="49"/>
      <c r="Q499" s="49"/>
      <c r="R499" s="49"/>
      <c r="S499" s="49"/>
      <c r="T499" s="50"/>
      <c r="AS499" s="17" t="s">
        <v>152</v>
      </c>
      <c r="AT499" s="17" t="s">
        <v>77</v>
      </c>
    </row>
    <row r="500" spans="2:50" s="11" customFormat="1" ht="12">
      <c r="B500" s="138"/>
      <c r="D500" s="135" t="s">
        <v>154</v>
      </c>
      <c r="E500" s="139" t="s">
        <v>3</v>
      </c>
      <c r="F500" s="140" t="s">
        <v>1134</v>
      </c>
      <c r="H500" s="139" t="s">
        <v>3</v>
      </c>
      <c r="L500" s="138"/>
      <c r="M500" s="141"/>
      <c r="N500" s="142"/>
      <c r="O500" s="142"/>
      <c r="P500" s="142"/>
      <c r="Q500" s="142"/>
      <c r="R500" s="142"/>
      <c r="S500" s="142"/>
      <c r="T500" s="143"/>
      <c r="AS500" s="139" t="s">
        <v>154</v>
      </c>
      <c r="AT500" s="139" t="s">
        <v>77</v>
      </c>
      <c r="AU500" s="11" t="s">
        <v>73</v>
      </c>
      <c r="AV500" s="11" t="s">
        <v>30</v>
      </c>
      <c r="AW500" s="11" t="s">
        <v>68</v>
      </c>
      <c r="AX500" s="139" t="s">
        <v>142</v>
      </c>
    </row>
    <row r="501" spans="2:50" s="11" customFormat="1" ht="12">
      <c r="B501" s="138"/>
      <c r="D501" s="135" t="s">
        <v>154</v>
      </c>
      <c r="E501" s="139" t="s">
        <v>3</v>
      </c>
      <c r="F501" s="140" t="s">
        <v>156</v>
      </c>
      <c r="H501" s="139" t="s">
        <v>3</v>
      </c>
      <c r="L501" s="138"/>
      <c r="M501" s="141"/>
      <c r="N501" s="142"/>
      <c r="O501" s="142"/>
      <c r="P501" s="142"/>
      <c r="Q501" s="142"/>
      <c r="R501" s="142"/>
      <c r="S501" s="142"/>
      <c r="T501" s="143"/>
      <c r="AS501" s="139" t="s">
        <v>154</v>
      </c>
      <c r="AT501" s="139" t="s">
        <v>77</v>
      </c>
      <c r="AU501" s="11" t="s">
        <v>73</v>
      </c>
      <c r="AV501" s="11" t="s">
        <v>30</v>
      </c>
      <c r="AW501" s="11" t="s">
        <v>68</v>
      </c>
      <c r="AX501" s="139" t="s">
        <v>142</v>
      </c>
    </row>
    <row r="502" spans="2:50" s="11" customFormat="1" ht="12">
      <c r="B502" s="138"/>
      <c r="D502" s="135" t="s">
        <v>154</v>
      </c>
      <c r="E502" s="139" t="s">
        <v>3</v>
      </c>
      <c r="F502" s="140" t="s">
        <v>176</v>
      </c>
      <c r="H502" s="139" t="s">
        <v>3</v>
      </c>
      <c r="L502" s="138"/>
      <c r="M502" s="141"/>
      <c r="N502" s="142"/>
      <c r="O502" s="142"/>
      <c r="P502" s="142"/>
      <c r="Q502" s="142"/>
      <c r="R502" s="142"/>
      <c r="S502" s="142"/>
      <c r="T502" s="143"/>
      <c r="AS502" s="139" t="s">
        <v>154</v>
      </c>
      <c r="AT502" s="139" t="s">
        <v>77</v>
      </c>
      <c r="AU502" s="11" t="s">
        <v>73</v>
      </c>
      <c r="AV502" s="11" t="s">
        <v>30</v>
      </c>
      <c r="AW502" s="11" t="s">
        <v>68</v>
      </c>
      <c r="AX502" s="139" t="s">
        <v>142</v>
      </c>
    </row>
    <row r="503" spans="2:50" s="12" customFormat="1" ht="12">
      <c r="B503" s="144"/>
      <c r="D503" s="135" t="s">
        <v>154</v>
      </c>
      <c r="E503" s="145" t="s">
        <v>3</v>
      </c>
      <c r="F503" s="146" t="s">
        <v>500</v>
      </c>
      <c r="H503" s="147">
        <v>110.628</v>
      </c>
      <c r="L503" s="144"/>
      <c r="M503" s="148"/>
      <c r="N503" s="149"/>
      <c r="O503" s="149"/>
      <c r="P503" s="149"/>
      <c r="Q503" s="149"/>
      <c r="R503" s="149"/>
      <c r="S503" s="149"/>
      <c r="T503" s="150"/>
      <c r="AS503" s="145" t="s">
        <v>154</v>
      </c>
      <c r="AT503" s="145" t="s">
        <v>77</v>
      </c>
      <c r="AU503" s="12" t="s">
        <v>77</v>
      </c>
      <c r="AV503" s="12" t="s">
        <v>30</v>
      </c>
      <c r="AW503" s="12" t="s">
        <v>68</v>
      </c>
      <c r="AX503" s="145" t="s">
        <v>142</v>
      </c>
    </row>
    <row r="504" spans="2:50" s="12" customFormat="1" ht="12">
      <c r="B504" s="144"/>
      <c r="D504" s="135" t="s">
        <v>154</v>
      </c>
      <c r="E504" s="145" t="s">
        <v>3</v>
      </c>
      <c r="F504" s="146" t="s">
        <v>501</v>
      </c>
      <c r="H504" s="147">
        <v>-55.16</v>
      </c>
      <c r="L504" s="144"/>
      <c r="M504" s="148"/>
      <c r="N504" s="149"/>
      <c r="O504" s="149"/>
      <c r="P504" s="149"/>
      <c r="Q504" s="149"/>
      <c r="R504" s="149"/>
      <c r="S504" s="149"/>
      <c r="T504" s="150"/>
      <c r="AS504" s="145" t="s">
        <v>154</v>
      </c>
      <c r="AT504" s="145" t="s">
        <v>77</v>
      </c>
      <c r="AU504" s="12" t="s">
        <v>77</v>
      </c>
      <c r="AV504" s="12" t="s">
        <v>30</v>
      </c>
      <c r="AW504" s="12" t="s">
        <v>68</v>
      </c>
      <c r="AX504" s="145" t="s">
        <v>142</v>
      </c>
    </row>
    <row r="505" spans="2:50" s="11" customFormat="1" ht="12">
      <c r="B505" s="138"/>
      <c r="D505" s="135" t="s">
        <v>154</v>
      </c>
      <c r="E505" s="139" t="s">
        <v>3</v>
      </c>
      <c r="F505" s="140" t="s">
        <v>178</v>
      </c>
      <c r="H505" s="139" t="s">
        <v>3</v>
      </c>
      <c r="L505" s="138"/>
      <c r="M505" s="141"/>
      <c r="N505" s="142"/>
      <c r="O505" s="142"/>
      <c r="P505" s="142"/>
      <c r="Q505" s="142"/>
      <c r="R505" s="142"/>
      <c r="S505" s="142"/>
      <c r="T505" s="143"/>
      <c r="AS505" s="139" t="s">
        <v>154</v>
      </c>
      <c r="AT505" s="139" t="s">
        <v>77</v>
      </c>
      <c r="AU505" s="11" t="s">
        <v>73</v>
      </c>
      <c r="AV505" s="11" t="s">
        <v>30</v>
      </c>
      <c r="AW505" s="11" t="s">
        <v>68</v>
      </c>
      <c r="AX505" s="139" t="s">
        <v>142</v>
      </c>
    </row>
    <row r="506" spans="2:50" s="12" customFormat="1" ht="12">
      <c r="B506" s="144"/>
      <c r="D506" s="135" t="s">
        <v>154</v>
      </c>
      <c r="E506" s="145" t="s">
        <v>3</v>
      </c>
      <c r="F506" s="146" t="s">
        <v>1189</v>
      </c>
      <c r="H506" s="147">
        <v>66.15</v>
      </c>
      <c r="L506" s="144"/>
      <c r="M506" s="148"/>
      <c r="N506" s="149"/>
      <c r="O506" s="149"/>
      <c r="P506" s="149"/>
      <c r="Q506" s="149"/>
      <c r="R506" s="149"/>
      <c r="S506" s="149"/>
      <c r="T506" s="150"/>
      <c r="AS506" s="145" t="s">
        <v>154</v>
      </c>
      <c r="AT506" s="145" t="s">
        <v>77</v>
      </c>
      <c r="AU506" s="12" t="s">
        <v>77</v>
      </c>
      <c r="AV506" s="12" t="s">
        <v>30</v>
      </c>
      <c r="AW506" s="12" t="s">
        <v>68</v>
      </c>
      <c r="AX506" s="145" t="s">
        <v>142</v>
      </c>
    </row>
    <row r="507" spans="2:50" s="12" customFormat="1" ht="12">
      <c r="B507" s="144"/>
      <c r="D507" s="135" t="s">
        <v>154</v>
      </c>
      <c r="E507" s="145" t="s">
        <v>3</v>
      </c>
      <c r="F507" s="146" t="s">
        <v>1190</v>
      </c>
      <c r="H507" s="147">
        <v>-27.58</v>
      </c>
      <c r="L507" s="144"/>
      <c r="M507" s="148"/>
      <c r="N507" s="149"/>
      <c r="O507" s="149"/>
      <c r="P507" s="149"/>
      <c r="Q507" s="149"/>
      <c r="R507" s="149"/>
      <c r="S507" s="149"/>
      <c r="T507" s="150"/>
      <c r="AS507" s="145" t="s">
        <v>154</v>
      </c>
      <c r="AT507" s="145" t="s">
        <v>77</v>
      </c>
      <c r="AU507" s="12" t="s">
        <v>77</v>
      </c>
      <c r="AV507" s="12" t="s">
        <v>30</v>
      </c>
      <c r="AW507" s="12" t="s">
        <v>68</v>
      </c>
      <c r="AX507" s="145" t="s">
        <v>142</v>
      </c>
    </row>
    <row r="508" spans="2:50" s="14" customFormat="1" ht="12">
      <c r="B508" s="167"/>
      <c r="D508" s="135" t="s">
        <v>154</v>
      </c>
      <c r="E508" s="168" t="s">
        <v>3</v>
      </c>
      <c r="F508" s="169" t="s">
        <v>226</v>
      </c>
      <c r="H508" s="170">
        <v>94.038</v>
      </c>
      <c r="L508" s="167"/>
      <c r="M508" s="171"/>
      <c r="N508" s="172"/>
      <c r="O508" s="172"/>
      <c r="P508" s="172"/>
      <c r="Q508" s="172"/>
      <c r="R508" s="172"/>
      <c r="S508" s="172"/>
      <c r="T508" s="173"/>
      <c r="AS508" s="168" t="s">
        <v>154</v>
      </c>
      <c r="AT508" s="168" t="s">
        <v>77</v>
      </c>
      <c r="AU508" s="14" t="s">
        <v>143</v>
      </c>
      <c r="AV508" s="14" t="s">
        <v>30</v>
      </c>
      <c r="AW508" s="14" t="s">
        <v>68</v>
      </c>
      <c r="AX508" s="168" t="s">
        <v>142</v>
      </c>
    </row>
    <row r="509" spans="2:50" s="12" customFormat="1" ht="12">
      <c r="B509" s="144"/>
      <c r="D509" s="135" t="s">
        <v>154</v>
      </c>
      <c r="E509" s="145" t="s">
        <v>3</v>
      </c>
      <c r="F509" s="146" t="s">
        <v>504</v>
      </c>
      <c r="H509" s="147">
        <v>1.02</v>
      </c>
      <c r="L509" s="144"/>
      <c r="M509" s="148"/>
      <c r="N509" s="149"/>
      <c r="O509" s="149"/>
      <c r="P509" s="149"/>
      <c r="Q509" s="149"/>
      <c r="R509" s="149"/>
      <c r="S509" s="149"/>
      <c r="T509" s="150"/>
      <c r="AS509" s="145" t="s">
        <v>154</v>
      </c>
      <c r="AT509" s="145" t="s">
        <v>77</v>
      </c>
      <c r="AU509" s="12" t="s">
        <v>77</v>
      </c>
      <c r="AV509" s="12" t="s">
        <v>30</v>
      </c>
      <c r="AW509" s="12" t="s">
        <v>68</v>
      </c>
      <c r="AX509" s="145" t="s">
        <v>142</v>
      </c>
    </row>
    <row r="510" spans="2:50" s="13" customFormat="1" ht="12">
      <c r="B510" s="160"/>
      <c r="D510" s="135" t="s">
        <v>154</v>
      </c>
      <c r="E510" s="161" t="s">
        <v>3</v>
      </c>
      <c r="F510" s="162" t="s">
        <v>182</v>
      </c>
      <c r="H510" s="163">
        <v>95.058</v>
      </c>
      <c r="L510" s="160"/>
      <c r="M510" s="164"/>
      <c r="N510" s="165"/>
      <c r="O510" s="165"/>
      <c r="P510" s="165"/>
      <c r="Q510" s="165"/>
      <c r="R510" s="165"/>
      <c r="S510" s="165"/>
      <c r="T510" s="166"/>
      <c r="AS510" s="161" t="s">
        <v>154</v>
      </c>
      <c r="AT510" s="161" t="s">
        <v>77</v>
      </c>
      <c r="AU510" s="13" t="s">
        <v>150</v>
      </c>
      <c r="AV510" s="13" t="s">
        <v>30</v>
      </c>
      <c r="AW510" s="13" t="s">
        <v>73</v>
      </c>
      <c r="AX510" s="161" t="s">
        <v>142</v>
      </c>
    </row>
    <row r="511" spans="2:64" s="1" customFormat="1" ht="20.45" customHeight="1">
      <c r="B511" s="124"/>
      <c r="C511" s="125" t="s">
        <v>505</v>
      </c>
      <c r="D511" s="125" t="s">
        <v>145</v>
      </c>
      <c r="E511" s="126" t="s">
        <v>506</v>
      </c>
      <c r="F511" s="127" t="s">
        <v>507</v>
      </c>
      <c r="G511" s="128" t="s">
        <v>174</v>
      </c>
      <c r="H511" s="129">
        <v>190.116</v>
      </c>
      <c r="I511" s="130"/>
      <c r="J511" s="130">
        <f>ROUND(I511*H511,2)</f>
        <v>0</v>
      </c>
      <c r="K511" s="127" t="s">
        <v>149</v>
      </c>
      <c r="L511" s="28"/>
      <c r="M511" s="48" t="s">
        <v>3</v>
      </c>
      <c r="N511" s="131" t="s">
        <v>39</v>
      </c>
      <c r="O511" s="132">
        <v>0.064</v>
      </c>
      <c r="P511" s="132">
        <f>O511*H511</f>
        <v>12.167424</v>
      </c>
      <c r="Q511" s="132">
        <v>0.0002</v>
      </c>
      <c r="R511" s="132">
        <f>Q511*H511</f>
        <v>0.03802320000000001</v>
      </c>
      <c r="S511" s="132">
        <v>0</v>
      </c>
      <c r="T511" s="133">
        <f>S511*H511</f>
        <v>0</v>
      </c>
      <c r="AQ511" s="17" t="s">
        <v>305</v>
      </c>
      <c r="AS511" s="17" t="s">
        <v>145</v>
      </c>
      <c r="AT511" s="17" t="s">
        <v>77</v>
      </c>
      <c r="AX511" s="17" t="s">
        <v>142</v>
      </c>
      <c r="BD511" s="134">
        <f>IF(N511="základní",J511,0)</f>
        <v>0</v>
      </c>
      <c r="BE511" s="134">
        <f>IF(N511="snížená",J511,0)</f>
        <v>0</v>
      </c>
      <c r="BF511" s="134">
        <f>IF(N511="zákl. přenesená",J511,0)</f>
        <v>0</v>
      </c>
      <c r="BG511" s="134">
        <f>IF(N511="sníž. přenesená",J511,0)</f>
        <v>0</v>
      </c>
      <c r="BH511" s="134">
        <f>IF(N511="nulová",J511,0)</f>
        <v>0</v>
      </c>
      <c r="BI511" s="17" t="s">
        <v>73</v>
      </c>
      <c r="BJ511" s="134">
        <f>ROUND(I511*H511,2)</f>
        <v>0</v>
      </c>
      <c r="BK511" s="17" t="s">
        <v>305</v>
      </c>
      <c r="BL511" s="17" t="s">
        <v>508</v>
      </c>
    </row>
    <row r="512" spans="2:46" s="1" customFormat="1" ht="107.25">
      <c r="B512" s="28"/>
      <c r="D512" s="135" t="s">
        <v>152</v>
      </c>
      <c r="F512" s="136" t="s">
        <v>499</v>
      </c>
      <c r="L512" s="28"/>
      <c r="M512" s="137"/>
      <c r="N512" s="49"/>
      <c r="O512" s="49"/>
      <c r="P512" s="49"/>
      <c r="Q512" s="49"/>
      <c r="R512" s="49"/>
      <c r="S512" s="49"/>
      <c r="T512" s="50"/>
      <c r="AS512" s="17" t="s">
        <v>152</v>
      </c>
      <c r="AT512" s="17" t="s">
        <v>77</v>
      </c>
    </row>
    <row r="513" spans="2:50" s="11" customFormat="1" ht="12">
      <c r="B513" s="138"/>
      <c r="D513" s="135" t="s">
        <v>154</v>
      </c>
      <c r="E513" s="139" t="s">
        <v>3</v>
      </c>
      <c r="F513" s="140" t="s">
        <v>1134</v>
      </c>
      <c r="H513" s="139" t="s">
        <v>3</v>
      </c>
      <c r="L513" s="138"/>
      <c r="M513" s="141"/>
      <c r="N513" s="142"/>
      <c r="O513" s="142"/>
      <c r="P513" s="142"/>
      <c r="Q513" s="142"/>
      <c r="R513" s="142"/>
      <c r="S513" s="142"/>
      <c r="T513" s="143"/>
      <c r="AS513" s="139" t="s">
        <v>154</v>
      </c>
      <c r="AT513" s="139" t="s">
        <v>77</v>
      </c>
      <c r="AU513" s="11" t="s">
        <v>73</v>
      </c>
      <c r="AV513" s="11" t="s">
        <v>30</v>
      </c>
      <c r="AW513" s="11" t="s">
        <v>68</v>
      </c>
      <c r="AX513" s="139" t="s">
        <v>142</v>
      </c>
    </row>
    <row r="514" spans="2:50" s="11" customFormat="1" ht="12">
      <c r="B514" s="138"/>
      <c r="D514" s="135" t="s">
        <v>154</v>
      </c>
      <c r="E514" s="139" t="s">
        <v>3</v>
      </c>
      <c r="F514" s="140" t="s">
        <v>156</v>
      </c>
      <c r="H514" s="139" t="s">
        <v>3</v>
      </c>
      <c r="L514" s="138"/>
      <c r="M514" s="141"/>
      <c r="N514" s="142"/>
      <c r="O514" s="142"/>
      <c r="P514" s="142"/>
      <c r="Q514" s="142"/>
      <c r="R514" s="142"/>
      <c r="S514" s="142"/>
      <c r="T514" s="143"/>
      <c r="AS514" s="139" t="s">
        <v>154</v>
      </c>
      <c r="AT514" s="139" t="s">
        <v>77</v>
      </c>
      <c r="AU514" s="11" t="s">
        <v>73</v>
      </c>
      <c r="AV514" s="11" t="s">
        <v>30</v>
      </c>
      <c r="AW514" s="11" t="s">
        <v>68</v>
      </c>
      <c r="AX514" s="139" t="s">
        <v>142</v>
      </c>
    </row>
    <row r="515" spans="2:50" s="11" customFormat="1" ht="12">
      <c r="B515" s="138"/>
      <c r="D515" s="135" t="s">
        <v>154</v>
      </c>
      <c r="E515" s="139" t="s">
        <v>3</v>
      </c>
      <c r="F515" s="140" t="s">
        <v>176</v>
      </c>
      <c r="H515" s="139" t="s">
        <v>3</v>
      </c>
      <c r="L515" s="138"/>
      <c r="M515" s="141"/>
      <c r="N515" s="142"/>
      <c r="O515" s="142"/>
      <c r="P515" s="142"/>
      <c r="Q515" s="142"/>
      <c r="R515" s="142"/>
      <c r="S515" s="142"/>
      <c r="T515" s="143"/>
      <c r="AS515" s="139" t="s">
        <v>154</v>
      </c>
      <c r="AT515" s="139" t="s">
        <v>77</v>
      </c>
      <c r="AU515" s="11" t="s">
        <v>73</v>
      </c>
      <c r="AV515" s="11" t="s">
        <v>30</v>
      </c>
      <c r="AW515" s="11" t="s">
        <v>68</v>
      </c>
      <c r="AX515" s="139" t="s">
        <v>142</v>
      </c>
    </row>
    <row r="516" spans="2:50" s="12" customFormat="1" ht="12">
      <c r="B516" s="144"/>
      <c r="D516" s="135" t="s">
        <v>154</v>
      </c>
      <c r="E516" s="145" t="s">
        <v>3</v>
      </c>
      <c r="F516" s="146" t="s">
        <v>509</v>
      </c>
      <c r="H516" s="147">
        <v>221.256</v>
      </c>
      <c r="L516" s="144"/>
      <c r="M516" s="148"/>
      <c r="N516" s="149"/>
      <c r="O516" s="149"/>
      <c r="P516" s="149"/>
      <c r="Q516" s="149"/>
      <c r="R516" s="149"/>
      <c r="S516" s="149"/>
      <c r="T516" s="150"/>
      <c r="AS516" s="145" t="s">
        <v>154</v>
      </c>
      <c r="AT516" s="145" t="s">
        <v>77</v>
      </c>
      <c r="AU516" s="12" t="s">
        <v>77</v>
      </c>
      <c r="AV516" s="12" t="s">
        <v>30</v>
      </c>
      <c r="AW516" s="12" t="s">
        <v>68</v>
      </c>
      <c r="AX516" s="145" t="s">
        <v>142</v>
      </c>
    </row>
    <row r="517" spans="2:50" s="12" customFormat="1" ht="12">
      <c r="B517" s="144"/>
      <c r="D517" s="135" t="s">
        <v>154</v>
      </c>
      <c r="E517" s="145" t="s">
        <v>3</v>
      </c>
      <c r="F517" s="146" t="s">
        <v>510</v>
      </c>
      <c r="H517" s="147">
        <v>-110.32</v>
      </c>
      <c r="L517" s="144"/>
      <c r="M517" s="148"/>
      <c r="N517" s="149"/>
      <c r="O517" s="149"/>
      <c r="P517" s="149"/>
      <c r="Q517" s="149"/>
      <c r="R517" s="149"/>
      <c r="S517" s="149"/>
      <c r="T517" s="150"/>
      <c r="AS517" s="145" t="s">
        <v>154</v>
      </c>
      <c r="AT517" s="145" t="s">
        <v>77</v>
      </c>
      <c r="AU517" s="12" t="s">
        <v>77</v>
      </c>
      <c r="AV517" s="12" t="s">
        <v>30</v>
      </c>
      <c r="AW517" s="12" t="s">
        <v>68</v>
      </c>
      <c r="AX517" s="145" t="s">
        <v>142</v>
      </c>
    </row>
    <row r="518" spans="2:50" s="11" customFormat="1" ht="12">
      <c r="B518" s="138"/>
      <c r="D518" s="135" t="s">
        <v>154</v>
      </c>
      <c r="E518" s="139" t="s">
        <v>3</v>
      </c>
      <c r="F518" s="140" t="s">
        <v>178</v>
      </c>
      <c r="H518" s="139" t="s">
        <v>3</v>
      </c>
      <c r="L518" s="138"/>
      <c r="M518" s="141"/>
      <c r="N518" s="142"/>
      <c r="O518" s="142"/>
      <c r="P518" s="142"/>
      <c r="Q518" s="142"/>
      <c r="R518" s="142"/>
      <c r="S518" s="142"/>
      <c r="T518" s="143"/>
      <c r="AS518" s="139" t="s">
        <v>154</v>
      </c>
      <c r="AT518" s="139" t="s">
        <v>77</v>
      </c>
      <c r="AU518" s="11" t="s">
        <v>73</v>
      </c>
      <c r="AV518" s="11" t="s">
        <v>30</v>
      </c>
      <c r="AW518" s="11" t="s">
        <v>68</v>
      </c>
      <c r="AX518" s="139" t="s">
        <v>142</v>
      </c>
    </row>
    <row r="519" spans="2:50" s="12" customFormat="1" ht="12">
      <c r="B519" s="144"/>
      <c r="D519" s="135" t="s">
        <v>154</v>
      </c>
      <c r="E519" s="145" t="s">
        <v>3</v>
      </c>
      <c r="F519" s="146" t="s">
        <v>1191</v>
      </c>
      <c r="H519" s="147">
        <v>132.3</v>
      </c>
      <c r="L519" s="144"/>
      <c r="M519" s="148"/>
      <c r="N519" s="149"/>
      <c r="O519" s="149"/>
      <c r="P519" s="149"/>
      <c r="Q519" s="149"/>
      <c r="R519" s="149"/>
      <c r="S519" s="149"/>
      <c r="T519" s="150"/>
      <c r="AS519" s="145" t="s">
        <v>154</v>
      </c>
      <c r="AT519" s="145" t="s">
        <v>77</v>
      </c>
      <c r="AU519" s="12" t="s">
        <v>77</v>
      </c>
      <c r="AV519" s="12" t="s">
        <v>30</v>
      </c>
      <c r="AW519" s="12" t="s">
        <v>68</v>
      </c>
      <c r="AX519" s="145" t="s">
        <v>142</v>
      </c>
    </row>
    <row r="520" spans="2:50" s="12" customFormat="1" ht="12">
      <c r="B520" s="144"/>
      <c r="D520" s="135" t="s">
        <v>154</v>
      </c>
      <c r="E520" s="145" t="s">
        <v>3</v>
      </c>
      <c r="F520" s="146" t="s">
        <v>1192</v>
      </c>
      <c r="H520" s="147">
        <v>-55.16</v>
      </c>
      <c r="L520" s="144"/>
      <c r="M520" s="148"/>
      <c r="N520" s="149"/>
      <c r="O520" s="149"/>
      <c r="P520" s="149"/>
      <c r="Q520" s="149"/>
      <c r="R520" s="149"/>
      <c r="S520" s="149"/>
      <c r="T520" s="150"/>
      <c r="AS520" s="145" t="s">
        <v>154</v>
      </c>
      <c r="AT520" s="145" t="s">
        <v>77</v>
      </c>
      <c r="AU520" s="12" t="s">
        <v>77</v>
      </c>
      <c r="AV520" s="12" t="s">
        <v>30</v>
      </c>
      <c r="AW520" s="12" t="s">
        <v>68</v>
      </c>
      <c r="AX520" s="145" t="s">
        <v>142</v>
      </c>
    </row>
    <row r="521" spans="2:50" s="14" customFormat="1" ht="12">
      <c r="B521" s="167"/>
      <c r="D521" s="135" t="s">
        <v>154</v>
      </c>
      <c r="E521" s="168" t="s">
        <v>3</v>
      </c>
      <c r="F521" s="169" t="s">
        <v>226</v>
      </c>
      <c r="H521" s="170">
        <v>188.076</v>
      </c>
      <c r="L521" s="167"/>
      <c r="M521" s="171"/>
      <c r="N521" s="172"/>
      <c r="O521" s="172"/>
      <c r="P521" s="172"/>
      <c r="Q521" s="172"/>
      <c r="R521" s="172"/>
      <c r="S521" s="172"/>
      <c r="T521" s="173"/>
      <c r="AS521" s="168" t="s">
        <v>154</v>
      </c>
      <c r="AT521" s="168" t="s">
        <v>77</v>
      </c>
      <c r="AU521" s="14" t="s">
        <v>143</v>
      </c>
      <c r="AV521" s="14" t="s">
        <v>30</v>
      </c>
      <c r="AW521" s="14" t="s">
        <v>68</v>
      </c>
      <c r="AX521" s="168" t="s">
        <v>142</v>
      </c>
    </row>
    <row r="522" spans="2:50" s="12" customFormat="1" ht="12">
      <c r="B522" s="144"/>
      <c r="D522" s="135" t="s">
        <v>154</v>
      </c>
      <c r="E522" s="145" t="s">
        <v>3</v>
      </c>
      <c r="F522" s="146" t="s">
        <v>513</v>
      </c>
      <c r="H522" s="147">
        <v>2.04</v>
      </c>
      <c r="L522" s="144"/>
      <c r="M522" s="148"/>
      <c r="N522" s="149"/>
      <c r="O522" s="149"/>
      <c r="P522" s="149"/>
      <c r="Q522" s="149"/>
      <c r="R522" s="149"/>
      <c r="S522" s="149"/>
      <c r="T522" s="150"/>
      <c r="AS522" s="145" t="s">
        <v>154</v>
      </c>
      <c r="AT522" s="145" t="s">
        <v>77</v>
      </c>
      <c r="AU522" s="12" t="s">
        <v>77</v>
      </c>
      <c r="AV522" s="12" t="s">
        <v>30</v>
      </c>
      <c r="AW522" s="12" t="s">
        <v>68</v>
      </c>
      <c r="AX522" s="145" t="s">
        <v>142</v>
      </c>
    </row>
    <row r="523" spans="2:50" s="13" customFormat="1" ht="12">
      <c r="B523" s="160"/>
      <c r="D523" s="135" t="s">
        <v>154</v>
      </c>
      <c r="E523" s="161" t="s">
        <v>3</v>
      </c>
      <c r="F523" s="162" t="s">
        <v>182</v>
      </c>
      <c r="H523" s="163">
        <v>190.116</v>
      </c>
      <c r="L523" s="160"/>
      <c r="M523" s="164"/>
      <c r="N523" s="165"/>
      <c r="O523" s="165"/>
      <c r="P523" s="165"/>
      <c r="Q523" s="165"/>
      <c r="R523" s="165"/>
      <c r="S523" s="165"/>
      <c r="T523" s="166"/>
      <c r="AS523" s="161" t="s">
        <v>154</v>
      </c>
      <c r="AT523" s="161" t="s">
        <v>77</v>
      </c>
      <c r="AU523" s="13" t="s">
        <v>150</v>
      </c>
      <c r="AV523" s="13" t="s">
        <v>30</v>
      </c>
      <c r="AW523" s="13" t="s">
        <v>73</v>
      </c>
      <c r="AX523" s="161" t="s">
        <v>142</v>
      </c>
    </row>
    <row r="524" spans="2:64" s="1" customFormat="1" ht="20.45" customHeight="1">
      <c r="B524" s="124"/>
      <c r="C524" s="125" t="s">
        <v>514</v>
      </c>
      <c r="D524" s="125" t="s">
        <v>145</v>
      </c>
      <c r="E524" s="126" t="s">
        <v>515</v>
      </c>
      <c r="F524" s="127" t="s">
        <v>516</v>
      </c>
      <c r="G524" s="128" t="s">
        <v>313</v>
      </c>
      <c r="H524" s="129">
        <v>147.1</v>
      </c>
      <c r="I524" s="130"/>
      <c r="J524" s="130">
        <f>ROUND(I524*H524,2)</f>
        <v>0</v>
      </c>
      <c r="K524" s="127" t="s">
        <v>149</v>
      </c>
      <c r="L524" s="28"/>
      <c r="M524" s="48" t="s">
        <v>3</v>
      </c>
      <c r="N524" s="131" t="s">
        <v>39</v>
      </c>
      <c r="O524" s="132">
        <v>0.101</v>
      </c>
      <c r="P524" s="132">
        <f>O524*H524</f>
        <v>14.8571</v>
      </c>
      <c r="Q524" s="132">
        <v>4E-05</v>
      </c>
      <c r="R524" s="132">
        <f>Q524*H524</f>
        <v>0.005884</v>
      </c>
      <c r="S524" s="132">
        <v>0</v>
      </c>
      <c r="T524" s="133">
        <f>S524*H524</f>
        <v>0</v>
      </c>
      <c r="AQ524" s="17" t="s">
        <v>305</v>
      </c>
      <c r="AS524" s="17" t="s">
        <v>145</v>
      </c>
      <c r="AT524" s="17" t="s">
        <v>77</v>
      </c>
      <c r="AX524" s="17" t="s">
        <v>142</v>
      </c>
      <c r="BD524" s="134">
        <f>IF(N524="základní",J524,0)</f>
        <v>0</v>
      </c>
      <c r="BE524" s="134">
        <f>IF(N524="snížená",J524,0)</f>
        <v>0</v>
      </c>
      <c r="BF524" s="134">
        <f>IF(N524="zákl. přenesená",J524,0)</f>
        <v>0</v>
      </c>
      <c r="BG524" s="134">
        <f>IF(N524="sníž. přenesená",J524,0)</f>
        <v>0</v>
      </c>
      <c r="BH524" s="134">
        <f>IF(N524="nulová",J524,0)</f>
        <v>0</v>
      </c>
      <c r="BI524" s="17" t="s">
        <v>73</v>
      </c>
      <c r="BJ524" s="134">
        <f>ROUND(I524*H524,2)</f>
        <v>0</v>
      </c>
      <c r="BK524" s="17" t="s">
        <v>305</v>
      </c>
      <c r="BL524" s="17" t="s">
        <v>517</v>
      </c>
    </row>
    <row r="525" spans="2:46" s="1" customFormat="1" ht="107.25">
      <c r="B525" s="28"/>
      <c r="D525" s="135" t="s">
        <v>152</v>
      </c>
      <c r="F525" s="136" t="s">
        <v>499</v>
      </c>
      <c r="L525" s="28"/>
      <c r="M525" s="137"/>
      <c r="N525" s="49"/>
      <c r="O525" s="49"/>
      <c r="P525" s="49"/>
      <c r="Q525" s="49"/>
      <c r="R525" s="49"/>
      <c r="S525" s="49"/>
      <c r="T525" s="50"/>
      <c r="AS525" s="17" t="s">
        <v>152</v>
      </c>
      <c r="AT525" s="17" t="s">
        <v>77</v>
      </c>
    </row>
    <row r="526" spans="2:50" s="11" customFormat="1" ht="12">
      <c r="B526" s="138"/>
      <c r="D526" s="135" t="s">
        <v>154</v>
      </c>
      <c r="E526" s="139" t="s">
        <v>3</v>
      </c>
      <c r="F526" s="140" t="s">
        <v>1134</v>
      </c>
      <c r="H526" s="139" t="s">
        <v>3</v>
      </c>
      <c r="L526" s="138"/>
      <c r="M526" s="141"/>
      <c r="N526" s="142"/>
      <c r="O526" s="142"/>
      <c r="P526" s="142"/>
      <c r="Q526" s="142"/>
      <c r="R526" s="142"/>
      <c r="S526" s="142"/>
      <c r="T526" s="143"/>
      <c r="AS526" s="139" t="s">
        <v>154</v>
      </c>
      <c r="AT526" s="139" t="s">
        <v>77</v>
      </c>
      <c r="AU526" s="11" t="s">
        <v>73</v>
      </c>
      <c r="AV526" s="11" t="s">
        <v>30</v>
      </c>
      <c r="AW526" s="11" t="s">
        <v>68</v>
      </c>
      <c r="AX526" s="139" t="s">
        <v>142</v>
      </c>
    </row>
    <row r="527" spans="2:50" s="11" customFormat="1" ht="12">
      <c r="B527" s="138"/>
      <c r="D527" s="135" t="s">
        <v>154</v>
      </c>
      <c r="E527" s="139" t="s">
        <v>3</v>
      </c>
      <c r="F527" s="140" t="s">
        <v>156</v>
      </c>
      <c r="H527" s="139" t="s">
        <v>3</v>
      </c>
      <c r="L527" s="138"/>
      <c r="M527" s="141"/>
      <c r="N527" s="142"/>
      <c r="O527" s="142"/>
      <c r="P527" s="142"/>
      <c r="Q527" s="142"/>
      <c r="R527" s="142"/>
      <c r="S527" s="142"/>
      <c r="T527" s="143"/>
      <c r="AS527" s="139" t="s">
        <v>154</v>
      </c>
      <c r="AT527" s="139" t="s">
        <v>77</v>
      </c>
      <c r="AU527" s="11" t="s">
        <v>73</v>
      </c>
      <c r="AV527" s="11" t="s">
        <v>30</v>
      </c>
      <c r="AW527" s="11" t="s">
        <v>68</v>
      </c>
      <c r="AX527" s="139" t="s">
        <v>142</v>
      </c>
    </row>
    <row r="528" spans="2:50" s="11" customFormat="1" ht="12">
      <c r="B528" s="138"/>
      <c r="D528" s="135" t="s">
        <v>154</v>
      </c>
      <c r="E528" s="139" t="s">
        <v>3</v>
      </c>
      <c r="F528" s="140" t="s">
        <v>176</v>
      </c>
      <c r="H528" s="139" t="s">
        <v>3</v>
      </c>
      <c r="L528" s="138"/>
      <c r="M528" s="141"/>
      <c r="N528" s="142"/>
      <c r="O528" s="142"/>
      <c r="P528" s="142"/>
      <c r="Q528" s="142"/>
      <c r="R528" s="142"/>
      <c r="S528" s="142"/>
      <c r="T528" s="143"/>
      <c r="AS528" s="139" t="s">
        <v>154</v>
      </c>
      <c r="AT528" s="139" t="s">
        <v>77</v>
      </c>
      <c r="AU528" s="11" t="s">
        <v>73</v>
      </c>
      <c r="AV528" s="11" t="s">
        <v>30</v>
      </c>
      <c r="AW528" s="11" t="s">
        <v>68</v>
      </c>
      <c r="AX528" s="139" t="s">
        <v>142</v>
      </c>
    </row>
    <row r="529" spans="2:50" s="12" customFormat="1" ht="12">
      <c r="B529" s="144"/>
      <c r="D529" s="135" t="s">
        <v>154</v>
      </c>
      <c r="E529" s="145" t="s">
        <v>3</v>
      </c>
      <c r="F529" s="146" t="s">
        <v>518</v>
      </c>
      <c r="H529" s="147">
        <v>87.8</v>
      </c>
      <c r="L529" s="144"/>
      <c r="M529" s="148"/>
      <c r="N529" s="149"/>
      <c r="O529" s="149"/>
      <c r="P529" s="149"/>
      <c r="Q529" s="149"/>
      <c r="R529" s="149"/>
      <c r="S529" s="149"/>
      <c r="T529" s="150"/>
      <c r="AS529" s="145" t="s">
        <v>154</v>
      </c>
      <c r="AT529" s="145" t="s">
        <v>77</v>
      </c>
      <c r="AU529" s="12" t="s">
        <v>77</v>
      </c>
      <c r="AV529" s="12" t="s">
        <v>30</v>
      </c>
      <c r="AW529" s="12" t="s">
        <v>68</v>
      </c>
      <c r="AX529" s="145" t="s">
        <v>142</v>
      </c>
    </row>
    <row r="530" spans="2:50" s="11" customFormat="1" ht="12">
      <c r="B530" s="138"/>
      <c r="D530" s="135" t="s">
        <v>154</v>
      </c>
      <c r="E530" s="139" t="s">
        <v>3</v>
      </c>
      <c r="F530" s="140" t="s">
        <v>178</v>
      </c>
      <c r="H530" s="139" t="s">
        <v>3</v>
      </c>
      <c r="L530" s="138"/>
      <c r="M530" s="141"/>
      <c r="N530" s="142"/>
      <c r="O530" s="142"/>
      <c r="P530" s="142"/>
      <c r="Q530" s="142"/>
      <c r="R530" s="142"/>
      <c r="S530" s="142"/>
      <c r="T530" s="143"/>
      <c r="AS530" s="139" t="s">
        <v>154</v>
      </c>
      <c r="AT530" s="139" t="s">
        <v>77</v>
      </c>
      <c r="AU530" s="11" t="s">
        <v>73</v>
      </c>
      <c r="AV530" s="11" t="s">
        <v>30</v>
      </c>
      <c r="AW530" s="11" t="s">
        <v>68</v>
      </c>
      <c r="AX530" s="139" t="s">
        <v>142</v>
      </c>
    </row>
    <row r="531" spans="2:50" s="12" customFormat="1" ht="12">
      <c r="B531" s="144"/>
      <c r="D531" s="135" t="s">
        <v>154</v>
      </c>
      <c r="E531" s="145" t="s">
        <v>3</v>
      </c>
      <c r="F531" s="146" t="s">
        <v>1193</v>
      </c>
      <c r="H531" s="147">
        <v>52.5</v>
      </c>
      <c r="L531" s="144"/>
      <c r="M531" s="148"/>
      <c r="N531" s="149"/>
      <c r="O531" s="149"/>
      <c r="P531" s="149"/>
      <c r="Q531" s="149"/>
      <c r="R531" s="149"/>
      <c r="S531" s="149"/>
      <c r="T531" s="150"/>
      <c r="AS531" s="145" t="s">
        <v>154</v>
      </c>
      <c r="AT531" s="145" t="s">
        <v>77</v>
      </c>
      <c r="AU531" s="12" t="s">
        <v>77</v>
      </c>
      <c r="AV531" s="12" t="s">
        <v>30</v>
      </c>
      <c r="AW531" s="12" t="s">
        <v>68</v>
      </c>
      <c r="AX531" s="145" t="s">
        <v>142</v>
      </c>
    </row>
    <row r="532" spans="2:50" s="14" customFormat="1" ht="12">
      <c r="B532" s="167"/>
      <c r="D532" s="135" t="s">
        <v>154</v>
      </c>
      <c r="E532" s="168" t="s">
        <v>3</v>
      </c>
      <c r="F532" s="169" t="s">
        <v>226</v>
      </c>
      <c r="H532" s="170">
        <v>140.3</v>
      </c>
      <c r="L532" s="167"/>
      <c r="M532" s="171"/>
      <c r="N532" s="172"/>
      <c r="O532" s="172"/>
      <c r="P532" s="172"/>
      <c r="Q532" s="172"/>
      <c r="R532" s="172"/>
      <c r="S532" s="172"/>
      <c r="T532" s="173"/>
      <c r="AS532" s="168" t="s">
        <v>154</v>
      </c>
      <c r="AT532" s="168" t="s">
        <v>77</v>
      </c>
      <c r="AU532" s="14" t="s">
        <v>143</v>
      </c>
      <c r="AV532" s="14" t="s">
        <v>30</v>
      </c>
      <c r="AW532" s="14" t="s">
        <v>68</v>
      </c>
      <c r="AX532" s="168" t="s">
        <v>142</v>
      </c>
    </row>
    <row r="533" spans="2:50" s="12" customFormat="1" ht="12">
      <c r="B533" s="144"/>
      <c r="D533" s="135" t="s">
        <v>154</v>
      </c>
      <c r="E533" s="145" t="s">
        <v>3</v>
      </c>
      <c r="F533" s="146" t="s">
        <v>520</v>
      </c>
      <c r="H533" s="147">
        <v>6.8</v>
      </c>
      <c r="L533" s="144"/>
      <c r="M533" s="148"/>
      <c r="N533" s="149"/>
      <c r="O533" s="149"/>
      <c r="P533" s="149"/>
      <c r="Q533" s="149"/>
      <c r="R533" s="149"/>
      <c r="S533" s="149"/>
      <c r="T533" s="150"/>
      <c r="AS533" s="145" t="s">
        <v>154</v>
      </c>
      <c r="AT533" s="145" t="s">
        <v>77</v>
      </c>
      <c r="AU533" s="12" t="s">
        <v>77</v>
      </c>
      <c r="AV533" s="12" t="s">
        <v>30</v>
      </c>
      <c r="AW533" s="12" t="s">
        <v>68</v>
      </c>
      <c r="AX533" s="145" t="s">
        <v>142</v>
      </c>
    </row>
    <row r="534" spans="2:50" s="13" customFormat="1" ht="12">
      <c r="B534" s="160"/>
      <c r="D534" s="135" t="s">
        <v>154</v>
      </c>
      <c r="E534" s="161" t="s">
        <v>3</v>
      </c>
      <c r="F534" s="162" t="s">
        <v>182</v>
      </c>
      <c r="H534" s="163">
        <v>147.1</v>
      </c>
      <c r="L534" s="160"/>
      <c r="M534" s="164"/>
      <c r="N534" s="165"/>
      <c r="O534" s="165"/>
      <c r="P534" s="165"/>
      <c r="Q534" s="165"/>
      <c r="R534" s="165"/>
      <c r="S534" s="165"/>
      <c r="T534" s="166"/>
      <c r="AS534" s="161" t="s">
        <v>154</v>
      </c>
      <c r="AT534" s="161" t="s">
        <v>77</v>
      </c>
      <c r="AU534" s="13" t="s">
        <v>150</v>
      </c>
      <c r="AV534" s="13" t="s">
        <v>30</v>
      </c>
      <c r="AW534" s="13" t="s">
        <v>73</v>
      </c>
      <c r="AX534" s="161" t="s">
        <v>142</v>
      </c>
    </row>
    <row r="535" spans="2:64" s="1" customFormat="1" ht="20.45" customHeight="1">
      <c r="B535" s="124"/>
      <c r="C535" s="125" t="s">
        <v>521</v>
      </c>
      <c r="D535" s="125" t="s">
        <v>145</v>
      </c>
      <c r="E535" s="126" t="s">
        <v>522</v>
      </c>
      <c r="F535" s="127" t="s">
        <v>523</v>
      </c>
      <c r="G535" s="128" t="s">
        <v>174</v>
      </c>
      <c r="H535" s="129">
        <v>1.02</v>
      </c>
      <c r="I535" s="130"/>
      <c r="J535" s="130">
        <f>ROUND(I535*H535,2)</f>
        <v>0</v>
      </c>
      <c r="K535" s="127" t="s">
        <v>149</v>
      </c>
      <c r="L535" s="28"/>
      <c r="M535" s="48" t="s">
        <v>3</v>
      </c>
      <c r="N535" s="131" t="s">
        <v>39</v>
      </c>
      <c r="O535" s="132">
        <v>0.15</v>
      </c>
      <c r="P535" s="132">
        <f>O535*H535</f>
        <v>0.153</v>
      </c>
      <c r="Q535" s="132">
        <v>0</v>
      </c>
      <c r="R535" s="132">
        <f>Q535*H535</f>
        <v>0</v>
      </c>
      <c r="S535" s="132">
        <v>0</v>
      </c>
      <c r="T535" s="133">
        <f>S535*H535</f>
        <v>0</v>
      </c>
      <c r="AQ535" s="17" t="s">
        <v>305</v>
      </c>
      <c r="AS535" s="17" t="s">
        <v>145</v>
      </c>
      <c r="AT535" s="17" t="s">
        <v>77</v>
      </c>
      <c r="AX535" s="17" t="s">
        <v>142</v>
      </c>
      <c r="BD535" s="134">
        <f>IF(N535="základní",J535,0)</f>
        <v>0</v>
      </c>
      <c r="BE535" s="134">
        <f>IF(N535="snížená",J535,0)</f>
        <v>0</v>
      </c>
      <c r="BF535" s="134">
        <f>IF(N535="zákl. přenesená",J535,0)</f>
        <v>0</v>
      </c>
      <c r="BG535" s="134">
        <f>IF(N535="sníž. přenesená",J535,0)</f>
        <v>0</v>
      </c>
      <c r="BH535" s="134">
        <f>IF(N535="nulová",J535,0)</f>
        <v>0</v>
      </c>
      <c r="BI535" s="17" t="s">
        <v>73</v>
      </c>
      <c r="BJ535" s="134">
        <f>ROUND(I535*H535,2)</f>
        <v>0</v>
      </c>
      <c r="BK535" s="17" t="s">
        <v>305</v>
      </c>
      <c r="BL535" s="17" t="s">
        <v>524</v>
      </c>
    </row>
    <row r="536" spans="2:46" s="1" customFormat="1" ht="107.25">
      <c r="B536" s="28"/>
      <c r="D536" s="135" t="s">
        <v>152</v>
      </c>
      <c r="F536" s="136" t="s">
        <v>499</v>
      </c>
      <c r="L536" s="28"/>
      <c r="M536" s="137"/>
      <c r="N536" s="49"/>
      <c r="O536" s="49"/>
      <c r="P536" s="49"/>
      <c r="Q536" s="49"/>
      <c r="R536" s="49"/>
      <c r="S536" s="49"/>
      <c r="T536" s="50"/>
      <c r="AS536" s="17" t="s">
        <v>152</v>
      </c>
      <c r="AT536" s="17" t="s">
        <v>77</v>
      </c>
    </row>
    <row r="537" spans="2:64" s="1" customFormat="1" ht="20.45" customHeight="1">
      <c r="B537" s="124"/>
      <c r="C537" s="125" t="s">
        <v>525</v>
      </c>
      <c r="D537" s="125" t="s">
        <v>145</v>
      </c>
      <c r="E537" s="126" t="s">
        <v>526</v>
      </c>
      <c r="F537" s="127" t="s">
        <v>527</v>
      </c>
      <c r="G537" s="128" t="s">
        <v>174</v>
      </c>
      <c r="H537" s="129">
        <v>3.88</v>
      </c>
      <c r="I537" s="130"/>
      <c r="J537" s="130">
        <f>ROUND(I537*H537,2)</f>
        <v>0</v>
      </c>
      <c r="K537" s="127" t="s">
        <v>149</v>
      </c>
      <c r="L537" s="28"/>
      <c r="M537" s="48" t="s">
        <v>3</v>
      </c>
      <c r="N537" s="131" t="s">
        <v>39</v>
      </c>
      <c r="O537" s="132">
        <v>0.699</v>
      </c>
      <c r="P537" s="132">
        <f>O537*H537</f>
        <v>2.7121199999999996</v>
      </c>
      <c r="Q537" s="132">
        <v>0.01206</v>
      </c>
      <c r="R537" s="132">
        <f>Q537*H537</f>
        <v>0.046792799999999996</v>
      </c>
      <c r="S537" s="132">
        <v>0</v>
      </c>
      <c r="T537" s="133">
        <f>S537*H537</f>
        <v>0</v>
      </c>
      <c r="AQ537" s="17" t="s">
        <v>305</v>
      </c>
      <c r="AS537" s="17" t="s">
        <v>145</v>
      </c>
      <c r="AT537" s="17" t="s">
        <v>77</v>
      </c>
      <c r="AX537" s="17" t="s">
        <v>142</v>
      </c>
      <c r="BD537" s="134">
        <f>IF(N537="základní",J537,0)</f>
        <v>0</v>
      </c>
      <c r="BE537" s="134">
        <f>IF(N537="snížená",J537,0)</f>
        <v>0</v>
      </c>
      <c r="BF537" s="134">
        <f>IF(N537="zákl. přenesená",J537,0)</f>
        <v>0</v>
      </c>
      <c r="BG537" s="134">
        <f>IF(N537="sníž. přenesená",J537,0)</f>
        <v>0</v>
      </c>
      <c r="BH537" s="134">
        <f>IF(N537="nulová",J537,0)</f>
        <v>0</v>
      </c>
      <c r="BI537" s="17" t="s">
        <v>73</v>
      </c>
      <c r="BJ537" s="134">
        <f>ROUND(I537*H537,2)</f>
        <v>0</v>
      </c>
      <c r="BK537" s="17" t="s">
        <v>305</v>
      </c>
      <c r="BL537" s="17" t="s">
        <v>528</v>
      </c>
    </row>
    <row r="538" spans="2:46" s="1" customFormat="1" ht="146.25">
      <c r="B538" s="28"/>
      <c r="D538" s="135" t="s">
        <v>152</v>
      </c>
      <c r="F538" s="136" t="s">
        <v>529</v>
      </c>
      <c r="L538" s="28"/>
      <c r="M538" s="137"/>
      <c r="N538" s="49"/>
      <c r="O538" s="49"/>
      <c r="P538" s="49"/>
      <c r="Q538" s="49"/>
      <c r="R538" s="49"/>
      <c r="S538" s="49"/>
      <c r="T538" s="50"/>
      <c r="AS538" s="17" t="s">
        <v>152</v>
      </c>
      <c r="AT538" s="17" t="s">
        <v>77</v>
      </c>
    </row>
    <row r="539" spans="2:50" s="11" customFormat="1" ht="12">
      <c r="B539" s="138"/>
      <c r="D539" s="135" t="s">
        <v>154</v>
      </c>
      <c r="E539" s="139" t="s">
        <v>3</v>
      </c>
      <c r="F539" s="140" t="s">
        <v>1134</v>
      </c>
      <c r="H539" s="139" t="s">
        <v>3</v>
      </c>
      <c r="L539" s="138"/>
      <c r="M539" s="141"/>
      <c r="N539" s="142"/>
      <c r="O539" s="142"/>
      <c r="P539" s="142"/>
      <c r="Q539" s="142"/>
      <c r="R539" s="142"/>
      <c r="S539" s="142"/>
      <c r="T539" s="143"/>
      <c r="AS539" s="139" t="s">
        <v>154</v>
      </c>
      <c r="AT539" s="139" t="s">
        <v>77</v>
      </c>
      <c r="AU539" s="11" t="s">
        <v>73</v>
      </c>
      <c r="AV539" s="11" t="s">
        <v>30</v>
      </c>
      <c r="AW539" s="11" t="s">
        <v>68</v>
      </c>
      <c r="AX539" s="139" t="s">
        <v>142</v>
      </c>
    </row>
    <row r="540" spans="2:50" s="11" customFormat="1" ht="12">
      <c r="B540" s="138"/>
      <c r="D540" s="135" t="s">
        <v>154</v>
      </c>
      <c r="E540" s="139" t="s">
        <v>3</v>
      </c>
      <c r="F540" s="140" t="s">
        <v>261</v>
      </c>
      <c r="H540" s="139" t="s">
        <v>3</v>
      </c>
      <c r="L540" s="138"/>
      <c r="M540" s="141"/>
      <c r="N540" s="142"/>
      <c r="O540" s="142"/>
      <c r="P540" s="142"/>
      <c r="Q540" s="142"/>
      <c r="R540" s="142"/>
      <c r="S540" s="142"/>
      <c r="T540" s="143"/>
      <c r="AS540" s="139" t="s">
        <v>154</v>
      </c>
      <c r="AT540" s="139" t="s">
        <v>77</v>
      </c>
      <c r="AU540" s="11" t="s">
        <v>73</v>
      </c>
      <c r="AV540" s="11" t="s">
        <v>30</v>
      </c>
      <c r="AW540" s="11" t="s">
        <v>68</v>
      </c>
      <c r="AX540" s="139" t="s">
        <v>142</v>
      </c>
    </row>
    <row r="541" spans="2:50" s="12" customFormat="1" ht="12">
      <c r="B541" s="144"/>
      <c r="D541" s="135" t="s">
        <v>154</v>
      </c>
      <c r="E541" s="145" t="s">
        <v>3</v>
      </c>
      <c r="F541" s="146" t="s">
        <v>530</v>
      </c>
      <c r="H541" s="147">
        <v>3.88</v>
      </c>
      <c r="L541" s="144"/>
      <c r="M541" s="148"/>
      <c r="N541" s="149"/>
      <c r="O541" s="149"/>
      <c r="P541" s="149"/>
      <c r="Q541" s="149"/>
      <c r="R541" s="149"/>
      <c r="S541" s="149"/>
      <c r="T541" s="150"/>
      <c r="AS541" s="145" t="s">
        <v>154</v>
      </c>
      <c r="AT541" s="145" t="s">
        <v>77</v>
      </c>
      <c r="AU541" s="12" t="s">
        <v>77</v>
      </c>
      <c r="AV541" s="12" t="s">
        <v>30</v>
      </c>
      <c r="AW541" s="12" t="s">
        <v>73</v>
      </c>
      <c r="AX541" s="145" t="s">
        <v>142</v>
      </c>
    </row>
    <row r="542" spans="2:64" s="1" customFormat="1" ht="20.45" customHeight="1">
      <c r="B542" s="124"/>
      <c r="C542" s="125" t="s">
        <v>531</v>
      </c>
      <c r="D542" s="125" t="s">
        <v>145</v>
      </c>
      <c r="E542" s="126" t="s">
        <v>532</v>
      </c>
      <c r="F542" s="127" t="s">
        <v>533</v>
      </c>
      <c r="G542" s="128" t="s">
        <v>174</v>
      </c>
      <c r="H542" s="129">
        <v>88.18</v>
      </c>
      <c r="I542" s="130"/>
      <c r="J542" s="130">
        <f>ROUND(I542*H542,2)</f>
        <v>0</v>
      </c>
      <c r="K542" s="127" t="s">
        <v>149</v>
      </c>
      <c r="L542" s="28"/>
      <c r="M542" s="48" t="s">
        <v>3</v>
      </c>
      <c r="N542" s="131" t="s">
        <v>39</v>
      </c>
      <c r="O542" s="132">
        <v>0.032</v>
      </c>
      <c r="P542" s="132">
        <f>O542*H542</f>
        <v>2.8217600000000003</v>
      </c>
      <c r="Q542" s="132">
        <v>0.0001</v>
      </c>
      <c r="R542" s="132">
        <f>Q542*H542</f>
        <v>0.008818000000000001</v>
      </c>
      <c r="S542" s="132">
        <v>0</v>
      </c>
      <c r="T542" s="133">
        <f>S542*H542</f>
        <v>0</v>
      </c>
      <c r="AQ542" s="17" t="s">
        <v>305</v>
      </c>
      <c r="AS542" s="17" t="s">
        <v>145</v>
      </c>
      <c r="AT542" s="17" t="s">
        <v>77</v>
      </c>
      <c r="AX542" s="17" t="s">
        <v>142</v>
      </c>
      <c r="BD542" s="134">
        <f>IF(N542="základní",J542,0)</f>
        <v>0</v>
      </c>
      <c r="BE542" s="134">
        <f>IF(N542="snížená",J542,0)</f>
        <v>0</v>
      </c>
      <c r="BF542" s="134">
        <f>IF(N542="zákl. přenesená",J542,0)</f>
        <v>0</v>
      </c>
      <c r="BG542" s="134">
        <f>IF(N542="sníž. přenesená",J542,0)</f>
        <v>0</v>
      </c>
      <c r="BH542" s="134">
        <f>IF(N542="nulová",J542,0)</f>
        <v>0</v>
      </c>
      <c r="BI542" s="17" t="s">
        <v>73</v>
      </c>
      <c r="BJ542" s="134">
        <f>ROUND(I542*H542,2)</f>
        <v>0</v>
      </c>
      <c r="BK542" s="17" t="s">
        <v>305</v>
      </c>
      <c r="BL542" s="17" t="s">
        <v>534</v>
      </c>
    </row>
    <row r="543" spans="2:46" s="1" customFormat="1" ht="146.25">
      <c r="B543" s="28"/>
      <c r="D543" s="135" t="s">
        <v>152</v>
      </c>
      <c r="F543" s="136" t="s">
        <v>529</v>
      </c>
      <c r="L543" s="28"/>
      <c r="M543" s="137"/>
      <c r="N543" s="49"/>
      <c r="O543" s="49"/>
      <c r="P543" s="49"/>
      <c r="Q543" s="49"/>
      <c r="R543" s="49"/>
      <c r="S543" s="49"/>
      <c r="T543" s="50"/>
      <c r="AS543" s="17" t="s">
        <v>152</v>
      </c>
      <c r="AT543" s="17" t="s">
        <v>77</v>
      </c>
    </row>
    <row r="544" spans="2:50" s="11" customFormat="1" ht="12">
      <c r="B544" s="138"/>
      <c r="D544" s="135" t="s">
        <v>154</v>
      </c>
      <c r="E544" s="139" t="s">
        <v>3</v>
      </c>
      <c r="F544" s="140" t="s">
        <v>1134</v>
      </c>
      <c r="H544" s="139" t="s">
        <v>3</v>
      </c>
      <c r="L544" s="138"/>
      <c r="M544" s="141"/>
      <c r="N544" s="142"/>
      <c r="O544" s="142"/>
      <c r="P544" s="142"/>
      <c r="Q544" s="142"/>
      <c r="R544" s="142"/>
      <c r="S544" s="142"/>
      <c r="T544" s="143"/>
      <c r="AS544" s="139" t="s">
        <v>154</v>
      </c>
      <c r="AT544" s="139" t="s">
        <v>77</v>
      </c>
      <c r="AU544" s="11" t="s">
        <v>73</v>
      </c>
      <c r="AV544" s="11" t="s">
        <v>30</v>
      </c>
      <c r="AW544" s="11" t="s">
        <v>68</v>
      </c>
      <c r="AX544" s="139" t="s">
        <v>142</v>
      </c>
    </row>
    <row r="545" spans="2:50" s="12" customFormat="1" ht="12">
      <c r="B545" s="144"/>
      <c r="D545" s="135" t="s">
        <v>154</v>
      </c>
      <c r="E545" s="145" t="s">
        <v>3</v>
      </c>
      <c r="F545" s="146" t="s">
        <v>1194</v>
      </c>
      <c r="H545" s="147">
        <v>88.18</v>
      </c>
      <c r="L545" s="144"/>
      <c r="M545" s="148"/>
      <c r="N545" s="149"/>
      <c r="O545" s="149"/>
      <c r="P545" s="149"/>
      <c r="Q545" s="149"/>
      <c r="R545" s="149"/>
      <c r="S545" s="149"/>
      <c r="T545" s="150"/>
      <c r="AS545" s="145" t="s">
        <v>154</v>
      </c>
      <c r="AT545" s="145" t="s">
        <v>77</v>
      </c>
      <c r="AU545" s="12" t="s">
        <v>77</v>
      </c>
      <c r="AV545" s="12" t="s">
        <v>30</v>
      </c>
      <c r="AW545" s="12" t="s">
        <v>68</v>
      </c>
      <c r="AX545" s="145" t="s">
        <v>142</v>
      </c>
    </row>
    <row r="546" spans="2:50" s="13" customFormat="1" ht="12">
      <c r="B546" s="160"/>
      <c r="D546" s="135" t="s">
        <v>154</v>
      </c>
      <c r="E546" s="161" t="s">
        <v>3</v>
      </c>
      <c r="F546" s="162" t="s">
        <v>182</v>
      </c>
      <c r="H546" s="163">
        <v>88.18</v>
      </c>
      <c r="L546" s="160"/>
      <c r="M546" s="164"/>
      <c r="N546" s="165"/>
      <c r="O546" s="165"/>
      <c r="P546" s="165"/>
      <c r="Q546" s="165"/>
      <c r="R546" s="165"/>
      <c r="S546" s="165"/>
      <c r="T546" s="166"/>
      <c r="AS546" s="161" t="s">
        <v>154</v>
      </c>
      <c r="AT546" s="161" t="s">
        <v>77</v>
      </c>
      <c r="AU546" s="13" t="s">
        <v>150</v>
      </c>
      <c r="AV546" s="13" t="s">
        <v>30</v>
      </c>
      <c r="AW546" s="13" t="s">
        <v>73</v>
      </c>
      <c r="AX546" s="161" t="s">
        <v>142</v>
      </c>
    </row>
    <row r="547" spans="2:64" s="1" customFormat="1" ht="20.45" customHeight="1">
      <c r="B547" s="124"/>
      <c r="C547" s="125" t="s">
        <v>536</v>
      </c>
      <c r="D547" s="125" t="s">
        <v>145</v>
      </c>
      <c r="E547" s="126" t="s">
        <v>537</v>
      </c>
      <c r="F547" s="127" t="s">
        <v>538</v>
      </c>
      <c r="G547" s="128" t="s">
        <v>174</v>
      </c>
      <c r="H547" s="129">
        <v>88.18</v>
      </c>
      <c r="I547" s="130"/>
      <c r="J547" s="130">
        <f>ROUND(I547*H547,2)</f>
        <v>0</v>
      </c>
      <c r="K547" s="127" t="s">
        <v>149</v>
      </c>
      <c r="L547" s="28"/>
      <c r="M547" s="48" t="s">
        <v>3</v>
      </c>
      <c r="N547" s="131" t="s">
        <v>39</v>
      </c>
      <c r="O547" s="132">
        <v>0.1</v>
      </c>
      <c r="P547" s="132">
        <f>O547*H547</f>
        <v>8.818000000000001</v>
      </c>
      <c r="Q547" s="132">
        <v>0</v>
      </c>
      <c r="R547" s="132">
        <f>Q547*H547</f>
        <v>0</v>
      </c>
      <c r="S547" s="132">
        <v>0</v>
      </c>
      <c r="T547" s="133">
        <f>S547*H547</f>
        <v>0</v>
      </c>
      <c r="AQ547" s="17" t="s">
        <v>305</v>
      </c>
      <c r="AS547" s="17" t="s">
        <v>145</v>
      </c>
      <c r="AT547" s="17" t="s">
        <v>77</v>
      </c>
      <c r="AX547" s="17" t="s">
        <v>142</v>
      </c>
      <c r="BD547" s="134">
        <f>IF(N547="základní",J547,0)</f>
        <v>0</v>
      </c>
      <c r="BE547" s="134">
        <f>IF(N547="snížená",J547,0)</f>
        <v>0</v>
      </c>
      <c r="BF547" s="134">
        <f>IF(N547="zákl. přenesená",J547,0)</f>
        <v>0</v>
      </c>
      <c r="BG547" s="134">
        <f>IF(N547="sníž. přenesená",J547,0)</f>
        <v>0</v>
      </c>
      <c r="BH547" s="134">
        <f>IF(N547="nulová",J547,0)</f>
        <v>0</v>
      </c>
      <c r="BI547" s="17" t="s">
        <v>73</v>
      </c>
      <c r="BJ547" s="134">
        <f>ROUND(I547*H547,2)</f>
        <v>0</v>
      </c>
      <c r="BK547" s="17" t="s">
        <v>305</v>
      </c>
      <c r="BL547" s="17" t="s">
        <v>539</v>
      </c>
    </row>
    <row r="548" spans="2:46" s="1" customFormat="1" ht="146.25">
      <c r="B548" s="28"/>
      <c r="D548" s="135" t="s">
        <v>152</v>
      </c>
      <c r="F548" s="136" t="s">
        <v>529</v>
      </c>
      <c r="L548" s="28"/>
      <c r="M548" s="137"/>
      <c r="N548" s="49"/>
      <c r="O548" s="49"/>
      <c r="P548" s="49"/>
      <c r="Q548" s="49"/>
      <c r="R548" s="49"/>
      <c r="S548" s="49"/>
      <c r="T548" s="50"/>
      <c r="AS548" s="17" t="s">
        <v>152</v>
      </c>
      <c r="AT548" s="17" t="s">
        <v>77</v>
      </c>
    </row>
    <row r="549" spans="2:64" s="1" customFormat="1" ht="20.45" customHeight="1">
      <c r="B549" s="124"/>
      <c r="C549" s="125" t="s">
        <v>540</v>
      </c>
      <c r="D549" s="125" t="s">
        <v>145</v>
      </c>
      <c r="E549" s="126" t="s">
        <v>541</v>
      </c>
      <c r="F549" s="127" t="s">
        <v>542</v>
      </c>
      <c r="G549" s="128" t="s">
        <v>174</v>
      </c>
      <c r="H549" s="129">
        <v>7.56</v>
      </c>
      <c r="I549" s="130"/>
      <c r="J549" s="130">
        <f>ROUND(I549*H549,2)</f>
        <v>0</v>
      </c>
      <c r="K549" s="127" t="s">
        <v>149</v>
      </c>
      <c r="L549" s="28"/>
      <c r="M549" s="48" t="s">
        <v>3</v>
      </c>
      <c r="N549" s="131" t="s">
        <v>39</v>
      </c>
      <c r="O549" s="132">
        <v>0.16</v>
      </c>
      <c r="P549" s="132">
        <f>O549*H549</f>
        <v>1.2096</v>
      </c>
      <c r="Q549" s="132">
        <v>0</v>
      </c>
      <c r="R549" s="132">
        <f>Q549*H549</f>
        <v>0</v>
      </c>
      <c r="S549" s="132">
        <v>0.01725</v>
      </c>
      <c r="T549" s="133">
        <f>S549*H549</f>
        <v>0.13041</v>
      </c>
      <c r="AQ549" s="17" t="s">
        <v>305</v>
      </c>
      <c r="AS549" s="17" t="s">
        <v>145</v>
      </c>
      <c r="AT549" s="17" t="s">
        <v>77</v>
      </c>
      <c r="AX549" s="17" t="s">
        <v>142</v>
      </c>
      <c r="BD549" s="134">
        <f>IF(N549="základní",J549,0)</f>
        <v>0</v>
      </c>
      <c r="BE549" s="134">
        <f>IF(N549="snížená",J549,0)</f>
        <v>0</v>
      </c>
      <c r="BF549" s="134">
        <f>IF(N549="zákl. přenesená",J549,0)</f>
        <v>0</v>
      </c>
      <c r="BG549" s="134">
        <f>IF(N549="sníž. přenesená",J549,0)</f>
        <v>0</v>
      </c>
      <c r="BH549" s="134">
        <f>IF(N549="nulová",J549,0)</f>
        <v>0</v>
      </c>
      <c r="BI549" s="17" t="s">
        <v>73</v>
      </c>
      <c r="BJ549" s="134">
        <f>ROUND(I549*H549,2)</f>
        <v>0</v>
      </c>
      <c r="BK549" s="17" t="s">
        <v>305</v>
      </c>
      <c r="BL549" s="17" t="s">
        <v>543</v>
      </c>
    </row>
    <row r="550" spans="2:46" s="1" customFormat="1" ht="39">
      <c r="B550" s="28"/>
      <c r="D550" s="135" t="s">
        <v>152</v>
      </c>
      <c r="F550" s="136" t="s">
        <v>544</v>
      </c>
      <c r="L550" s="28"/>
      <c r="M550" s="137"/>
      <c r="N550" s="49"/>
      <c r="O550" s="49"/>
      <c r="P550" s="49"/>
      <c r="Q550" s="49"/>
      <c r="R550" s="49"/>
      <c r="S550" s="49"/>
      <c r="T550" s="50"/>
      <c r="AS550" s="17" t="s">
        <v>152</v>
      </c>
      <c r="AT550" s="17" t="s">
        <v>77</v>
      </c>
    </row>
    <row r="551" spans="2:50" s="11" customFormat="1" ht="12">
      <c r="B551" s="138"/>
      <c r="D551" s="135" t="s">
        <v>154</v>
      </c>
      <c r="E551" s="139" t="s">
        <v>3</v>
      </c>
      <c r="F551" s="140" t="s">
        <v>1157</v>
      </c>
      <c r="H551" s="139" t="s">
        <v>3</v>
      </c>
      <c r="L551" s="138"/>
      <c r="M551" s="141"/>
      <c r="N551" s="142"/>
      <c r="O551" s="142"/>
      <c r="P551" s="142"/>
      <c r="Q551" s="142"/>
      <c r="R551" s="142"/>
      <c r="S551" s="142"/>
      <c r="T551" s="143"/>
      <c r="AS551" s="139" t="s">
        <v>154</v>
      </c>
      <c r="AT551" s="139" t="s">
        <v>77</v>
      </c>
      <c r="AU551" s="11" t="s">
        <v>73</v>
      </c>
      <c r="AV551" s="11" t="s">
        <v>30</v>
      </c>
      <c r="AW551" s="11" t="s">
        <v>68</v>
      </c>
      <c r="AX551" s="139" t="s">
        <v>142</v>
      </c>
    </row>
    <row r="552" spans="2:50" s="11" customFormat="1" ht="12">
      <c r="B552" s="138"/>
      <c r="D552" s="135" t="s">
        <v>154</v>
      </c>
      <c r="E552" s="139" t="s">
        <v>3</v>
      </c>
      <c r="F552" s="140" t="s">
        <v>333</v>
      </c>
      <c r="H552" s="139" t="s">
        <v>3</v>
      </c>
      <c r="L552" s="138"/>
      <c r="M552" s="141"/>
      <c r="N552" s="142"/>
      <c r="O552" s="142"/>
      <c r="P552" s="142"/>
      <c r="Q552" s="142"/>
      <c r="R552" s="142"/>
      <c r="S552" s="142"/>
      <c r="T552" s="143"/>
      <c r="AS552" s="139" t="s">
        <v>154</v>
      </c>
      <c r="AT552" s="139" t="s">
        <v>77</v>
      </c>
      <c r="AU552" s="11" t="s">
        <v>73</v>
      </c>
      <c r="AV552" s="11" t="s">
        <v>30</v>
      </c>
      <c r="AW552" s="11" t="s">
        <v>68</v>
      </c>
      <c r="AX552" s="139" t="s">
        <v>142</v>
      </c>
    </row>
    <row r="553" spans="2:50" s="11" customFormat="1" ht="12">
      <c r="B553" s="138"/>
      <c r="D553" s="135" t="s">
        <v>154</v>
      </c>
      <c r="E553" s="139" t="s">
        <v>3</v>
      </c>
      <c r="F553" s="140" t="s">
        <v>334</v>
      </c>
      <c r="H553" s="139" t="s">
        <v>3</v>
      </c>
      <c r="L553" s="138"/>
      <c r="M553" s="141"/>
      <c r="N553" s="142"/>
      <c r="O553" s="142"/>
      <c r="P553" s="142"/>
      <c r="Q553" s="142"/>
      <c r="R553" s="142"/>
      <c r="S553" s="142"/>
      <c r="T553" s="143"/>
      <c r="AS553" s="139" t="s">
        <v>154</v>
      </c>
      <c r="AT553" s="139" t="s">
        <v>77</v>
      </c>
      <c r="AU553" s="11" t="s">
        <v>73</v>
      </c>
      <c r="AV553" s="11" t="s">
        <v>30</v>
      </c>
      <c r="AW553" s="11" t="s">
        <v>68</v>
      </c>
      <c r="AX553" s="139" t="s">
        <v>142</v>
      </c>
    </row>
    <row r="554" spans="2:50" s="12" customFormat="1" ht="12">
      <c r="B554" s="144"/>
      <c r="D554" s="135" t="s">
        <v>154</v>
      </c>
      <c r="E554" s="145" t="s">
        <v>3</v>
      </c>
      <c r="F554" s="146" t="s">
        <v>1195</v>
      </c>
      <c r="H554" s="147">
        <v>5.04</v>
      </c>
      <c r="L554" s="144"/>
      <c r="M554" s="148"/>
      <c r="N554" s="149"/>
      <c r="O554" s="149"/>
      <c r="P554" s="149"/>
      <c r="Q554" s="149"/>
      <c r="R554" s="149"/>
      <c r="S554" s="149"/>
      <c r="T554" s="150"/>
      <c r="AS554" s="145" t="s">
        <v>154</v>
      </c>
      <c r="AT554" s="145" t="s">
        <v>77</v>
      </c>
      <c r="AU554" s="12" t="s">
        <v>77</v>
      </c>
      <c r="AV554" s="12" t="s">
        <v>30</v>
      </c>
      <c r="AW554" s="12" t="s">
        <v>68</v>
      </c>
      <c r="AX554" s="145" t="s">
        <v>142</v>
      </c>
    </row>
    <row r="555" spans="2:50" s="11" customFormat="1" ht="12">
      <c r="B555" s="138"/>
      <c r="D555" s="135" t="s">
        <v>154</v>
      </c>
      <c r="E555" s="139" t="s">
        <v>3</v>
      </c>
      <c r="F555" s="140" t="s">
        <v>337</v>
      </c>
      <c r="H555" s="139" t="s">
        <v>3</v>
      </c>
      <c r="L555" s="138"/>
      <c r="M555" s="141"/>
      <c r="N555" s="142"/>
      <c r="O555" s="142"/>
      <c r="P555" s="142"/>
      <c r="Q555" s="142"/>
      <c r="R555" s="142"/>
      <c r="S555" s="142"/>
      <c r="T555" s="143"/>
      <c r="AS555" s="139" t="s">
        <v>154</v>
      </c>
      <c r="AT555" s="139" t="s">
        <v>77</v>
      </c>
      <c r="AU555" s="11" t="s">
        <v>73</v>
      </c>
      <c r="AV555" s="11" t="s">
        <v>30</v>
      </c>
      <c r="AW555" s="11" t="s">
        <v>68</v>
      </c>
      <c r="AX555" s="139" t="s">
        <v>142</v>
      </c>
    </row>
    <row r="556" spans="2:50" s="12" customFormat="1" ht="12">
      <c r="B556" s="144"/>
      <c r="D556" s="135" t="s">
        <v>154</v>
      </c>
      <c r="E556" s="145" t="s">
        <v>3</v>
      </c>
      <c r="F556" s="146" t="s">
        <v>1196</v>
      </c>
      <c r="H556" s="147">
        <v>2.52</v>
      </c>
      <c r="L556" s="144"/>
      <c r="M556" s="148"/>
      <c r="N556" s="149"/>
      <c r="O556" s="149"/>
      <c r="P556" s="149"/>
      <c r="Q556" s="149"/>
      <c r="R556" s="149"/>
      <c r="S556" s="149"/>
      <c r="T556" s="150"/>
      <c r="AS556" s="145" t="s">
        <v>154</v>
      </c>
      <c r="AT556" s="145" t="s">
        <v>77</v>
      </c>
      <c r="AU556" s="12" t="s">
        <v>77</v>
      </c>
      <c r="AV556" s="12" t="s">
        <v>30</v>
      </c>
      <c r="AW556" s="12" t="s">
        <v>68</v>
      </c>
      <c r="AX556" s="145" t="s">
        <v>142</v>
      </c>
    </row>
    <row r="557" spans="2:50" s="13" customFormat="1" ht="12">
      <c r="B557" s="160"/>
      <c r="D557" s="135" t="s">
        <v>154</v>
      </c>
      <c r="E557" s="161" t="s">
        <v>3</v>
      </c>
      <c r="F557" s="162" t="s">
        <v>182</v>
      </c>
      <c r="H557" s="163">
        <v>7.56</v>
      </c>
      <c r="L557" s="160"/>
      <c r="M557" s="164"/>
      <c r="N557" s="165"/>
      <c r="O557" s="165"/>
      <c r="P557" s="165"/>
      <c r="Q557" s="165"/>
      <c r="R557" s="165"/>
      <c r="S557" s="165"/>
      <c r="T557" s="166"/>
      <c r="AS557" s="161" t="s">
        <v>154</v>
      </c>
      <c r="AT557" s="161" t="s">
        <v>77</v>
      </c>
      <c r="AU557" s="13" t="s">
        <v>150</v>
      </c>
      <c r="AV557" s="13" t="s">
        <v>30</v>
      </c>
      <c r="AW557" s="13" t="s">
        <v>73</v>
      </c>
      <c r="AX557" s="161" t="s">
        <v>142</v>
      </c>
    </row>
    <row r="558" spans="2:64" s="1" customFormat="1" ht="30.6" customHeight="1">
      <c r="B558" s="124"/>
      <c r="C558" s="125" t="s">
        <v>546</v>
      </c>
      <c r="D558" s="125" t="s">
        <v>145</v>
      </c>
      <c r="E558" s="126" t="s">
        <v>547</v>
      </c>
      <c r="F558" s="127" t="s">
        <v>548</v>
      </c>
      <c r="G558" s="128" t="s">
        <v>174</v>
      </c>
      <c r="H558" s="129">
        <v>84.3</v>
      </c>
      <c r="I558" s="130"/>
      <c r="J558" s="130">
        <f>ROUND(I558*H558,2)</f>
        <v>0</v>
      </c>
      <c r="K558" s="127" t="s">
        <v>149</v>
      </c>
      <c r="L558" s="28"/>
      <c r="M558" s="48" t="s">
        <v>3</v>
      </c>
      <c r="N558" s="131" t="s">
        <v>39</v>
      </c>
      <c r="O558" s="132">
        <v>0.887</v>
      </c>
      <c r="P558" s="132">
        <f>O558*H558</f>
        <v>74.7741</v>
      </c>
      <c r="Q558" s="132">
        <v>0.0313</v>
      </c>
      <c r="R558" s="132">
        <f>Q558*H558</f>
        <v>2.63859</v>
      </c>
      <c r="S558" s="132">
        <v>0</v>
      </c>
      <c r="T558" s="133">
        <f>S558*H558</f>
        <v>0</v>
      </c>
      <c r="AQ558" s="17" t="s">
        <v>305</v>
      </c>
      <c r="AS558" s="17" t="s">
        <v>145</v>
      </c>
      <c r="AT558" s="17" t="s">
        <v>77</v>
      </c>
      <c r="AX558" s="17" t="s">
        <v>142</v>
      </c>
      <c r="BD558" s="134">
        <f>IF(N558="základní",J558,0)</f>
        <v>0</v>
      </c>
      <c r="BE558" s="134">
        <f>IF(N558="snížená",J558,0)</f>
        <v>0</v>
      </c>
      <c r="BF558" s="134">
        <f>IF(N558="zákl. přenesená",J558,0)</f>
        <v>0</v>
      </c>
      <c r="BG558" s="134">
        <f>IF(N558="sníž. přenesená",J558,0)</f>
        <v>0</v>
      </c>
      <c r="BH558" s="134">
        <f>IF(N558="nulová",J558,0)</f>
        <v>0</v>
      </c>
      <c r="BI558" s="17" t="s">
        <v>73</v>
      </c>
      <c r="BJ558" s="134">
        <f>ROUND(I558*H558,2)</f>
        <v>0</v>
      </c>
      <c r="BK558" s="17" t="s">
        <v>305</v>
      </c>
      <c r="BL558" s="17" t="s">
        <v>549</v>
      </c>
    </row>
    <row r="559" spans="2:46" s="1" customFormat="1" ht="126.75">
      <c r="B559" s="28"/>
      <c r="D559" s="135" t="s">
        <v>152</v>
      </c>
      <c r="F559" s="136" t="s">
        <v>550</v>
      </c>
      <c r="L559" s="28"/>
      <c r="M559" s="137"/>
      <c r="N559" s="49"/>
      <c r="O559" s="49"/>
      <c r="P559" s="49"/>
      <c r="Q559" s="49"/>
      <c r="R559" s="49"/>
      <c r="S559" s="49"/>
      <c r="T559" s="50"/>
      <c r="AS559" s="17" t="s">
        <v>152</v>
      </c>
      <c r="AT559" s="17" t="s">
        <v>77</v>
      </c>
    </row>
    <row r="560" spans="2:50" s="11" customFormat="1" ht="12">
      <c r="B560" s="138"/>
      <c r="D560" s="135" t="s">
        <v>154</v>
      </c>
      <c r="E560" s="139" t="s">
        <v>3</v>
      </c>
      <c r="F560" s="140" t="s">
        <v>1134</v>
      </c>
      <c r="H560" s="139" t="s">
        <v>3</v>
      </c>
      <c r="L560" s="138"/>
      <c r="M560" s="141"/>
      <c r="N560" s="142"/>
      <c r="O560" s="142"/>
      <c r="P560" s="142"/>
      <c r="Q560" s="142"/>
      <c r="R560" s="142"/>
      <c r="S560" s="142"/>
      <c r="T560" s="143"/>
      <c r="AS560" s="139" t="s">
        <v>154</v>
      </c>
      <c r="AT560" s="139" t="s">
        <v>77</v>
      </c>
      <c r="AU560" s="11" t="s">
        <v>73</v>
      </c>
      <c r="AV560" s="11" t="s">
        <v>30</v>
      </c>
      <c r="AW560" s="11" t="s">
        <v>68</v>
      </c>
      <c r="AX560" s="139" t="s">
        <v>142</v>
      </c>
    </row>
    <row r="561" spans="2:50" s="11" customFormat="1" ht="12">
      <c r="B561" s="138"/>
      <c r="D561" s="135" t="s">
        <v>154</v>
      </c>
      <c r="E561" s="139" t="s">
        <v>3</v>
      </c>
      <c r="F561" s="140" t="s">
        <v>156</v>
      </c>
      <c r="H561" s="139" t="s">
        <v>3</v>
      </c>
      <c r="L561" s="138"/>
      <c r="M561" s="141"/>
      <c r="N561" s="142"/>
      <c r="O561" s="142"/>
      <c r="P561" s="142"/>
      <c r="Q561" s="142"/>
      <c r="R561" s="142"/>
      <c r="S561" s="142"/>
      <c r="T561" s="143"/>
      <c r="AS561" s="139" t="s">
        <v>154</v>
      </c>
      <c r="AT561" s="139" t="s">
        <v>77</v>
      </c>
      <c r="AU561" s="11" t="s">
        <v>73</v>
      </c>
      <c r="AV561" s="11" t="s">
        <v>30</v>
      </c>
      <c r="AW561" s="11" t="s">
        <v>68</v>
      </c>
      <c r="AX561" s="139" t="s">
        <v>142</v>
      </c>
    </row>
    <row r="562" spans="2:50" s="11" customFormat="1" ht="12">
      <c r="B562" s="138"/>
      <c r="D562" s="135" t="s">
        <v>154</v>
      </c>
      <c r="E562" s="139" t="s">
        <v>3</v>
      </c>
      <c r="F562" s="140" t="s">
        <v>176</v>
      </c>
      <c r="H562" s="139" t="s">
        <v>3</v>
      </c>
      <c r="L562" s="138"/>
      <c r="M562" s="141"/>
      <c r="N562" s="142"/>
      <c r="O562" s="142"/>
      <c r="P562" s="142"/>
      <c r="Q562" s="142"/>
      <c r="R562" s="142"/>
      <c r="S562" s="142"/>
      <c r="T562" s="143"/>
      <c r="AS562" s="139" t="s">
        <v>154</v>
      </c>
      <c r="AT562" s="139" t="s">
        <v>77</v>
      </c>
      <c r="AU562" s="11" t="s">
        <v>73</v>
      </c>
      <c r="AV562" s="11" t="s">
        <v>30</v>
      </c>
      <c r="AW562" s="11" t="s">
        <v>68</v>
      </c>
      <c r="AX562" s="139" t="s">
        <v>142</v>
      </c>
    </row>
    <row r="563" spans="2:50" s="12" customFormat="1" ht="12">
      <c r="B563" s="144"/>
      <c r="D563" s="135" t="s">
        <v>154</v>
      </c>
      <c r="E563" s="145" t="s">
        <v>3</v>
      </c>
      <c r="F563" s="146" t="s">
        <v>551</v>
      </c>
      <c r="H563" s="147">
        <v>21.6</v>
      </c>
      <c r="L563" s="144"/>
      <c r="M563" s="148"/>
      <c r="N563" s="149"/>
      <c r="O563" s="149"/>
      <c r="P563" s="149"/>
      <c r="Q563" s="149"/>
      <c r="R563" s="149"/>
      <c r="S563" s="149"/>
      <c r="T563" s="150"/>
      <c r="AS563" s="145" t="s">
        <v>154</v>
      </c>
      <c r="AT563" s="145" t="s">
        <v>77</v>
      </c>
      <c r="AU563" s="12" t="s">
        <v>77</v>
      </c>
      <c r="AV563" s="12" t="s">
        <v>30</v>
      </c>
      <c r="AW563" s="12" t="s">
        <v>68</v>
      </c>
      <c r="AX563" s="145" t="s">
        <v>142</v>
      </c>
    </row>
    <row r="564" spans="2:50" s="12" customFormat="1" ht="12">
      <c r="B564" s="144"/>
      <c r="D564" s="135" t="s">
        <v>154</v>
      </c>
      <c r="E564" s="145" t="s">
        <v>3</v>
      </c>
      <c r="F564" s="146" t="s">
        <v>552</v>
      </c>
      <c r="H564" s="147">
        <v>34.6</v>
      </c>
      <c r="L564" s="144"/>
      <c r="M564" s="148"/>
      <c r="N564" s="149"/>
      <c r="O564" s="149"/>
      <c r="P564" s="149"/>
      <c r="Q564" s="149"/>
      <c r="R564" s="149"/>
      <c r="S564" s="149"/>
      <c r="T564" s="150"/>
      <c r="AS564" s="145" t="s">
        <v>154</v>
      </c>
      <c r="AT564" s="145" t="s">
        <v>77</v>
      </c>
      <c r="AU564" s="12" t="s">
        <v>77</v>
      </c>
      <c r="AV564" s="12" t="s">
        <v>30</v>
      </c>
      <c r="AW564" s="12" t="s">
        <v>68</v>
      </c>
      <c r="AX564" s="145" t="s">
        <v>142</v>
      </c>
    </row>
    <row r="565" spans="2:50" s="11" customFormat="1" ht="12">
      <c r="B565" s="138"/>
      <c r="D565" s="135" t="s">
        <v>154</v>
      </c>
      <c r="E565" s="139" t="s">
        <v>3</v>
      </c>
      <c r="F565" s="140" t="s">
        <v>178</v>
      </c>
      <c r="H565" s="139" t="s">
        <v>3</v>
      </c>
      <c r="L565" s="138"/>
      <c r="M565" s="141"/>
      <c r="N565" s="142"/>
      <c r="O565" s="142"/>
      <c r="P565" s="142"/>
      <c r="Q565" s="142"/>
      <c r="R565" s="142"/>
      <c r="S565" s="142"/>
      <c r="T565" s="143"/>
      <c r="AS565" s="139" t="s">
        <v>154</v>
      </c>
      <c r="AT565" s="139" t="s">
        <v>77</v>
      </c>
      <c r="AU565" s="11" t="s">
        <v>73</v>
      </c>
      <c r="AV565" s="11" t="s">
        <v>30</v>
      </c>
      <c r="AW565" s="11" t="s">
        <v>68</v>
      </c>
      <c r="AX565" s="139" t="s">
        <v>142</v>
      </c>
    </row>
    <row r="566" spans="2:50" s="12" customFormat="1" ht="12">
      <c r="B566" s="144"/>
      <c r="D566" s="135" t="s">
        <v>154</v>
      </c>
      <c r="E566" s="145" t="s">
        <v>3</v>
      </c>
      <c r="F566" s="146" t="s">
        <v>1197</v>
      </c>
      <c r="H566" s="147">
        <v>10.8</v>
      </c>
      <c r="L566" s="144"/>
      <c r="M566" s="148"/>
      <c r="N566" s="149"/>
      <c r="O566" s="149"/>
      <c r="P566" s="149"/>
      <c r="Q566" s="149"/>
      <c r="R566" s="149"/>
      <c r="S566" s="149"/>
      <c r="T566" s="150"/>
      <c r="AS566" s="145" t="s">
        <v>154</v>
      </c>
      <c r="AT566" s="145" t="s">
        <v>77</v>
      </c>
      <c r="AU566" s="12" t="s">
        <v>77</v>
      </c>
      <c r="AV566" s="12" t="s">
        <v>30</v>
      </c>
      <c r="AW566" s="12" t="s">
        <v>68</v>
      </c>
      <c r="AX566" s="145" t="s">
        <v>142</v>
      </c>
    </row>
    <row r="567" spans="2:50" s="12" customFormat="1" ht="12">
      <c r="B567" s="144"/>
      <c r="D567" s="135" t="s">
        <v>154</v>
      </c>
      <c r="E567" s="145" t="s">
        <v>3</v>
      </c>
      <c r="F567" s="146" t="s">
        <v>1198</v>
      </c>
      <c r="H567" s="147">
        <v>17.3</v>
      </c>
      <c r="L567" s="144"/>
      <c r="M567" s="148"/>
      <c r="N567" s="149"/>
      <c r="O567" s="149"/>
      <c r="P567" s="149"/>
      <c r="Q567" s="149"/>
      <c r="R567" s="149"/>
      <c r="S567" s="149"/>
      <c r="T567" s="150"/>
      <c r="AS567" s="145" t="s">
        <v>154</v>
      </c>
      <c r="AT567" s="145" t="s">
        <v>77</v>
      </c>
      <c r="AU567" s="12" t="s">
        <v>77</v>
      </c>
      <c r="AV567" s="12" t="s">
        <v>30</v>
      </c>
      <c r="AW567" s="12" t="s">
        <v>68</v>
      </c>
      <c r="AX567" s="145" t="s">
        <v>142</v>
      </c>
    </row>
    <row r="568" spans="2:50" s="13" customFormat="1" ht="12">
      <c r="B568" s="160"/>
      <c r="D568" s="135" t="s">
        <v>154</v>
      </c>
      <c r="E568" s="161" t="s">
        <v>3</v>
      </c>
      <c r="F568" s="162" t="s">
        <v>182</v>
      </c>
      <c r="H568" s="163">
        <v>84.3</v>
      </c>
      <c r="L568" s="160"/>
      <c r="M568" s="164"/>
      <c r="N568" s="165"/>
      <c r="O568" s="165"/>
      <c r="P568" s="165"/>
      <c r="Q568" s="165"/>
      <c r="R568" s="165"/>
      <c r="S568" s="165"/>
      <c r="T568" s="166"/>
      <c r="AS568" s="161" t="s">
        <v>154</v>
      </c>
      <c r="AT568" s="161" t="s">
        <v>77</v>
      </c>
      <c r="AU568" s="13" t="s">
        <v>150</v>
      </c>
      <c r="AV568" s="13" t="s">
        <v>30</v>
      </c>
      <c r="AW568" s="13" t="s">
        <v>73</v>
      </c>
      <c r="AX568" s="161" t="s">
        <v>142</v>
      </c>
    </row>
    <row r="569" spans="2:64" s="1" customFormat="1" ht="20.45" customHeight="1">
      <c r="B569" s="124"/>
      <c r="C569" s="125" t="s">
        <v>555</v>
      </c>
      <c r="D569" s="125" t="s">
        <v>145</v>
      </c>
      <c r="E569" s="126" t="s">
        <v>556</v>
      </c>
      <c r="F569" s="127" t="s">
        <v>557</v>
      </c>
      <c r="G569" s="128" t="s">
        <v>174</v>
      </c>
      <c r="H569" s="129">
        <v>215.45</v>
      </c>
      <c r="I569" s="130"/>
      <c r="J569" s="130">
        <f>ROUND(I569*H569,2)</f>
        <v>0</v>
      </c>
      <c r="K569" s="127" t="s">
        <v>149</v>
      </c>
      <c r="L569" s="28"/>
      <c r="M569" s="48" t="s">
        <v>3</v>
      </c>
      <c r="N569" s="131" t="s">
        <v>39</v>
      </c>
      <c r="O569" s="132">
        <v>0.968</v>
      </c>
      <c r="P569" s="132">
        <f>O569*H569</f>
        <v>208.55559999999997</v>
      </c>
      <c r="Q569" s="132">
        <v>0.01254</v>
      </c>
      <c r="R569" s="132">
        <f>Q569*H569</f>
        <v>2.701743</v>
      </c>
      <c r="S569" s="132">
        <v>0</v>
      </c>
      <c r="T569" s="133">
        <f>S569*H569</f>
        <v>0</v>
      </c>
      <c r="AQ569" s="17" t="s">
        <v>305</v>
      </c>
      <c r="AS569" s="17" t="s">
        <v>145</v>
      </c>
      <c r="AT569" s="17" t="s">
        <v>77</v>
      </c>
      <c r="AX569" s="17" t="s">
        <v>142</v>
      </c>
      <c r="BD569" s="134">
        <f>IF(N569="základní",J569,0)</f>
        <v>0</v>
      </c>
      <c r="BE569" s="134">
        <f>IF(N569="snížená",J569,0)</f>
        <v>0</v>
      </c>
      <c r="BF569" s="134">
        <f>IF(N569="zákl. přenesená",J569,0)</f>
        <v>0</v>
      </c>
      <c r="BG569" s="134">
        <f>IF(N569="sníž. přenesená",J569,0)</f>
        <v>0</v>
      </c>
      <c r="BH569" s="134">
        <f>IF(N569="nulová",J569,0)</f>
        <v>0</v>
      </c>
      <c r="BI569" s="17" t="s">
        <v>73</v>
      </c>
      <c r="BJ569" s="134">
        <f>ROUND(I569*H569,2)</f>
        <v>0</v>
      </c>
      <c r="BK569" s="17" t="s">
        <v>305</v>
      </c>
      <c r="BL569" s="17" t="s">
        <v>558</v>
      </c>
    </row>
    <row r="570" spans="2:46" s="1" customFormat="1" ht="126.75">
      <c r="B570" s="28"/>
      <c r="D570" s="135" t="s">
        <v>152</v>
      </c>
      <c r="F570" s="136" t="s">
        <v>559</v>
      </c>
      <c r="L570" s="28"/>
      <c r="M570" s="137"/>
      <c r="N570" s="49"/>
      <c r="O570" s="49"/>
      <c r="P570" s="49"/>
      <c r="Q570" s="49"/>
      <c r="R570" s="49"/>
      <c r="S570" s="49"/>
      <c r="T570" s="50"/>
      <c r="AS570" s="17" t="s">
        <v>152</v>
      </c>
      <c r="AT570" s="17" t="s">
        <v>77</v>
      </c>
    </row>
    <row r="571" spans="2:50" s="11" customFormat="1" ht="12">
      <c r="B571" s="138"/>
      <c r="D571" s="135" t="s">
        <v>154</v>
      </c>
      <c r="E571" s="139" t="s">
        <v>3</v>
      </c>
      <c r="F571" s="140" t="s">
        <v>1134</v>
      </c>
      <c r="H571" s="139" t="s">
        <v>3</v>
      </c>
      <c r="L571" s="138"/>
      <c r="M571" s="141"/>
      <c r="N571" s="142"/>
      <c r="O571" s="142"/>
      <c r="P571" s="142"/>
      <c r="Q571" s="142"/>
      <c r="R571" s="142"/>
      <c r="S571" s="142"/>
      <c r="T571" s="143"/>
      <c r="AS571" s="139" t="s">
        <v>154</v>
      </c>
      <c r="AT571" s="139" t="s">
        <v>77</v>
      </c>
      <c r="AU571" s="11" t="s">
        <v>73</v>
      </c>
      <c r="AV571" s="11" t="s">
        <v>30</v>
      </c>
      <c r="AW571" s="11" t="s">
        <v>68</v>
      </c>
      <c r="AX571" s="139" t="s">
        <v>142</v>
      </c>
    </row>
    <row r="572" spans="2:50" s="11" customFormat="1" ht="12">
      <c r="B572" s="138"/>
      <c r="D572" s="135" t="s">
        <v>154</v>
      </c>
      <c r="E572" s="139" t="s">
        <v>3</v>
      </c>
      <c r="F572" s="140" t="s">
        <v>156</v>
      </c>
      <c r="H572" s="139" t="s">
        <v>3</v>
      </c>
      <c r="L572" s="138"/>
      <c r="M572" s="141"/>
      <c r="N572" s="142"/>
      <c r="O572" s="142"/>
      <c r="P572" s="142"/>
      <c r="Q572" s="142"/>
      <c r="R572" s="142"/>
      <c r="S572" s="142"/>
      <c r="T572" s="143"/>
      <c r="AS572" s="139" t="s">
        <v>154</v>
      </c>
      <c r="AT572" s="139" t="s">
        <v>77</v>
      </c>
      <c r="AU572" s="11" t="s">
        <v>73</v>
      </c>
      <c r="AV572" s="11" t="s">
        <v>30</v>
      </c>
      <c r="AW572" s="11" t="s">
        <v>68</v>
      </c>
      <c r="AX572" s="139" t="s">
        <v>142</v>
      </c>
    </row>
    <row r="573" spans="2:50" s="12" customFormat="1" ht="12">
      <c r="B573" s="144"/>
      <c r="D573" s="135" t="s">
        <v>154</v>
      </c>
      <c r="E573" s="145" t="s">
        <v>3</v>
      </c>
      <c r="F573" s="146" t="s">
        <v>560</v>
      </c>
      <c r="H573" s="147">
        <v>215.45</v>
      </c>
      <c r="L573" s="144"/>
      <c r="M573" s="148"/>
      <c r="N573" s="149"/>
      <c r="O573" s="149"/>
      <c r="P573" s="149"/>
      <c r="Q573" s="149"/>
      <c r="R573" s="149"/>
      <c r="S573" s="149"/>
      <c r="T573" s="150"/>
      <c r="AS573" s="145" t="s">
        <v>154</v>
      </c>
      <c r="AT573" s="145" t="s">
        <v>77</v>
      </c>
      <c r="AU573" s="12" t="s">
        <v>77</v>
      </c>
      <c r="AV573" s="12" t="s">
        <v>30</v>
      </c>
      <c r="AW573" s="12" t="s">
        <v>73</v>
      </c>
      <c r="AX573" s="145" t="s">
        <v>142</v>
      </c>
    </row>
    <row r="574" spans="2:64" s="1" customFormat="1" ht="20.45" customHeight="1">
      <c r="B574" s="124"/>
      <c r="C574" s="125" t="s">
        <v>561</v>
      </c>
      <c r="D574" s="125" t="s">
        <v>145</v>
      </c>
      <c r="E574" s="126" t="s">
        <v>562</v>
      </c>
      <c r="F574" s="127" t="s">
        <v>563</v>
      </c>
      <c r="G574" s="128" t="s">
        <v>313</v>
      </c>
      <c r="H574" s="129">
        <v>798.8</v>
      </c>
      <c r="I574" s="130"/>
      <c r="J574" s="130">
        <f>ROUND(I574*H574,2)</f>
        <v>0</v>
      </c>
      <c r="K574" s="127" t="s">
        <v>149</v>
      </c>
      <c r="L574" s="28"/>
      <c r="M574" s="48" t="s">
        <v>3</v>
      </c>
      <c r="N574" s="131" t="s">
        <v>39</v>
      </c>
      <c r="O574" s="132">
        <v>0.23</v>
      </c>
      <c r="P574" s="132">
        <f>O574*H574</f>
        <v>183.724</v>
      </c>
      <c r="Q574" s="132">
        <v>0.00026</v>
      </c>
      <c r="R574" s="132">
        <f>Q574*H574</f>
        <v>0.20768799999999998</v>
      </c>
      <c r="S574" s="132">
        <v>0</v>
      </c>
      <c r="T574" s="133">
        <f>S574*H574</f>
        <v>0</v>
      </c>
      <c r="AQ574" s="17" t="s">
        <v>305</v>
      </c>
      <c r="AS574" s="17" t="s">
        <v>145</v>
      </c>
      <c r="AT574" s="17" t="s">
        <v>77</v>
      </c>
      <c r="AX574" s="17" t="s">
        <v>142</v>
      </c>
      <c r="BD574" s="134">
        <f>IF(N574="základní",J574,0)</f>
        <v>0</v>
      </c>
      <c r="BE574" s="134">
        <f>IF(N574="snížená",J574,0)</f>
        <v>0</v>
      </c>
      <c r="BF574" s="134">
        <f>IF(N574="zákl. přenesená",J574,0)</f>
        <v>0</v>
      </c>
      <c r="BG574" s="134">
        <f>IF(N574="sníž. přenesená",J574,0)</f>
        <v>0</v>
      </c>
      <c r="BH574" s="134">
        <f>IF(N574="nulová",J574,0)</f>
        <v>0</v>
      </c>
      <c r="BI574" s="17" t="s">
        <v>73</v>
      </c>
      <c r="BJ574" s="134">
        <f>ROUND(I574*H574,2)</f>
        <v>0</v>
      </c>
      <c r="BK574" s="17" t="s">
        <v>305</v>
      </c>
      <c r="BL574" s="17" t="s">
        <v>564</v>
      </c>
    </row>
    <row r="575" spans="2:46" s="1" customFormat="1" ht="126.75">
      <c r="B575" s="28"/>
      <c r="D575" s="135" t="s">
        <v>152</v>
      </c>
      <c r="F575" s="136" t="s">
        <v>559</v>
      </c>
      <c r="L575" s="28"/>
      <c r="M575" s="137"/>
      <c r="N575" s="49"/>
      <c r="O575" s="49"/>
      <c r="P575" s="49"/>
      <c r="Q575" s="49"/>
      <c r="R575" s="49"/>
      <c r="S575" s="49"/>
      <c r="T575" s="50"/>
      <c r="AS575" s="17" t="s">
        <v>152</v>
      </c>
      <c r="AT575" s="17" t="s">
        <v>77</v>
      </c>
    </row>
    <row r="576" spans="2:50" s="11" customFormat="1" ht="12">
      <c r="B576" s="138"/>
      <c r="D576" s="135" t="s">
        <v>154</v>
      </c>
      <c r="E576" s="139" t="s">
        <v>3</v>
      </c>
      <c r="F576" s="140" t="s">
        <v>1134</v>
      </c>
      <c r="H576" s="139" t="s">
        <v>3</v>
      </c>
      <c r="L576" s="138"/>
      <c r="M576" s="141"/>
      <c r="N576" s="142"/>
      <c r="O576" s="142"/>
      <c r="P576" s="142"/>
      <c r="Q576" s="142"/>
      <c r="R576" s="142"/>
      <c r="S576" s="142"/>
      <c r="T576" s="143"/>
      <c r="AS576" s="139" t="s">
        <v>154</v>
      </c>
      <c r="AT576" s="139" t="s">
        <v>77</v>
      </c>
      <c r="AU576" s="11" t="s">
        <v>73</v>
      </c>
      <c r="AV576" s="11" t="s">
        <v>30</v>
      </c>
      <c r="AW576" s="11" t="s">
        <v>68</v>
      </c>
      <c r="AX576" s="139" t="s">
        <v>142</v>
      </c>
    </row>
    <row r="577" spans="2:50" s="11" customFormat="1" ht="12">
      <c r="B577" s="138"/>
      <c r="D577" s="135" t="s">
        <v>154</v>
      </c>
      <c r="E577" s="139" t="s">
        <v>3</v>
      </c>
      <c r="F577" s="140" t="s">
        <v>156</v>
      </c>
      <c r="H577" s="139" t="s">
        <v>3</v>
      </c>
      <c r="L577" s="138"/>
      <c r="M577" s="141"/>
      <c r="N577" s="142"/>
      <c r="O577" s="142"/>
      <c r="P577" s="142"/>
      <c r="Q577" s="142"/>
      <c r="R577" s="142"/>
      <c r="S577" s="142"/>
      <c r="T577" s="143"/>
      <c r="AS577" s="139" t="s">
        <v>154</v>
      </c>
      <c r="AT577" s="139" t="s">
        <v>77</v>
      </c>
      <c r="AU577" s="11" t="s">
        <v>73</v>
      </c>
      <c r="AV577" s="11" t="s">
        <v>30</v>
      </c>
      <c r="AW577" s="11" t="s">
        <v>68</v>
      </c>
      <c r="AX577" s="139" t="s">
        <v>142</v>
      </c>
    </row>
    <row r="578" spans="2:50" s="11" customFormat="1" ht="12">
      <c r="B578" s="138"/>
      <c r="D578" s="135" t="s">
        <v>154</v>
      </c>
      <c r="E578" s="139" t="s">
        <v>3</v>
      </c>
      <c r="F578" s="140" t="s">
        <v>463</v>
      </c>
      <c r="H578" s="139" t="s">
        <v>3</v>
      </c>
      <c r="L578" s="138"/>
      <c r="M578" s="141"/>
      <c r="N578" s="142"/>
      <c r="O578" s="142"/>
      <c r="P578" s="142"/>
      <c r="Q578" s="142"/>
      <c r="R578" s="142"/>
      <c r="S578" s="142"/>
      <c r="T578" s="143"/>
      <c r="AS578" s="139" t="s">
        <v>154</v>
      </c>
      <c r="AT578" s="139" t="s">
        <v>77</v>
      </c>
      <c r="AU578" s="11" t="s">
        <v>73</v>
      </c>
      <c r="AV578" s="11" t="s">
        <v>30</v>
      </c>
      <c r="AW578" s="11" t="s">
        <v>68</v>
      </c>
      <c r="AX578" s="139" t="s">
        <v>142</v>
      </c>
    </row>
    <row r="579" spans="2:50" s="12" customFormat="1" ht="12">
      <c r="B579" s="144"/>
      <c r="D579" s="135" t="s">
        <v>154</v>
      </c>
      <c r="E579" s="145" t="s">
        <v>3</v>
      </c>
      <c r="F579" s="146" t="s">
        <v>565</v>
      </c>
      <c r="H579" s="147">
        <v>80</v>
      </c>
      <c r="L579" s="144"/>
      <c r="M579" s="148"/>
      <c r="N579" s="149"/>
      <c r="O579" s="149"/>
      <c r="P579" s="149"/>
      <c r="Q579" s="149"/>
      <c r="R579" s="149"/>
      <c r="S579" s="149"/>
      <c r="T579" s="150"/>
      <c r="AS579" s="145" t="s">
        <v>154</v>
      </c>
      <c r="AT579" s="145" t="s">
        <v>77</v>
      </c>
      <c r="AU579" s="12" t="s">
        <v>77</v>
      </c>
      <c r="AV579" s="12" t="s">
        <v>30</v>
      </c>
      <c r="AW579" s="12" t="s">
        <v>68</v>
      </c>
      <c r="AX579" s="145" t="s">
        <v>142</v>
      </c>
    </row>
    <row r="580" spans="2:50" s="12" customFormat="1" ht="12">
      <c r="B580" s="144"/>
      <c r="D580" s="135" t="s">
        <v>154</v>
      </c>
      <c r="E580" s="145" t="s">
        <v>3</v>
      </c>
      <c r="F580" s="146" t="s">
        <v>566</v>
      </c>
      <c r="H580" s="147">
        <v>118</v>
      </c>
      <c r="L580" s="144"/>
      <c r="M580" s="148"/>
      <c r="N580" s="149"/>
      <c r="O580" s="149"/>
      <c r="P580" s="149"/>
      <c r="Q580" s="149"/>
      <c r="R580" s="149"/>
      <c r="S580" s="149"/>
      <c r="T580" s="150"/>
      <c r="AS580" s="145" t="s">
        <v>154</v>
      </c>
      <c r="AT580" s="145" t="s">
        <v>77</v>
      </c>
      <c r="AU580" s="12" t="s">
        <v>77</v>
      </c>
      <c r="AV580" s="12" t="s">
        <v>30</v>
      </c>
      <c r="AW580" s="12" t="s">
        <v>68</v>
      </c>
      <c r="AX580" s="145" t="s">
        <v>142</v>
      </c>
    </row>
    <row r="581" spans="2:50" s="12" customFormat="1" ht="12">
      <c r="B581" s="144"/>
      <c r="D581" s="135" t="s">
        <v>154</v>
      </c>
      <c r="E581" s="145" t="s">
        <v>3</v>
      </c>
      <c r="F581" s="146" t="s">
        <v>567</v>
      </c>
      <c r="H581" s="147">
        <v>146.6</v>
      </c>
      <c r="L581" s="144"/>
      <c r="M581" s="148"/>
      <c r="N581" s="149"/>
      <c r="O581" s="149"/>
      <c r="P581" s="149"/>
      <c r="Q581" s="149"/>
      <c r="R581" s="149"/>
      <c r="S581" s="149"/>
      <c r="T581" s="150"/>
      <c r="AS581" s="145" t="s">
        <v>154</v>
      </c>
      <c r="AT581" s="145" t="s">
        <v>77</v>
      </c>
      <c r="AU581" s="12" t="s">
        <v>77</v>
      </c>
      <c r="AV581" s="12" t="s">
        <v>30</v>
      </c>
      <c r="AW581" s="12" t="s">
        <v>68</v>
      </c>
      <c r="AX581" s="145" t="s">
        <v>142</v>
      </c>
    </row>
    <row r="582" spans="2:50" s="11" customFormat="1" ht="12">
      <c r="B582" s="138"/>
      <c r="D582" s="135" t="s">
        <v>154</v>
      </c>
      <c r="E582" s="139" t="s">
        <v>3</v>
      </c>
      <c r="F582" s="140" t="s">
        <v>465</v>
      </c>
      <c r="H582" s="139" t="s">
        <v>3</v>
      </c>
      <c r="L582" s="138"/>
      <c r="M582" s="141"/>
      <c r="N582" s="142"/>
      <c r="O582" s="142"/>
      <c r="P582" s="142"/>
      <c r="Q582" s="142"/>
      <c r="R582" s="142"/>
      <c r="S582" s="142"/>
      <c r="T582" s="143"/>
      <c r="AS582" s="139" t="s">
        <v>154</v>
      </c>
      <c r="AT582" s="139" t="s">
        <v>77</v>
      </c>
      <c r="AU582" s="11" t="s">
        <v>73</v>
      </c>
      <c r="AV582" s="11" t="s">
        <v>30</v>
      </c>
      <c r="AW582" s="11" t="s">
        <v>68</v>
      </c>
      <c r="AX582" s="139" t="s">
        <v>142</v>
      </c>
    </row>
    <row r="583" spans="2:50" s="12" customFormat="1" ht="12">
      <c r="B583" s="144"/>
      <c r="D583" s="135" t="s">
        <v>154</v>
      </c>
      <c r="E583" s="145" t="s">
        <v>3</v>
      </c>
      <c r="F583" s="146" t="s">
        <v>1199</v>
      </c>
      <c r="H583" s="147">
        <v>40</v>
      </c>
      <c r="L583" s="144"/>
      <c r="M583" s="148"/>
      <c r="N583" s="149"/>
      <c r="O583" s="149"/>
      <c r="P583" s="149"/>
      <c r="Q583" s="149"/>
      <c r="R583" s="149"/>
      <c r="S583" s="149"/>
      <c r="T583" s="150"/>
      <c r="AS583" s="145" t="s">
        <v>154</v>
      </c>
      <c r="AT583" s="145" t="s">
        <v>77</v>
      </c>
      <c r="AU583" s="12" t="s">
        <v>77</v>
      </c>
      <c r="AV583" s="12" t="s">
        <v>30</v>
      </c>
      <c r="AW583" s="12" t="s">
        <v>68</v>
      </c>
      <c r="AX583" s="145" t="s">
        <v>142</v>
      </c>
    </row>
    <row r="584" spans="2:50" s="12" customFormat="1" ht="12">
      <c r="B584" s="144"/>
      <c r="D584" s="135" t="s">
        <v>154</v>
      </c>
      <c r="E584" s="145" t="s">
        <v>3</v>
      </c>
      <c r="F584" s="146" t="s">
        <v>1200</v>
      </c>
      <c r="H584" s="147">
        <v>67.6</v>
      </c>
      <c r="L584" s="144"/>
      <c r="M584" s="148"/>
      <c r="N584" s="149"/>
      <c r="O584" s="149"/>
      <c r="P584" s="149"/>
      <c r="Q584" s="149"/>
      <c r="R584" s="149"/>
      <c r="S584" s="149"/>
      <c r="T584" s="150"/>
      <c r="AS584" s="145" t="s">
        <v>154</v>
      </c>
      <c r="AT584" s="145" t="s">
        <v>77</v>
      </c>
      <c r="AU584" s="12" t="s">
        <v>77</v>
      </c>
      <c r="AV584" s="12" t="s">
        <v>30</v>
      </c>
      <c r="AW584" s="12" t="s">
        <v>68</v>
      </c>
      <c r="AX584" s="145" t="s">
        <v>142</v>
      </c>
    </row>
    <row r="585" spans="2:50" s="12" customFormat="1" ht="12">
      <c r="B585" s="144"/>
      <c r="D585" s="135" t="s">
        <v>154</v>
      </c>
      <c r="E585" s="145" t="s">
        <v>3</v>
      </c>
      <c r="F585" s="146" t="s">
        <v>1201</v>
      </c>
      <c r="H585" s="147">
        <v>81.9</v>
      </c>
      <c r="L585" s="144"/>
      <c r="M585" s="148"/>
      <c r="N585" s="149"/>
      <c r="O585" s="149"/>
      <c r="P585" s="149"/>
      <c r="Q585" s="149"/>
      <c r="R585" s="149"/>
      <c r="S585" s="149"/>
      <c r="T585" s="150"/>
      <c r="AS585" s="145" t="s">
        <v>154</v>
      </c>
      <c r="AT585" s="145" t="s">
        <v>77</v>
      </c>
      <c r="AU585" s="12" t="s">
        <v>77</v>
      </c>
      <c r="AV585" s="12" t="s">
        <v>30</v>
      </c>
      <c r="AW585" s="12" t="s">
        <v>68</v>
      </c>
      <c r="AX585" s="145" t="s">
        <v>142</v>
      </c>
    </row>
    <row r="586" spans="2:50" s="14" customFormat="1" ht="12">
      <c r="B586" s="167"/>
      <c r="D586" s="135" t="s">
        <v>154</v>
      </c>
      <c r="E586" s="168" t="s">
        <v>3</v>
      </c>
      <c r="F586" s="169" t="s">
        <v>226</v>
      </c>
      <c r="H586" s="170">
        <v>534.1</v>
      </c>
      <c r="L586" s="167"/>
      <c r="M586" s="171"/>
      <c r="N586" s="172"/>
      <c r="O586" s="172"/>
      <c r="P586" s="172"/>
      <c r="Q586" s="172"/>
      <c r="R586" s="172"/>
      <c r="S586" s="172"/>
      <c r="T586" s="173"/>
      <c r="AS586" s="168" t="s">
        <v>154</v>
      </c>
      <c r="AT586" s="168" t="s">
        <v>77</v>
      </c>
      <c r="AU586" s="14" t="s">
        <v>143</v>
      </c>
      <c r="AV586" s="14" t="s">
        <v>30</v>
      </c>
      <c r="AW586" s="14" t="s">
        <v>68</v>
      </c>
      <c r="AX586" s="168" t="s">
        <v>142</v>
      </c>
    </row>
    <row r="587" spans="2:50" s="11" customFormat="1" ht="12">
      <c r="B587" s="138"/>
      <c r="D587" s="135" t="s">
        <v>154</v>
      </c>
      <c r="E587" s="139" t="s">
        <v>3</v>
      </c>
      <c r="F587" s="140" t="s">
        <v>247</v>
      </c>
      <c r="H587" s="139" t="s">
        <v>3</v>
      </c>
      <c r="L587" s="138"/>
      <c r="M587" s="141"/>
      <c r="N587" s="142"/>
      <c r="O587" s="142"/>
      <c r="P587" s="142"/>
      <c r="Q587" s="142"/>
      <c r="R587" s="142"/>
      <c r="S587" s="142"/>
      <c r="T587" s="143"/>
      <c r="AS587" s="139" t="s">
        <v>154</v>
      </c>
      <c r="AT587" s="139" t="s">
        <v>77</v>
      </c>
      <c r="AU587" s="11" t="s">
        <v>73</v>
      </c>
      <c r="AV587" s="11" t="s">
        <v>30</v>
      </c>
      <c r="AW587" s="11" t="s">
        <v>68</v>
      </c>
      <c r="AX587" s="139" t="s">
        <v>142</v>
      </c>
    </row>
    <row r="588" spans="2:50" s="12" customFormat="1" ht="12">
      <c r="B588" s="144"/>
      <c r="D588" s="135" t="s">
        <v>154</v>
      </c>
      <c r="E588" s="145" t="s">
        <v>3</v>
      </c>
      <c r="F588" s="146" t="s">
        <v>571</v>
      </c>
      <c r="H588" s="147">
        <v>75.6</v>
      </c>
      <c r="L588" s="144"/>
      <c r="M588" s="148"/>
      <c r="N588" s="149"/>
      <c r="O588" s="149"/>
      <c r="P588" s="149"/>
      <c r="Q588" s="149"/>
      <c r="R588" s="149"/>
      <c r="S588" s="149"/>
      <c r="T588" s="150"/>
      <c r="AS588" s="145" t="s">
        <v>154</v>
      </c>
      <c r="AT588" s="145" t="s">
        <v>77</v>
      </c>
      <c r="AU588" s="12" t="s">
        <v>77</v>
      </c>
      <c r="AV588" s="12" t="s">
        <v>30</v>
      </c>
      <c r="AW588" s="12" t="s">
        <v>68</v>
      </c>
      <c r="AX588" s="145" t="s">
        <v>142</v>
      </c>
    </row>
    <row r="589" spans="2:50" s="12" customFormat="1" ht="12">
      <c r="B589" s="144"/>
      <c r="D589" s="135" t="s">
        <v>154</v>
      </c>
      <c r="E589" s="145" t="s">
        <v>3</v>
      </c>
      <c r="F589" s="146" t="s">
        <v>572</v>
      </c>
      <c r="H589" s="147">
        <v>61.2</v>
      </c>
      <c r="L589" s="144"/>
      <c r="M589" s="148"/>
      <c r="N589" s="149"/>
      <c r="O589" s="149"/>
      <c r="P589" s="149"/>
      <c r="Q589" s="149"/>
      <c r="R589" s="149"/>
      <c r="S589" s="149"/>
      <c r="T589" s="150"/>
      <c r="AS589" s="145" t="s">
        <v>154</v>
      </c>
      <c r="AT589" s="145" t="s">
        <v>77</v>
      </c>
      <c r="AU589" s="12" t="s">
        <v>77</v>
      </c>
      <c r="AV589" s="12" t="s">
        <v>30</v>
      </c>
      <c r="AW589" s="12" t="s">
        <v>68</v>
      </c>
      <c r="AX589" s="145" t="s">
        <v>142</v>
      </c>
    </row>
    <row r="590" spans="2:50" s="12" customFormat="1" ht="12">
      <c r="B590" s="144"/>
      <c r="D590" s="135" t="s">
        <v>154</v>
      </c>
      <c r="E590" s="145" t="s">
        <v>3</v>
      </c>
      <c r="F590" s="146" t="s">
        <v>573</v>
      </c>
      <c r="H590" s="147">
        <v>40.8</v>
      </c>
      <c r="L590" s="144"/>
      <c r="M590" s="148"/>
      <c r="N590" s="149"/>
      <c r="O590" s="149"/>
      <c r="P590" s="149"/>
      <c r="Q590" s="149"/>
      <c r="R590" s="149"/>
      <c r="S590" s="149"/>
      <c r="T590" s="150"/>
      <c r="AS590" s="145" t="s">
        <v>154</v>
      </c>
      <c r="AT590" s="145" t="s">
        <v>77</v>
      </c>
      <c r="AU590" s="12" t="s">
        <v>77</v>
      </c>
      <c r="AV590" s="12" t="s">
        <v>30</v>
      </c>
      <c r="AW590" s="12" t="s">
        <v>68</v>
      </c>
      <c r="AX590" s="145" t="s">
        <v>142</v>
      </c>
    </row>
    <row r="591" spans="2:50" s="12" customFormat="1" ht="12">
      <c r="B591" s="144"/>
      <c r="D591" s="135" t="s">
        <v>154</v>
      </c>
      <c r="E591" s="145" t="s">
        <v>3</v>
      </c>
      <c r="F591" s="146" t="s">
        <v>574</v>
      </c>
      <c r="H591" s="147">
        <v>15.8</v>
      </c>
      <c r="L591" s="144"/>
      <c r="M591" s="148"/>
      <c r="N591" s="149"/>
      <c r="O591" s="149"/>
      <c r="P591" s="149"/>
      <c r="Q591" s="149"/>
      <c r="R591" s="149"/>
      <c r="S591" s="149"/>
      <c r="T591" s="150"/>
      <c r="AS591" s="145" t="s">
        <v>154</v>
      </c>
      <c r="AT591" s="145" t="s">
        <v>77</v>
      </c>
      <c r="AU591" s="12" t="s">
        <v>77</v>
      </c>
      <c r="AV591" s="12" t="s">
        <v>30</v>
      </c>
      <c r="AW591" s="12" t="s">
        <v>68</v>
      </c>
      <c r="AX591" s="145" t="s">
        <v>142</v>
      </c>
    </row>
    <row r="592" spans="2:50" s="12" customFormat="1" ht="12">
      <c r="B592" s="144"/>
      <c r="D592" s="135" t="s">
        <v>154</v>
      </c>
      <c r="E592" s="145" t="s">
        <v>3</v>
      </c>
      <c r="F592" s="146" t="s">
        <v>575</v>
      </c>
      <c r="H592" s="147">
        <v>11.9</v>
      </c>
      <c r="L592" s="144"/>
      <c r="M592" s="148"/>
      <c r="N592" s="149"/>
      <c r="O592" s="149"/>
      <c r="P592" s="149"/>
      <c r="Q592" s="149"/>
      <c r="R592" s="149"/>
      <c r="S592" s="149"/>
      <c r="T592" s="150"/>
      <c r="AS592" s="145" t="s">
        <v>154</v>
      </c>
      <c r="AT592" s="145" t="s">
        <v>77</v>
      </c>
      <c r="AU592" s="12" t="s">
        <v>77</v>
      </c>
      <c r="AV592" s="12" t="s">
        <v>30</v>
      </c>
      <c r="AW592" s="12" t="s">
        <v>68</v>
      </c>
      <c r="AX592" s="145" t="s">
        <v>142</v>
      </c>
    </row>
    <row r="593" spans="2:50" s="11" customFormat="1" ht="12">
      <c r="B593" s="138"/>
      <c r="D593" s="135" t="s">
        <v>154</v>
      </c>
      <c r="E593" s="139" t="s">
        <v>3</v>
      </c>
      <c r="F593" s="140" t="s">
        <v>256</v>
      </c>
      <c r="H593" s="139" t="s">
        <v>3</v>
      </c>
      <c r="L593" s="138"/>
      <c r="M593" s="141"/>
      <c r="N593" s="142"/>
      <c r="O593" s="142"/>
      <c r="P593" s="142"/>
      <c r="Q593" s="142"/>
      <c r="R593" s="142"/>
      <c r="S593" s="142"/>
      <c r="T593" s="143"/>
      <c r="AS593" s="139" t="s">
        <v>154</v>
      </c>
      <c r="AT593" s="139" t="s">
        <v>77</v>
      </c>
      <c r="AU593" s="11" t="s">
        <v>73</v>
      </c>
      <c r="AV593" s="11" t="s">
        <v>30</v>
      </c>
      <c r="AW593" s="11" t="s">
        <v>68</v>
      </c>
      <c r="AX593" s="139" t="s">
        <v>142</v>
      </c>
    </row>
    <row r="594" spans="2:50" s="12" customFormat="1" ht="12">
      <c r="B594" s="144"/>
      <c r="D594" s="135" t="s">
        <v>154</v>
      </c>
      <c r="E594" s="145" t="s">
        <v>3</v>
      </c>
      <c r="F594" s="146" t="s">
        <v>576</v>
      </c>
      <c r="H594" s="147">
        <v>20.2</v>
      </c>
      <c r="L594" s="144"/>
      <c r="M594" s="148"/>
      <c r="N594" s="149"/>
      <c r="O594" s="149"/>
      <c r="P594" s="149"/>
      <c r="Q594" s="149"/>
      <c r="R594" s="149"/>
      <c r="S594" s="149"/>
      <c r="T594" s="150"/>
      <c r="AS594" s="145" t="s">
        <v>154</v>
      </c>
      <c r="AT594" s="145" t="s">
        <v>77</v>
      </c>
      <c r="AU594" s="12" t="s">
        <v>77</v>
      </c>
      <c r="AV594" s="12" t="s">
        <v>30</v>
      </c>
      <c r="AW594" s="12" t="s">
        <v>68</v>
      </c>
      <c r="AX594" s="145" t="s">
        <v>142</v>
      </c>
    </row>
    <row r="595" spans="2:50" s="11" customFormat="1" ht="12">
      <c r="B595" s="138"/>
      <c r="D595" s="135" t="s">
        <v>154</v>
      </c>
      <c r="E595" s="139" t="s">
        <v>3</v>
      </c>
      <c r="F595" s="140" t="s">
        <v>258</v>
      </c>
      <c r="H595" s="139" t="s">
        <v>3</v>
      </c>
      <c r="L595" s="138"/>
      <c r="M595" s="141"/>
      <c r="N595" s="142"/>
      <c r="O595" s="142"/>
      <c r="P595" s="142"/>
      <c r="Q595" s="142"/>
      <c r="R595" s="142"/>
      <c r="S595" s="142"/>
      <c r="T595" s="143"/>
      <c r="AS595" s="139" t="s">
        <v>154</v>
      </c>
      <c r="AT595" s="139" t="s">
        <v>77</v>
      </c>
      <c r="AU595" s="11" t="s">
        <v>73</v>
      </c>
      <c r="AV595" s="11" t="s">
        <v>30</v>
      </c>
      <c r="AW595" s="11" t="s">
        <v>68</v>
      </c>
      <c r="AX595" s="139" t="s">
        <v>142</v>
      </c>
    </row>
    <row r="596" spans="2:50" s="11" customFormat="1" ht="12">
      <c r="B596" s="138"/>
      <c r="D596" s="135" t="s">
        <v>154</v>
      </c>
      <c r="E596" s="139" t="s">
        <v>3</v>
      </c>
      <c r="F596" s="140" t="s">
        <v>261</v>
      </c>
      <c r="H596" s="139" t="s">
        <v>3</v>
      </c>
      <c r="L596" s="138"/>
      <c r="M596" s="141"/>
      <c r="N596" s="142"/>
      <c r="O596" s="142"/>
      <c r="P596" s="142"/>
      <c r="Q596" s="142"/>
      <c r="R596" s="142"/>
      <c r="S596" s="142"/>
      <c r="T596" s="143"/>
      <c r="AS596" s="139" t="s">
        <v>154</v>
      </c>
      <c r="AT596" s="139" t="s">
        <v>77</v>
      </c>
      <c r="AU596" s="11" t="s">
        <v>73</v>
      </c>
      <c r="AV596" s="11" t="s">
        <v>30</v>
      </c>
      <c r="AW596" s="11" t="s">
        <v>68</v>
      </c>
      <c r="AX596" s="139" t="s">
        <v>142</v>
      </c>
    </row>
    <row r="597" spans="2:50" s="12" customFormat="1" ht="12">
      <c r="B597" s="144"/>
      <c r="D597" s="135" t="s">
        <v>154</v>
      </c>
      <c r="E597" s="145" t="s">
        <v>3</v>
      </c>
      <c r="F597" s="146" t="s">
        <v>577</v>
      </c>
      <c r="H597" s="147">
        <v>16.3</v>
      </c>
      <c r="L597" s="144"/>
      <c r="M597" s="148"/>
      <c r="N597" s="149"/>
      <c r="O597" s="149"/>
      <c r="P597" s="149"/>
      <c r="Q597" s="149"/>
      <c r="R597" s="149"/>
      <c r="S597" s="149"/>
      <c r="T597" s="150"/>
      <c r="AS597" s="145" t="s">
        <v>154</v>
      </c>
      <c r="AT597" s="145" t="s">
        <v>77</v>
      </c>
      <c r="AU597" s="12" t="s">
        <v>77</v>
      </c>
      <c r="AV597" s="12" t="s">
        <v>30</v>
      </c>
      <c r="AW597" s="12" t="s">
        <v>68</v>
      </c>
      <c r="AX597" s="145" t="s">
        <v>142</v>
      </c>
    </row>
    <row r="598" spans="2:50" s="11" customFormat="1" ht="12">
      <c r="B598" s="138"/>
      <c r="D598" s="135" t="s">
        <v>154</v>
      </c>
      <c r="E598" s="139" t="s">
        <v>3</v>
      </c>
      <c r="F598" s="140" t="s">
        <v>265</v>
      </c>
      <c r="H598" s="139" t="s">
        <v>3</v>
      </c>
      <c r="L598" s="138"/>
      <c r="M598" s="141"/>
      <c r="N598" s="142"/>
      <c r="O598" s="142"/>
      <c r="P598" s="142"/>
      <c r="Q598" s="142"/>
      <c r="R598" s="142"/>
      <c r="S598" s="142"/>
      <c r="T598" s="143"/>
      <c r="AS598" s="139" t="s">
        <v>154</v>
      </c>
      <c r="AT598" s="139" t="s">
        <v>77</v>
      </c>
      <c r="AU598" s="11" t="s">
        <v>73</v>
      </c>
      <c r="AV598" s="11" t="s">
        <v>30</v>
      </c>
      <c r="AW598" s="11" t="s">
        <v>68</v>
      </c>
      <c r="AX598" s="139" t="s">
        <v>142</v>
      </c>
    </row>
    <row r="599" spans="2:50" s="12" customFormat="1" ht="12">
      <c r="B599" s="144"/>
      <c r="D599" s="135" t="s">
        <v>154</v>
      </c>
      <c r="E599" s="145" t="s">
        <v>3</v>
      </c>
      <c r="F599" s="146" t="s">
        <v>578</v>
      </c>
      <c r="H599" s="147">
        <v>22.9</v>
      </c>
      <c r="L599" s="144"/>
      <c r="M599" s="148"/>
      <c r="N599" s="149"/>
      <c r="O599" s="149"/>
      <c r="P599" s="149"/>
      <c r="Q599" s="149"/>
      <c r="R599" s="149"/>
      <c r="S599" s="149"/>
      <c r="T599" s="150"/>
      <c r="AS599" s="145" t="s">
        <v>154</v>
      </c>
      <c r="AT599" s="145" t="s">
        <v>77</v>
      </c>
      <c r="AU599" s="12" t="s">
        <v>77</v>
      </c>
      <c r="AV599" s="12" t="s">
        <v>30</v>
      </c>
      <c r="AW599" s="12" t="s">
        <v>68</v>
      </c>
      <c r="AX599" s="145" t="s">
        <v>142</v>
      </c>
    </row>
    <row r="600" spans="2:50" s="13" customFormat="1" ht="12">
      <c r="B600" s="160"/>
      <c r="D600" s="135" t="s">
        <v>154</v>
      </c>
      <c r="E600" s="161" t="s">
        <v>3</v>
      </c>
      <c r="F600" s="162" t="s">
        <v>182</v>
      </c>
      <c r="H600" s="163">
        <v>798.8</v>
      </c>
      <c r="L600" s="160"/>
      <c r="M600" s="164"/>
      <c r="N600" s="165"/>
      <c r="O600" s="165"/>
      <c r="P600" s="165"/>
      <c r="Q600" s="165"/>
      <c r="R600" s="165"/>
      <c r="S600" s="165"/>
      <c r="T600" s="166"/>
      <c r="AS600" s="161" t="s">
        <v>154</v>
      </c>
      <c r="AT600" s="161" t="s">
        <v>77</v>
      </c>
      <c r="AU600" s="13" t="s">
        <v>150</v>
      </c>
      <c r="AV600" s="13" t="s">
        <v>30</v>
      </c>
      <c r="AW600" s="13" t="s">
        <v>73</v>
      </c>
      <c r="AX600" s="161" t="s">
        <v>142</v>
      </c>
    </row>
    <row r="601" spans="2:64" s="1" customFormat="1" ht="20.45" customHeight="1">
      <c r="B601" s="124"/>
      <c r="C601" s="125" t="s">
        <v>579</v>
      </c>
      <c r="D601" s="125" t="s">
        <v>145</v>
      </c>
      <c r="E601" s="126" t="s">
        <v>580</v>
      </c>
      <c r="F601" s="127" t="s">
        <v>581</v>
      </c>
      <c r="G601" s="128" t="s">
        <v>174</v>
      </c>
      <c r="H601" s="129">
        <v>215.45</v>
      </c>
      <c r="I601" s="130"/>
      <c r="J601" s="130">
        <f>ROUND(I601*H601,2)</f>
        <v>0</v>
      </c>
      <c r="K601" s="127" t="s">
        <v>149</v>
      </c>
      <c r="L601" s="28"/>
      <c r="M601" s="48" t="s">
        <v>3</v>
      </c>
      <c r="N601" s="131" t="s">
        <v>39</v>
      </c>
      <c r="O601" s="132">
        <v>0.04</v>
      </c>
      <c r="P601" s="132">
        <f>O601*H601</f>
        <v>8.618</v>
      </c>
      <c r="Q601" s="132">
        <v>0.0001</v>
      </c>
      <c r="R601" s="132">
        <f>Q601*H601</f>
        <v>0.021544999999999998</v>
      </c>
      <c r="S601" s="132">
        <v>0</v>
      </c>
      <c r="T601" s="133">
        <f>S601*H601</f>
        <v>0</v>
      </c>
      <c r="AQ601" s="17" t="s">
        <v>305</v>
      </c>
      <c r="AS601" s="17" t="s">
        <v>145</v>
      </c>
      <c r="AT601" s="17" t="s">
        <v>77</v>
      </c>
      <c r="AX601" s="17" t="s">
        <v>142</v>
      </c>
      <c r="BD601" s="134">
        <f>IF(N601="základní",J601,0)</f>
        <v>0</v>
      </c>
      <c r="BE601" s="134">
        <f>IF(N601="snížená",J601,0)</f>
        <v>0</v>
      </c>
      <c r="BF601" s="134">
        <f>IF(N601="zákl. přenesená",J601,0)</f>
        <v>0</v>
      </c>
      <c r="BG601" s="134">
        <f>IF(N601="sníž. přenesená",J601,0)</f>
        <v>0</v>
      </c>
      <c r="BH601" s="134">
        <f>IF(N601="nulová",J601,0)</f>
        <v>0</v>
      </c>
      <c r="BI601" s="17" t="s">
        <v>73</v>
      </c>
      <c r="BJ601" s="134">
        <f>ROUND(I601*H601,2)</f>
        <v>0</v>
      </c>
      <c r="BK601" s="17" t="s">
        <v>305</v>
      </c>
      <c r="BL601" s="17" t="s">
        <v>582</v>
      </c>
    </row>
    <row r="602" spans="2:46" s="1" customFormat="1" ht="126.75">
      <c r="B602" s="28"/>
      <c r="D602" s="135" t="s">
        <v>152</v>
      </c>
      <c r="F602" s="136" t="s">
        <v>559</v>
      </c>
      <c r="L602" s="28"/>
      <c r="M602" s="137"/>
      <c r="N602" s="49"/>
      <c r="O602" s="49"/>
      <c r="P602" s="49"/>
      <c r="Q602" s="49"/>
      <c r="R602" s="49"/>
      <c r="S602" s="49"/>
      <c r="T602" s="50"/>
      <c r="AS602" s="17" t="s">
        <v>152</v>
      </c>
      <c r="AT602" s="17" t="s">
        <v>77</v>
      </c>
    </row>
    <row r="603" spans="2:64" s="1" customFormat="1" ht="20.45" customHeight="1">
      <c r="B603" s="124"/>
      <c r="C603" s="125" t="s">
        <v>583</v>
      </c>
      <c r="D603" s="125" t="s">
        <v>145</v>
      </c>
      <c r="E603" s="126" t="s">
        <v>584</v>
      </c>
      <c r="F603" s="127" t="s">
        <v>585</v>
      </c>
      <c r="G603" s="128" t="s">
        <v>174</v>
      </c>
      <c r="H603" s="129">
        <v>320.265</v>
      </c>
      <c r="I603" s="130"/>
      <c r="J603" s="130">
        <f>ROUND(I603*H603,2)</f>
        <v>0</v>
      </c>
      <c r="K603" s="127" t="s">
        <v>149</v>
      </c>
      <c r="L603" s="28"/>
      <c r="M603" s="48" t="s">
        <v>3</v>
      </c>
      <c r="N603" s="131" t="s">
        <v>39</v>
      </c>
      <c r="O603" s="132">
        <v>0.518</v>
      </c>
      <c r="P603" s="132">
        <f>O603*H603</f>
        <v>165.89727</v>
      </c>
      <c r="Q603" s="132">
        <v>0.00139</v>
      </c>
      <c r="R603" s="132">
        <f>Q603*H603</f>
        <v>0.44516835</v>
      </c>
      <c r="S603" s="132">
        <v>0</v>
      </c>
      <c r="T603" s="133">
        <f>S603*H603</f>
        <v>0</v>
      </c>
      <c r="AQ603" s="17" t="s">
        <v>305</v>
      </c>
      <c r="AS603" s="17" t="s">
        <v>145</v>
      </c>
      <c r="AT603" s="17" t="s">
        <v>77</v>
      </c>
      <c r="AX603" s="17" t="s">
        <v>142</v>
      </c>
      <c r="BD603" s="134">
        <f>IF(N603="základní",J603,0)</f>
        <v>0</v>
      </c>
      <c r="BE603" s="134">
        <f>IF(N603="snížená",J603,0)</f>
        <v>0</v>
      </c>
      <c r="BF603" s="134">
        <f>IF(N603="zákl. přenesená",J603,0)</f>
        <v>0</v>
      </c>
      <c r="BG603" s="134">
        <f>IF(N603="sníž. přenesená",J603,0)</f>
        <v>0</v>
      </c>
      <c r="BH603" s="134">
        <f>IF(N603="nulová",J603,0)</f>
        <v>0</v>
      </c>
      <c r="BI603" s="17" t="s">
        <v>73</v>
      </c>
      <c r="BJ603" s="134">
        <f>ROUND(I603*H603,2)</f>
        <v>0</v>
      </c>
      <c r="BK603" s="17" t="s">
        <v>305</v>
      </c>
      <c r="BL603" s="17" t="s">
        <v>586</v>
      </c>
    </row>
    <row r="604" spans="2:46" s="1" customFormat="1" ht="48.75">
      <c r="B604" s="28"/>
      <c r="D604" s="135" t="s">
        <v>152</v>
      </c>
      <c r="F604" s="136" t="s">
        <v>587</v>
      </c>
      <c r="L604" s="28"/>
      <c r="M604" s="137"/>
      <c r="N604" s="49"/>
      <c r="O604" s="49"/>
      <c r="P604" s="49"/>
      <c r="Q604" s="49"/>
      <c r="R604" s="49"/>
      <c r="S604" s="49"/>
      <c r="T604" s="50"/>
      <c r="AS604" s="17" t="s">
        <v>152</v>
      </c>
      <c r="AT604" s="17" t="s">
        <v>77</v>
      </c>
    </row>
    <row r="605" spans="2:50" s="11" customFormat="1" ht="12">
      <c r="B605" s="138"/>
      <c r="D605" s="135" t="s">
        <v>154</v>
      </c>
      <c r="E605" s="139" t="s">
        <v>3</v>
      </c>
      <c r="F605" s="140" t="s">
        <v>1134</v>
      </c>
      <c r="H605" s="139" t="s">
        <v>3</v>
      </c>
      <c r="L605" s="138"/>
      <c r="M605" s="141"/>
      <c r="N605" s="142"/>
      <c r="O605" s="142"/>
      <c r="P605" s="142"/>
      <c r="Q605" s="142"/>
      <c r="R605" s="142"/>
      <c r="S605" s="142"/>
      <c r="T605" s="143"/>
      <c r="AS605" s="139" t="s">
        <v>154</v>
      </c>
      <c r="AT605" s="139" t="s">
        <v>77</v>
      </c>
      <c r="AU605" s="11" t="s">
        <v>73</v>
      </c>
      <c r="AV605" s="11" t="s">
        <v>30</v>
      </c>
      <c r="AW605" s="11" t="s">
        <v>68</v>
      </c>
      <c r="AX605" s="139" t="s">
        <v>142</v>
      </c>
    </row>
    <row r="606" spans="2:50" s="11" customFormat="1" ht="12">
      <c r="B606" s="138"/>
      <c r="D606" s="135" t="s">
        <v>154</v>
      </c>
      <c r="E606" s="139" t="s">
        <v>3</v>
      </c>
      <c r="F606" s="140" t="s">
        <v>156</v>
      </c>
      <c r="H606" s="139" t="s">
        <v>3</v>
      </c>
      <c r="L606" s="138"/>
      <c r="M606" s="141"/>
      <c r="N606" s="142"/>
      <c r="O606" s="142"/>
      <c r="P606" s="142"/>
      <c r="Q606" s="142"/>
      <c r="R606" s="142"/>
      <c r="S606" s="142"/>
      <c r="T606" s="143"/>
      <c r="AS606" s="139" t="s">
        <v>154</v>
      </c>
      <c r="AT606" s="139" t="s">
        <v>77</v>
      </c>
      <c r="AU606" s="11" t="s">
        <v>73</v>
      </c>
      <c r="AV606" s="11" t="s">
        <v>30</v>
      </c>
      <c r="AW606" s="11" t="s">
        <v>68</v>
      </c>
      <c r="AX606" s="139" t="s">
        <v>142</v>
      </c>
    </row>
    <row r="607" spans="2:50" s="12" customFormat="1" ht="12">
      <c r="B607" s="144"/>
      <c r="D607" s="135" t="s">
        <v>154</v>
      </c>
      <c r="E607" s="145" t="s">
        <v>3</v>
      </c>
      <c r="F607" s="146" t="s">
        <v>588</v>
      </c>
      <c r="H607" s="147">
        <v>320.265</v>
      </c>
      <c r="L607" s="144"/>
      <c r="M607" s="148"/>
      <c r="N607" s="149"/>
      <c r="O607" s="149"/>
      <c r="P607" s="149"/>
      <c r="Q607" s="149"/>
      <c r="R607" s="149"/>
      <c r="S607" s="149"/>
      <c r="T607" s="150"/>
      <c r="AS607" s="145" t="s">
        <v>154</v>
      </c>
      <c r="AT607" s="145" t="s">
        <v>77</v>
      </c>
      <c r="AU607" s="12" t="s">
        <v>77</v>
      </c>
      <c r="AV607" s="12" t="s">
        <v>30</v>
      </c>
      <c r="AW607" s="12" t="s">
        <v>73</v>
      </c>
      <c r="AX607" s="145" t="s">
        <v>142</v>
      </c>
    </row>
    <row r="608" spans="2:64" s="1" customFormat="1" ht="20.45" customHeight="1">
      <c r="B608" s="124"/>
      <c r="C608" s="151" t="s">
        <v>589</v>
      </c>
      <c r="D608" s="151" t="s">
        <v>166</v>
      </c>
      <c r="E608" s="152" t="s">
        <v>590</v>
      </c>
      <c r="F608" s="153" t="s">
        <v>591</v>
      </c>
      <c r="G608" s="154" t="s">
        <v>174</v>
      </c>
      <c r="H608" s="155">
        <v>336.278</v>
      </c>
      <c r="I608" s="156"/>
      <c r="J608" s="156">
        <f>ROUND(I608*H608,2)</f>
        <v>0</v>
      </c>
      <c r="K608" s="153" t="s">
        <v>149</v>
      </c>
      <c r="L608" s="157"/>
      <c r="M608" s="158" t="s">
        <v>3</v>
      </c>
      <c r="N608" s="159" t="s">
        <v>39</v>
      </c>
      <c r="O608" s="132">
        <v>0</v>
      </c>
      <c r="P608" s="132">
        <f>O608*H608</f>
        <v>0</v>
      </c>
      <c r="Q608" s="132">
        <v>0.008</v>
      </c>
      <c r="R608" s="132">
        <f>Q608*H608</f>
        <v>2.690224</v>
      </c>
      <c r="S608" s="132">
        <v>0</v>
      </c>
      <c r="T608" s="133">
        <f>S608*H608</f>
        <v>0</v>
      </c>
      <c r="AQ608" s="17" t="s">
        <v>422</v>
      </c>
      <c r="AS608" s="17" t="s">
        <v>166</v>
      </c>
      <c r="AT608" s="17" t="s">
        <v>77</v>
      </c>
      <c r="AX608" s="17" t="s">
        <v>142</v>
      </c>
      <c r="BD608" s="134">
        <f>IF(N608="základní",J608,0)</f>
        <v>0</v>
      </c>
      <c r="BE608" s="134">
        <f>IF(N608="snížená",J608,0)</f>
        <v>0</v>
      </c>
      <c r="BF608" s="134">
        <f>IF(N608="zákl. přenesená",J608,0)</f>
        <v>0</v>
      </c>
      <c r="BG608" s="134">
        <f>IF(N608="sníž. přenesená",J608,0)</f>
        <v>0</v>
      </c>
      <c r="BH608" s="134">
        <f>IF(N608="nulová",J608,0)</f>
        <v>0</v>
      </c>
      <c r="BI608" s="17" t="s">
        <v>73</v>
      </c>
      <c r="BJ608" s="134">
        <f>ROUND(I608*H608,2)</f>
        <v>0</v>
      </c>
      <c r="BK608" s="17" t="s">
        <v>305</v>
      </c>
      <c r="BL608" s="17" t="s">
        <v>592</v>
      </c>
    </row>
    <row r="609" spans="2:50" s="12" customFormat="1" ht="12">
      <c r="B609" s="144"/>
      <c r="D609" s="135" t="s">
        <v>154</v>
      </c>
      <c r="F609" s="146" t="s">
        <v>593</v>
      </c>
      <c r="H609" s="147">
        <v>336.278</v>
      </c>
      <c r="L609" s="144"/>
      <c r="M609" s="148"/>
      <c r="N609" s="149"/>
      <c r="O609" s="149"/>
      <c r="P609" s="149"/>
      <c r="Q609" s="149"/>
      <c r="R609" s="149"/>
      <c r="S609" s="149"/>
      <c r="T609" s="150"/>
      <c r="AS609" s="145" t="s">
        <v>154</v>
      </c>
      <c r="AT609" s="145" t="s">
        <v>77</v>
      </c>
      <c r="AU609" s="12" t="s">
        <v>77</v>
      </c>
      <c r="AV609" s="12" t="s">
        <v>4</v>
      </c>
      <c r="AW609" s="12" t="s">
        <v>73</v>
      </c>
      <c r="AX609" s="145" t="s">
        <v>142</v>
      </c>
    </row>
    <row r="610" spans="2:64" s="1" customFormat="1" ht="20.45" customHeight="1">
      <c r="B610" s="124"/>
      <c r="C610" s="125" t="s">
        <v>594</v>
      </c>
      <c r="D610" s="125" t="s">
        <v>145</v>
      </c>
      <c r="E610" s="126" t="s">
        <v>595</v>
      </c>
      <c r="F610" s="127" t="s">
        <v>596</v>
      </c>
      <c r="G610" s="128" t="s">
        <v>148</v>
      </c>
      <c r="H610" s="129">
        <v>30</v>
      </c>
      <c r="I610" s="130"/>
      <c r="J610" s="130">
        <f>ROUND(I610*H610,2)</f>
        <v>0</v>
      </c>
      <c r="K610" s="127" t="s">
        <v>149</v>
      </c>
      <c r="L610" s="28"/>
      <c r="M610" s="48" t="s">
        <v>3</v>
      </c>
      <c r="N610" s="131" t="s">
        <v>39</v>
      </c>
      <c r="O610" s="132">
        <v>3.77</v>
      </c>
      <c r="P610" s="132">
        <f>O610*H610</f>
        <v>113.1</v>
      </c>
      <c r="Q610" s="132">
        <v>0</v>
      </c>
      <c r="R610" s="132">
        <f>Q610*H610</f>
        <v>0</v>
      </c>
      <c r="S610" s="132">
        <v>0</v>
      </c>
      <c r="T610" s="133">
        <f>S610*H610</f>
        <v>0</v>
      </c>
      <c r="AQ610" s="17" t="s">
        <v>305</v>
      </c>
      <c r="AS610" s="17" t="s">
        <v>145</v>
      </c>
      <c r="AT610" s="17" t="s">
        <v>77</v>
      </c>
      <c r="AX610" s="17" t="s">
        <v>142</v>
      </c>
      <c r="BD610" s="134">
        <f>IF(N610="základní",J610,0)</f>
        <v>0</v>
      </c>
      <c r="BE610" s="134">
        <f>IF(N610="snížená",J610,0)</f>
        <v>0</v>
      </c>
      <c r="BF610" s="134">
        <f>IF(N610="zákl. přenesená",J610,0)</f>
        <v>0</v>
      </c>
      <c r="BG610" s="134">
        <f>IF(N610="sníž. přenesená",J610,0)</f>
        <v>0</v>
      </c>
      <c r="BH610" s="134">
        <f>IF(N610="nulová",J610,0)</f>
        <v>0</v>
      </c>
      <c r="BI610" s="17" t="s">
        <v>73</v>
      </c>
      <c r="BJ610" s="134">
        <f>ROUND(I610*H610,2)</f>
        <v>0</v>
      </c>
      <c r="BK610" s="17" t="s">
        <v>305</v>
      </c>
      <c r="BL610" s="17" t="s">
        <v>597</v>
      </c>
    </row>
    <row r="611" spans="2:46" s="1" customFormat="1" ht="185.25">
      <c r="B611" s="28"/>
      <c r="D611" s="135" t="s">
        <v>152</v>
      </c>
      <c r="F611" s="136" t="s">
        <v>598</v>
      </c>
      <c r="L611" s="28"/>
      <c r="M611" s="137"/>
      <c r="N611" s="49"/>
      <c r="O611" s="49"/>
      <c r="P611" s="49"/>
      <c r="Q611" s="49"/>
      <c r="R611" s="49"/>
      <c r="S611" s="49"/>
      <c r="T611" s="50"/>
      <c r="AS611" s="17" t="s">
        <v>152</v>
      </c>
      <c r="AT611" s="17" t="s">
        <v>77</v>
      </c>
    </row>
    <row r="612" spans="2:50" s="11" customFormat="1" ht="12">
      <c r="B612" s="138"/>
      <c r="D612" s="135" t="s">
        <v>154</v>
      </c>
      <c r="E612" s="139" t="s">
        <v>3</v>
      </c>
      <c r="F612" s="140" t="s">
        <v>316</v>
      </c>
      <c r="H612" s="139" t="s">
        <v>3</v>
      </c>
      <c r="L612" s="138"/>
      <c r="M612" s="141"/>
      <c r="N612" s="142"/>
      <c r="O612" s="142"/>
      <c r="P612" s="142"/>
      <c r="Q612" s="142"/>
      <c r="R612" s="142"/>
      <c r="S612" s="142"/>
      <c r="T612" s="143"/>
      <c r="AS612" s="139" t="s">
        <v>154</v>
      </c>
      <c r="AT612" s="139" t="s">
        <v>77</v>
      </c>
      <c r="AU612" s="11" t="s">
        <v>73</v>
      </c>
      <c r="AV612" s="11" t="s">
        <v>30</v>
      </c>
      <c r="AW612" s="11" t="s">
        <v>68</v>
      </c>
      <c r="AX612" s="139" t="s">
        <v>142</v>
      </c>
    </row>
    <row r="613" spans="2:50" s="11" customFormat="1" ht="12">
      <c r="B613" s="138"/>
      <c r="D613" s="135" t="s">
        <v>154</v>
      </c>
      <c r="E613" s="139" t="s">
        <v>3</v>
      </c>
      <c r="F613" s="140" t="s">
        <v>156</v>
      </c>
      <c r="H613" s="139" t="s">
        <v>3</v>
      </c>
      <c r="L613" s="138"/>
      <c r="M613" s="141"/>
      <c r="N613" s="142"/>
      <c r="O613" s="142"/>
      <c r="P613" s="142"/>
      <c r="Q613" s="142"/>
      <c r="R613" s="142"/>
      <c r="S613" s="142"/>
      <c r="T613" s="143"/>
      <c r="AS613" s="139" t="s">
        <v>154</v>
      </c>
      <c r="AT613" s="139" t="s">
        <v>77</v>
      </c>
      <c r="AU613" s="11" t="s">
        <v>73</v>
      </c>
      <c r="AV613" s="11" t="s">
        <v>30</v>
      </c>
      <c r="AW613" s="11" t="s">
        <v>68</v>
      </c>
      <c r="AX613" s="139" t="s">
        <v>142</v>
      </c>
    </row>
    <row r="614" spans="2:50" s="11" customFormat="1" ht="12">
      <c r="B614" s="138"/>
      <c r="D614" s="135" t="s">
        <v>154</v>
      </c>
      <c r="E614" s="139" t="s">
        <v>3</v>
      </c>
      <c r="F614" s="140" t="s">
        <v>599</v>
      </c>
      <c r="H614" s="139" t="s">
        <v>3</v>
      </c>
      <c r="L614" s="138"/>
      <c r="M614" s="141"/>
      <c r="N614" s="142"/>
      <c r="O614" s="142"/>
      <c r="P614" s="142"/>
      <c r="Q614" s="142"/>
      <c r="R614" s="142"/>
      <c r="S614" s="142"/>
      <c r="T614" s="143"/>
      <c r="AS614" s="139" t="s">
        <v>154</v>
      </c>
      <c r="AT614" s="139" t="s">
        <v>77</v>
      </c>
      <c r="AU614" s="11" t="s">
        <v>73</v>
      </c>
      <c r="AV614" s="11" t="s">
        <v>30</v>
      </c>
      <c r="AW614" s="11" t="s">
        <v>68</v>
      </c>
      <c r="AX614" s="139" t="s">
        <v>142</v>
      </c>
    </row>
    <row r="615" spans="2:50" s="12" customFormat="1" ht="12">
      <c r="B615" s="144"/>
      <c r="D615" s="135" t="s">
        <v>154</v>
      </c>
      <c r="E615" s="145" t="s">
        <v>3</v>
      </c>
      <c r="F615" s="146" t="s">
        <v>600</v>
      </c>
      <c r="H615" s="147">
        <v>20</v>
      </c>
      <c r="L615" s="144"/>
      <c r="M615" s="148"/>
      <c r="N615" s="149"/>
      <c r="O615" s="149"/>
      <c r="P615" s="149"/>
      <c r="Q615" s="149"/>
      <c r="R615" s="149"/>
      <c r="S615" s="149"/>
      <c r="T615" s="150"/>
      <c r="AS615" s="145" t="s">
        <v>154</v>
      </c>
      <c r="AT615" s="145" t="s">
        <v>77</v>
      </c>
      <c r="AU615" s="12" t="s">
        <v>77</v>
      </c>
      <c r="AV615" s="12" t="s">
        <v>30</v>
      </c>
      <c r="AW615" s="12" t="s">
        <v>68</v>
      </c>
      <c r="AX615" s="145" t="s">
        <v>142</v>
      </c>
    </row>
    <row r="616" spans="2:50" s="11" customFormat="1" ht="12">
      <c r="B616" s="138"/>
      <c r="D616" s="135" t="s">
        <v>154</v>
      </c>
      <c r="E616" s="139" t="s">
        <v>3</v>
      </c>
      <c r="F616" s="140" t="s">
        <v>601</v>
      </c>
      <c r="H616" s="139" t="s">
        <v>3</v>
      </c>
      <c r="L616" s="138"/>
      <c r="M616" s="141"/>
      <c r="N616" s="142"/>
      <c r="O616" s="142"/>
      <c r="P616" s="142"/>
      <c r="Q616" s="142"/>
      <c r="R616" s="142"/>
      <c r="S616" s="142"/>
      <c r="T616" s="143"/>
      <c r="AS616" s="139" t="s">
        <v>154</v>
      </c>
      <c r="AT616" s="139" t="s">
        <v>77</v>
      </c>
      <c r="AU616" s="11" t="s">
        <v>73</v>
      </c>
      <c r="AV616" s="11" t="s">
        <v>30</v>
      </c>
      <c r="AW616" s="11" t="s">
        <v>68</v>
      </c>
      <c r="AX616" s="139" t="s">
        <v>142</v>
      </c>
    </row>
    <row r="617" spans="2:50" s="12" customFormat="1" ht="12">
      <c r="B617" s="144"/>
      <c r="D617" s="135" t="s">
        <v>154</v>
      </c>
      <c r="E617" s="145" t="s">
        <v>3</v>
      </c>
      <c r="F617" s="146" t="s">
        <v>1202</v>
      </c>
      <c r="H617" s="147">
        <v>10</v>
      </c>
      <c r="L617" s="144"/>
      <c r="M617" s="148"/>
      <c r="N617" s="149"/>
      <c r="O617" s="149"/>
      <c r="P617" s="149"/>
      <c r="Q617" s="149"/>
      <c r="R617" s="149"/>
      <c r="S617" s="149"/>
      <c r="T617" s="150"/>
      <c r="AS617" s="145" t="s">
        <v>154</v>
      </c>
      <c r="AT617" s="145" t="s">
        <v>77</v>
      </c>
      <c r="AU617" s="12" t="s">
        <v>77</v>
      </c>
      <c r="AV617" s="12" t="s">
        <v>30</v>
      </c>
      <c r="AW617" s="12" t="s">
        <v>68</v>
      </c>
      <c r="AX617" s="145" t="s">
        <v>142</v>
      </c>
    </row>
    <row r="618" spans="2:50" s="13" customFormat="1" ht="12">
      <c r="B618" s="160"/>
      <c r="D618" s="135" t="s">
        <v>154</v>
      </c>
      <c r="E618" s="161" t="s">
        <v>3</v>
      </c>
      <c r="F618" s="162" t="s">
        <v>182</v>
      </c>
      <c r="H618" s="163">
        <v>30</v>
      </c>
      <c r="L618" s="160"/>
      <c r="M618" s="164"/>
      <c r="N618" s="165"/>
      <c r="O618" s="165"/>
      <c r="P618" s="165"/>
      <c r="Q618" s="165"/>
      <c r="R618" s="165"/>
      <c r="S618" s="165"/>
      <c r="T618" s="166"/>
      <c r="AS618" s="161" t="s">
        <v>154</v>
      </c>
      <c r="AT618" s="161" t="s">
        <v>77</v>
      </c>
      <c r="AU618" s="13" t="s">
        <v>150</v>
      </c>
      <c r="AV618" s="13" t="s">
        <v>30</v>
      </c>
      <c r="AW618" s="13" t="s">
        <v>73</v>
      </c>
      <c r="AX618" s="161" t="s">
        <v>142</v>
      </c>
    </row>
    <row r="619" spans="2:64" s="1" customFormat="1" ht="20.45" customHeight="1">
      <c r="B619" s="124"/>
      <c r="C619" s="151" t="s">
        <v>603</v>
      </c>
      <c r="D619" s="151" t="s">
        <v>166</v>
      </c>
      <c r="E619" s="152" t="s">
        <v>604</v>
      </c>
      <c r="F619" s="153" t="s">
        <v>605</v>
      </c>
      <c r="G619" s="154" t="s">
        <v>148</v>
      </c>
      <c r="H619" s="155">
        <v>10</v>
      </c>
      <c r="I619" s="156"/>
      <c r="J619" s="156">
        <f>ROUND(I619*H619,2)</f>
        <v>0</v>
      </c>
      <c r="K619" s="153" t="s">
        <v>149</v>
      </c>
      <c r="L619" s="157"/>
      <c r="M619" s="158" t="s">
        <v>3</v>
      </c>
      <c r="N619" s="159" t="s">
        <v>39</v>
      </c>
      <c r="O619" s="132">
        <v>0</v>
      </c>
      <c r="P619" s="132">
        <f>O619*H619</f>
        <v>0</v>
      </c>
      <c r="Q619" s="132">
        <v>0.063</v>
      </c>
      <c r="R619" s="132">
        <f>Q619*H619</f>
        <v>0.63</v>
      </c>
      <c r="S619" s="132">
        <v>0</v>
      </c>
      <c r="T619" s="133">
        <f>S619*H619</f>
        <v>0</v>
      </c>
      <c r="AQ619" s="17" t="s">
        <v>422</v>
      </c>
      <c r="AS619" s="17" t="s">
        <v>166</v>
      </c>
      <c r="AT619" s="17" t="s">
        <v>77</v>
      </c>
      <c r="AX619" s="17" t="s">
        <v>142</v>
      </c>
      <c r="BD619" s="134">
        <f>IF(N619="základní",J619,0)</f>
        <v>0</v>
      </c>
      <c r="BE619" s="134">
        <f>IF(N619="snížená",J619,0)</f>
        <v>0</v>
      </c>
      <c r="BF619" s="134">
        <f>IF(N619="zákl. přenesená",J619,0)</f>
        <v>0</v>
      </c>
      <c r="BG619" s="134">
        <f>IF(N619="sníž. přenesená",J619,0)</f>
        <v>0</v>
      </c>
      <c r="BH619" s="134">
        <f>IF(N619="nulová",J619,0)</f>
        <v>0</v>
      </c>
      <c r="BI619" s="17" t="s">
        <v>73</v>
      </c>
      <c r="BJ619" s="134">
        <f>ROUND(I619*H619,2)</f>
        <v>0</v>
      </c>
      <c r="BK619" s="17" t="s">
        <v>305</v>
      </c>
      <c r="BL619" s="17" t="s">
        <v>606</v>
      </c>
    </row>
    <row r="620" spans="2:64" s="1" customFormat="1" ht="20.45" customHeight="1">
      <c r="B620" s="124"/>
      <c r="C620" s="151" t="s">
        <v>607</v>
      </c>
      <c r="D620" s="151" t="s">
        <v>166</v>
      </c>
      <c r="E620" s="152" t="s">
        <v>608</v>
      </c>
      <c r="F620" s="153" t="s">
        <v>609</v>
      </c>
      <c r="G620" s="154" t="s">
        <v>148</v>
      </c>
      <c r="H620" s="155">
        <v>20</v>
      </c>
      <c r="I620" s="156"/>
      <c r="J620" s="156">
        <f>ROUND(I620*H620,2)</f>
        <v>0</v>
      </c>
      <c r="K620" s="153" t="s">
        <v>149</v>
      </c>
      <c r="L620" s="157"/>
      <c r="M620" s="158" t="s">
        <v>3</v>
      </c>
      <c r="N620" s="159" t="s">
        <v>39</v>
      </c>
      <c r="O620" s="132">
        <v>0</v>
      </c>
      <c r="P620" s="132">
        <f>O620*H620</f>
        <v>0</v>
      </c>
      <c r="Q620" s="132">
        <v>0.058</v>
      </c>
      <c r="R620" s="132">
        <f>Q620*H620</f>
        <v>1.1600000000000001</v>
      </c>
      <c r="S620" s="132">
        <v>0</v>
      </c>
      <c r="T620" s="133">
        <f>S620*H620</f>
        <v>0</v>
      </c>
      <c r="AQ620" s="17" t="s">
        <v>422</v>
      </c>
      <c r="AS620" s="17" t="s">
        <v>166</v>
      </c>
      <c r="AT620" s="17" t="s">
        <v>77</v>
      </c>
      <c r="AX620" s="17" t="s">
        <v>142</v>
      </c>
      <c r="BD620" s="134">
        <f>IF(N620="základní",J620,0)</f>
        <v>0</v>
      </c>
      <c r="BE620" s="134">
        <f>IF(N620="snížená",J620,0)</f>
        <v>0</v>
      </c>
      <c r="BF620" s="134">
        <f>IF(N620="zákl. přenesená",J620,0)</f>
        <v>0</v>
      </c>
      <c r="BG620" s="134">
        <f>IF(N620="sníž. přenesená",J620,0)</f>
        <v>0</v>
      </c>
      <c r="BH620" s="134">
        <f>IF(N620="nulová",J620,0)</f>
        <v>0</v>
      </c>
      <c r="BI620" s="17" t="s">
        <v>73</v>
      </c>
      <c r="BJ620" s="134">
        <f>ROUND(I620*H620,2)</f>
        <v>0</v>
      </c>
      <c r="BK620" s="17" t="s">
        <v>305</v>
      </c>
      <c r="BL620" s="17" t="s">
        <v>610</v>
      </c>
    </row>
    <row r="621" spans="2:64" s="1" customFormat="1" ht="30.6" customHeight="1">
      <c r="B621" s="124"/>
      <c r="C621" s="125" t="s">
        <v>611</v>
      </c>
      <c r="D621" s="125" t="s">
        <v>145</v>
      </c>
      <c r="E621" s="126" t="s">
        <v>612</v>
      </c>
      <c r="F621" s="127" t="s">
        <v>613</v>
      </c>
      <c r="G621" s="128" t="s">
        <v>161</v>
      </c>
      <c r="H621" s="129">
        <v>13.034</v>
      </c>
      <c r="I621" s="130"/>
      <c r="J621" s="130">
        <f>ROUND(I621*H621,2)</f>
        <v>0</v>
      </c>
      <c r="K621" s="127" t="s">
        <v>149</v>
      </c>
      <c r="L621" s="28"/>
      <c r="M621" s="48" t="s">
        <v>3</v>
      </c>
      <c r="N621" s="131" t="s">
        <v>39</v>
      </c>
      <c r="O621" s="132">
        <v>2.46</v>
      </c>
      <c r="P621" s="132">
        <f>O621*H621</f>
        <v>32.06364</v>
      </c>
      <c r="Q621" s="132">
        <v>0</v>
      </c>
      <c r="R621" s="132">
        <f>Q621*H621</f>
        <v>0</v>
      </c>
      <c r="S621" s="132">
        <v>0</v>
      </c>
      <c r="T621" s="133">
        <f>S621*H621</f>
        <v>0</v>
      </c>
      <c r="AQ621" s="17" t="s">
        <v>305</v>
      </c>
      <c r="AS621" s="17" t="s">
        <v>145</v>
      </c>
      <c r="AT621" s="17" t="s">
        <v>77</v>
      </c>
      <c r="AX621" s="17" t="s">
        <v>142</v>
      </c>
      <c r="BD621" s="134">
        <f>IF(N621="základní",J621,0)</f>
        <v>0</v>
      </c>
      <c r="BE621" s="134">
        <f>IF(N621="snížená",J621,0)</f>
        <v>0</v>
      </c>
      <c r="BF621" s="134">
        <f>IF(N621="zákl. přenesená",J621,0)</f>
        <v>0</v>
      </c>
      <c r="BG621" s="134">
        <f>IF(N621="sníž. přenesená",J621,0)</f>
        <v>0</v>
      </c>
      <c r="BH621" s="134">
        <f>IF(N621="nulová",J621,0)</f>
        <v>0</v>
      </c>
      <c r="BI621" s="17" t="s">
        <v>73</v>
      </c>
      <c r="BJ621" s="134">
        <f>ROUND(I621*H621,2)</f>
        <v>0</v>
      </c>
      <c r="BK621" s="17" t="s">
        <v>305</v>
      </c>
      <c r="BL621" s="17" t="s">
        <v>614</v>
      </c>
    </row>
    <row r="622" spans="2:46" s="1" customFormat="1" ht="97.5">
      <c r="B622" s="28"/>
      <c r="D622" s="135" t="s">
        <v>152</v>
      </c>
      <c r="F622" s="136" t="s">
        <v>615</v>
      </c>
      <c r="L622" s="28"/>
      <c r="M622" s="137"/>
      <c r="N622" s="49"/>
      <c r="O622" s="49"/>
      <c r="P622" s="49"/>
      <c r="Q622" s="49"/>
      <c r="R622" s="49"/>
      <c r="S622" s="49"/>
      <c r="T622" s="50"/>
      <c r="AS622" s="17" t="s">
        <v>152</v>
      </c>
      <c r="AT622" s="17" t="s">
        <v>77</v>
      </c>
    </row>
    <row r="623" spans="2:62" s="10" customFormat="1" ht="22.9" customHeight="1">
      <c r="B623" s="112"/>
      <c r="D623" s="113" t="s">
        <v>67</v>
      </c>
      <c r="E623" s="122" t="s">
        <v>616</v>
      </c>
      <c r="F623" s="122" t="s">
        <v>617</v>
      </c>
      <c r="J623" s="123">
        <f>BJ623</f>
        <v>0</v>
      </c>
      <c r="L623" s="112"/>
      <c r="M623" s="116"/>
      <c r="N623" s="117"/>
      <c r="O623" s="117"/>
      <c r="P623" s="118">
        <f>SUM(P624:P695)</f>
        <v>446.768</v>
      </c>
      <c r="Q623" s="117"/>
      <c r="R623" s="118">
        <f>SUM(R624:R695)</f>
        <v>10.975</v>
      </c>
      <c r="S623" s="117"/>
      <c r="T623" s="119">
        <f>SUM(T624:T695)</f>
        <v>0.574</v>
      </c>
      <c r="AQ623" s="113" t="s">
        <v>77</v>
      </c>
      <c r="AS623" s="120" t="s">
        <v>67</v>
      </c>
      <c r="AT623" s="120" t="s">
        <v>73</v>
      </c>
      <c r="AX623" s="113" t="s">
        <v>142</v>
      </c>
      <c r="BJ623" s="121">
        <f>SUM(BJ624:BJ695)</f>
        <v>0</v>
      </c>
    </row>
    <row r="624" spans="2:64" s="1" customFormat="1" ht="14.45" customHeight="1">
      <c r="B624" s="124"/>
      <c r="C624" s="125" t="s">
        <v>618</v>
      </c>
      <c r="D624" s="125" t="s">
        <v>145</v>
      </c>
      <c r="E624" s="126" t="s">
        <v>619</v>
      </c>
      <c r="F624" s="127" t="s">
        <v>620</v>
      </c>
      <c r="G624" s="128" t="s">
        <v>148</v>
      </c>
      <c r="H624" s="129">
        <v>1</v>
      </c>
      <c r="I624" s="130"/>
      <c r="J624" s="130">
        <f>ROUND(I624*H624,2)</f>
        <v>0</v>
      </c>
      <c r="K624" s="127" t="s">
        <v>3</v>
      </c>
      <c r="L624" s="28"/>
      <c r="M624" s="48" t="s">
        <v>3</v>
      </c>
      <c r="N624" s="131" t="s">
        <v>39</v>
      </c>
      <c r="O624" s="132">
        <v>0</v>
      </c>
      <c r="P624" s="132">
        <f>O624*H624</f>
        <v>0</v>
      </c>
      <c r="Q624" s="132">
        <v>0</v>
      </c>
      <c r="R624" s="132">
        <f>Q624*H624</f>
        <v>0</v>
      </c>
      <c r="S624" s="132">
        <v>0</v>
      </c>
      <c r="T624" s="133">
        <f>S624*H624</f>
        <v>0</v>
      </c>
      <c r="AQ624" s="17" t="s">
        <v>305</v>
      </c>
      <c r="AS624" s="17" t="s">
        <v>145</v>
      </c>
      <c r="AT624" s="17" t="s">
        <v>77</v>
      </c>
      <c r="AX624" s="17" t="s">
        <v>142</v>
      </c>
      <c r="BD624" s="134">
        <f>IF(N624="základní",J624,0)</f>
        <v>0</v>
      </c>
      <c r="BE624" s="134">
        <f>IF(N624="snížená",J624,0)</f>
        <v>0</v>
      </c>
      <c r="BF624" s="134">
        <f>IF(N624="zákl. přenesená",J624,0)</f>
        <v>0</v>
      </c>
      <c r="BG624" s="134">
        <f>IF(N624="sníž. přenesená",J624,0)</f>
        <v>0</v>
      </c>
      <c r="BH624" s="134">
        <f>IF(N624="nulová",J624,0)</f>
        <v>0</v>
      </c>
      <c r="BI624" s="17" t="s">
        <v>73</v>
      </c>
      <c r="BJ624" s="134">
        <f>ROUND(I624*H624,2)</f>
        <v>0</v>
      </c>
      <c r="BK624" s="17" t="s">
        <v>305</v>
      </c>
      <c r="BL624" s="17" t="s">
        <v>621</v>
      </c>
    </row>
    <row r="625" spans="2:64" s="1" customFormat="1" ht="20.45" customHeight="1">
      <c r="B625" s="124"/>
      <c r="C625" s="125" t="s">
        <v>622</v>
      </c>
      <c r="D625" s="125" t="s">
        <v>145</v>
      </c>
      <c r="E625" s="126" t="s">
        <v>623</v>
      </c>
      <c r="F625" s="127" t="s">
        <v>624</v>
      </c>
      <c r="G625" s="128" t="s">
        <v>148</v>
      </c>
      <c r="H625" s="129">
        <v>2</v>
      </c>
      <c r="I625" s="130"/>
      <c r="J625" s="130">
        <f>ROUND(I625*H625,2)</f>
        <v>0</v>
      </c>
      <c r="K625" s="127" t="s">
        <v>149</v>
      </c>
      <c r="L625" s="28"/>
      <c r="M625" s="48" t="s">
        <v>3</v>
      </c>
      <c r="N625" s="131" t="s">
        <v>39</v>
      </c>
      <c r="O625" s="132">
        <v>0.12</v>
      </c>
      <c r="P625" s="132">
        <f>O625*H625</f>
        <v>0.24</v>
      </c>
      <c r="Q625" s="132">
        <v>0</v>
      </c>
      <c r="R625" s="132">
        <f>Q625*H625</f>
        <v>0</v>
      </c>
      <c r="S625" s="132">
        <v>0.005</v>
      </c>
      <c r="T625" s="133">
        <f>S625*H625</f>
        <v>0.01</v>
      </c>
      <c r="AQ625" s="17" t="s">
        <v>305</v>
      </c>
      <c r="AS625" s="17" t="s">
        <v>145</v>
      </c>
      <c r="AT625" s="17" t="s">
        <v>77</v>
      </c>
      <c r="AX625" s="17" t="s">
        <v>142</v>
      </c>
      <c r="BD625" s="134">
        <f>IF(N625="základní",J625,0)</f>
        <v>0</v>
      </c>
      <c r="BE625" s="134">
        <f>IF(N625="snížená",J625,0)</f>
        <v>0</v>
      </c>
      <c r="BF625" s="134">
        <f>IF(N625="zákl. přenesená",J625,0)</f>
        <v>0</v>
      </c>
      <c r="BG625" s="134">
        <f>IF(N625="sníž. přenesená",J625,0)</f>
        <v>0</v>
      </c>
      <c r="BH625" s="134">
        <f>IF(N625="nulová",J625,0)</f>
        <v>0</v>
      </c>
      <c r="BI625" s="17" t="s">
        <v>73</v>
      </c>
      <c r="BJ625" s="134">
        <f>ROUND(I625*H625,2)</f>
        <v>0</v>
      </c>
      <c r="BK625" s="17" t="s">
        <v>305</v>
      </c>
      <c r="BL625" s="17" t="s">
        <v>625</v>
      </c>
    </row>
    <row r="626" spans="2:50" s="11" customFormat="1" ht="12">
      <c r="B626" s="138"/>
      <c r="D626" s="135" t="s">
        <v>154</v>
      </c>
      <c r="E626" s="139" t="s">
        <v>3</v>
      </c>
      <c r="F626" s="140" t="s">
        <v>1157</v>
      </c>
      <c r="H626" s="139" t="s">
        <v>3</v>
      </c>
      <c r="L626" s="138"/>
      <c r="M626" s="141"/>
      <c r="N626" s="142"/>
      <c r="O626" s="142"/>
      <c r="P626" s="142"/>
      <c r="Q626" s="142"/>
      <c r="R626" s="142"/>
      <c r="S626" s="142"/>
      <c r="T626" s="143"/>
      <c r="AS626" s="139" t="s">
        <v>154</v>
      </c>
      <c r="AT626" s="139" t="s">
        <v>77</v>
      </c>
      <c r="AU626" s="11" t="s">
        <v>73</v>
      </c>
      <c r="AV626" s="11" t="s">
        <v>30</v>
      </c>
      <c r="AW626" s="11" t="s">
        <v>68</v>
      </c>
      <c r="AX626" s="139" t="s">
        <v>142</v>
      </c>
    </row>
    <row r="627" spans="2:50" s="11" customFormat="1" ht="12">
      <c r="B627" s="138"/>
      <c r="D627" s="135" t="s">
        <v>154</v>
      </c>
      <c r="E627" s="139" t="s">
        <v>3</v>
      </c>
      <c r="F627" s="140" t="s">
        <v>263</v>
      </c>
      <c r="H627" s="139" t="s">
        <v>3</v>
      </c>
      <c r="L627" s="138"/>
      <c r="M627" s="141"/>
      <c r="N627" s="142"/>
      <c r="O627" s="142"/>
      <c r="P627" s="142"/>
      <c r="Q627" s="142"/>
      <c r="R627" s="142"/>
      <c r="S627" s="142"/>
      <c r="T627" s="143"/>
      <c r="AS627" s="139" t="s">
        <v>154</v>
      </c>
      <c r="AT627" s="139" t="s">
        <v>77</v>
      </c>
      <c r="AU627" s="11" t="s">
        <v>73</v>
      </c>
      <c r="AV627" s="11" t="s">
        <v>30</v>
      </c>
      <c r="AW627" s="11" t="s">
        <v>68</v>
      </c>
      <c r="AX627" s="139" t="s">
        <v>142</v>
      </c>
    </row>
    <row r="628" spans="2:50" s="12" customFormat="1" ht="12">
      <c r="B628" s="144"/>
      <c r="D628" s="135" t="s">
        <v>154</v>
      </c>
      <c r="E628" s="145" t="s">
        <v>3</v>
      </c>
      <c r="F628" s="146" t="s">
        <v>73</v>
      </c>
      <c r="H628" s="147">
        <v>1</v>
      </c>
      <c r="L628" s="144"/>
      <c r="M628" s="148"/>
      <c r="N628" s="149"/>
      <c r="O628" s="149"/>
      <c r="P628" s="149"/>
      <c r="Q628" s="149"/>
      <c r="R628" s="149"/>
      <c r="S628" s="149"/>
      <c r="T628" s="150"/>
      <c r="AS628" s="145" t="s">
        <v>154</v>
      </c>
      <c r="AT628" s="145" t="s">
        <v>77</v>
      </c>
      <c r="AU628" s="12" t="s">
        <v>77</v>
      </c>
      <c r="AV628" s="12" t="s">
        <v>30</v>
      </c>
      <c r="AW628" s="12" t="s">
        <v>68</v>
      </c>
      <c r="AX628" s="145" t="s">
        <v>142</v>
      </c>
    </row>
    <row r="629" spans="2:50" s="11" customFormat="1" ht="12">
      <c r="B629" s="138"/>
      <c r="D629" s="135" t="s">
        <v>154</v>
      </c>
      <c r="E629" s="139" t="s">
        <v>3</v>
      </c>
      <c r="F629" s="140" t="s">
        <v>265</v>
      </c>
      <c r="H629" s="139" t="s">
        <v>3</v>
      </c>
      <c r="L629" s="138"/>
      <c r="M629" s="141"/>
      <c r="N629" s="142"/>
      <c r="O629" s="142"/>
      <c r="P629" s="142"/>
      <c r="Q629" s="142"/>
      <c r="R629" s="142"/>
      <c r="S629" s="142"/>
      <c r="T629" s="143"/>
      <c r="AS629" s="139" t="s">
        <v>154</v>
      </c>
      <c r="AT629" s="139" t="s">
        <v>77</v>
      </c>
      <c r="AU629" s="11" t="s">
        <v>73</v>
      </c>
      <c r="AV629" s="11" t="s">
        <v>30</v>
      </c>
      <c r="AW629" s="11" t="s">
        <v>68</v>
      </c>
      <c r="AX629" s="139" t="s">
        <v>142</v>
      </c>
    </row>
    <row r="630" spans="2:50" s="12" customFormat="1" ht="12">
      <c r="B630" s="144"/>
      <c r="D630" s="135" t="s">
        <v>154</v>
      </c>
      <c r="E630" s="145" t="s">
        <v>3</v>
      </c>
      <c r="F630" s="146" t="s">
        <v>73</v>
      </c>
      <c r="H630" s="147">
        <v>1</v>
      </c>
      <c r="L630" s="144"/>
      <c r="M630" s="148"/>
      <c r="N630" s="149"/>
      <c r="O630" s="149"/>
      <c r="P630" s="149"/>
      <c r="Q630" s="149"/>
      <c r="R630" s="149"/>
      <c r="S630" s="149"/>
      <c r="T630" s="150"/>
      <c r="AS630" s="145" t="s">
        <v>154</v>
      </c>
      <c r="AT630" s="145" t="s">
        <v>77</v>
      </c>
      <c r="AU630" s="12" t="s">
        <v>77</v>
      </c>
      <c r="AV630" s="12" t="s">
        <v>30</v>
      </c>
      <c r="AW630" s="12" t="s">
        <v>68</v>
      </c>
      <c r="AX630" s="145" t="s">
        <v>142</v>
      </c>
    </row>
    <row r="631" spans="2:50" s="13" customFormat="1" ht="12">
      <c r="B631" s="160"/>
      <c r="D631" s="135" t="s">
        <v>154</v>
      </c>
      <c r="E631" s="161" t="s">
        <v>3</v>
      </c>
      <c r="F631" s="162" t="s">
        <v>182</v>
      </c>
      <c r="H631" s="163">
        <v>2</v>
      </c>
      <c r="L631" s="160"/>
      <c r="M631" s="164"/>
      <c r="N631" s="165"/>
      <c r="O631" s="165"/>
      <c r="P631" s="165"/>
      <c r="Q631" s="165"/>
      <c r="R631" s="165"/>
      <c r="S631" s="165"/>
      <c r="T631" s="166"/>
      <c r="AS631" s="161" t="s">
        <v>154</v>
      </c>
      <c r="AT631" s="161" t="s">
        <v>77</v>
      </c>
      <c r="AU631" s="13" t="s">
        <v>150</v>
      </c>
      <c r="AV631" s="13" t="s">
        <v>30</v>
      </c>
      <c r="AW631" s="13" t="s">
        <v>73</v>
      </c>
      <c r="AX631" s="161" t="s">
        <v>142</v>
      </c>
    </row>
    <row r="632" spans="2:64" s="1" customFormat="1" ht="14.45" customHeight="1">
      <c r="B632" s="124"/>
      <c r="C632" s="125" t="s">
        <v>626</v>
      </c>
      <c r="D632" s="125" t="s">
        <v>145</v>
      </c>
      <c r="E632" s="126" t="s">
        <v>627</v>
      </c>
      <c r="F632" s="127" t="s">
        <v>628</v>
      </c>
      <c r="G632" s="128" t="s">
        <v>148</v>
      </c>
      <c r="H632" s="129">
        <v>5</v>
      </c>
      <c r="I632" s="130"/>
      <c r="J632" s="130">
        <f>ROUND(I632*H632,2)</f>
        <v>0</v>
      </c>
      <c r="K632" s="127" t="s">
        <v>3</v>
      </c>
      <c r="L632" s="28"/>
      <c r="M632" s="48" t="s">
        <v>3</v>
      </c>
      <c r="N632" s="131" t="s">
        <v>39</v>
      </c>
      <c r="O632" s="132">
        <v>0</v>
      </c>
      <c r="P632" s="132">
        <f>O632*H632</f>
        <v>0</v>
      </c>
      <c r="Q632" s="132">
        <v>0</v>
      </c>
      <c r="R632" s="132">
        <f>Q632*H632</f>
        <v>0</v>
      </c>
      <c r="S632" s="132">
        <v>0</v>
      </c>
      <c r="T632" s="133">
        <f>S632*H632</f>
        <v>0</v>
      </c>
      <c r="AQ632" s="17" t="s">
        <v>305</v>
      </c>
      <c r="AS632" s="17" t="s">
        <v>145</v>
      </c>
      <c r="AT632" s="17" t="s">
        <v>77</v>
      </c>
      <c r="AX632" s="17" t="s">
        <v>142</v>
      </c>
      <c r="BD632" s="134">
        <f>IF(N632="základní",J632,0)</f>
        <v>0</v>
      </c>
      <c r="BE632" s="134">
        <f>IF(N632="snížená",J632,0)</f>
        <v>0</v>
      </c>
      <c r="BF632" s="134">
        <f>IF(N632="zákl. přenesená",J632,0)</f>
        <v>0</v>
      </c>
      <c r="BG632" s="134">
        <f>IF(N632="sníž. přenesená",J632,0)</f>
        <v>0</v>
      </c>
      <c r="BH632" s="134">
        <f>IF(N632="nulová",J632,0)</f>
        <v>0</v>
      </c>
      <c r="BI632" s="17" t="s">
        <v>73</v>
      </c>
      <c r="BJ632" s="134">
        <f>ROUND(I632*H632,2)</f>
        <v>0</v>
      </c>
      <c r="BK632" s="17" t="s">
        <v>305</v>
      </c>
      <c r="BL632" s="17" t="s">
        <v>629</v>
      </c>
    </row>
    <row r="633" spans="2:64" s="1" customFormat="1" ht="14.45" customHeight="1">
      <c r="B633" s="124"/>
      <c r="C633" s="125" t="s">
        <v>630</v>
      </c>
      <c r="D633" s="125" t="s">
        <v>145</v>
      </c>
      <c r="E633" s="126" t="s">
        <v>631</v>
      </c>
      <c r="F633" s="127" t="s">
        <v>632</v>
      </c>
      <c r="G633" s="128" t="s">
        <v>148</v>
      </c>
      <c r="H633" s="129">
        <v>1</v>
      </c>
      <c r="I633" s="130"/>
      <c r="J633" s="130">
        <f>ROUND(I633*H633,2)</f>
        <v>0</v>
      </c>
      <c r="K633" s="127" t="s">
        <v>3</v>
      </c>
      <c r="L633" s="28"/>
      <c r="M633" s="48" t="s">
        <v>3</v>
      </c>
      <c r="N633" s="131" t="s">
        <v>39</v>
      </c>
      <c r="O633" s="132">
        <v>0</v>
      </c>
      <c r="P633" s="132">
        <f>O633*H633</f>
        <v>0</v>
      </c>
      <c r="Q633" s="132">
        <v>0</v>
      </c>
      <c r="R633" s="132">
        <f>Q633*H633</f>
        <v>0</v>
      </c>
      <c r="S633" s="132">
        <v>0</v>
      </c>
      <c r="T633" s="133">
        <f>S633*H633</f>
        <v>0</v>
      </c>
      <c r="AQ633" s="17" t="s">
        <v>305</v>
      </c>
      <c r="AS633" s="17" t="s">
        <v>145</v>
      </c>
      <c r="AT633" s="17" t="s">
        <v>77</v>
      </c>
      <c r="AX633" s="17" t="s">
        <v>142</v>
      </c>
      <c r="BD633" s="134">
        <f>IF(N633="základní",J633,0)</f>
        <v>0</v>
      </c>
      <c r="BE633" s="134">
        <f>IF(N633="snížená",J633,0)</f>
        <v>0</v>
      </c>
      <c r="BF633" s="134">
        <f>IF(N633="zákl. přenesená",J633,0)</f>
        <v>0</v>
      </c>
      <c r="BG633" s="134">
        <f>IF(N633="sníž. přenesená",J633,0)</f>
        <v>0</v>
      </c>
      <c r="BH633" s="134">
        <f>IF(N633="nulová",J633,0)</f>
        <v>0</v>
      </c>
      <c r="BI633" s="17" t="s">
        <v>73</v>
      </c>
      <c r="BJ633" s="134">
        <f>ROUND(I633*H633,2)</f>
        <v>0</v>
      </c>
      <c r="BK633" s="17" t="s">
        <v>305</v>
      </c>
      <c r="BL633" s="17" t="s">
        <v>633</v>
      </c>
    </row>
    <row r="634" spans="2:64" s="1" customFormat="1" ht="20.45" customHeight="1">
      <c r="B634" s="124"/>
      <c r="C634" s="125" t="s">
        <v>634</v>
      </c>
      <c r="D634" s="125" t="s">
        <v>145</v>
      </c>
      <c r="E634" s="126" t="s">
        <v>635</v>
      </c>
      <c r="F634" s="127" t="s">
        <v>636</v>
      </c>
      <c r="G634" s="128" t="s">
        <v>148</v>
      </c>
      <c r="H634" s="129">
        <v>43</v>
      </c>
      <c r="I634" s="130"/>
      <c r="J634" s="130">
        <f>ROUND(I634*H634,2)</f>
        <v>0</v>
      </c>
      <c r="K634" s="127" t="s">
        <v>149</v>
      </c>
      <c r="L634" s="28"/>
      <c r="M634" s="48" t="s">
        <v>3</v>
      </c>
      <c r="N634" s="131" t="s">
        <v>39</v>
      </c>
      <c r="O634" s="132">
        <v>2.859</v>
      </c>
      <c r="P634" s="132">
        <f>O634*H634</f>
        <v>122.937</v>
      </c>
      <c r="Q634" s="132">
        <v>0</v>
      </c>
      <c r="R634" s="132">
        <f>Q634*H634</f>
        <v>0</v>
      </c>
      <c r="S634" s="132">
        <v>0</v>
      </c>
      <c r="T634" s="133">
        <f>S634*H634</f>
        <v>0</v>
      </c>
      <c r="AQ634" s="17" t="s">
        <v>305</v>
      </c>
      <c r="AS634" s="17" t="s">
        <v>145</v>
      </c>
      <c r="AT634" s="17" t="s">
        <v>77</v>
      </c>
      <c r="AX634" s="17" t="s">
        <v>142</v>
      </c>
      <c r="BD634" s="134">
        <f>IF(N634="základní",J634,0)</f>
        <v>0</v>
      </c>
      <c r="BE634" s="134">
        <f>IF(N634="snížená",J634,0)</f>
        <v>0</v>
      </c>
      <c r="BF634" s="134">
        <f>IF(N634="zákl. přenesená",J634,0)</f>
        <v>0</v>
      </c>
      <c r="BG634" s="134">
        <f>IF(N634="sníž. přenesená",J634,0)</f>
        <v>0</v>
      </c>
      <c r="BH634" s="134">
        <f>IF(N634="nulová",J634,0)</f>
        <v>0</v>
      </c>
      <c r="BI634" s="17" t="s">
        <v>73</v>
      </c>
      <c r="BJ634" s="134">
        <f>ROUND(I634*H634,2)</f>
        <v>0</v>
      </c>
      <c r="BK634" s="17" t="s">
        <v>305</v>
      </c>
      <c r="BL634" s="17" t="s">
        <v>637</v>
      </c>
    </row>
    <row r="635" spans="2:46" s="1" customFormat="1" ht="87.75">
      <c r="B635" s="28"/>
      <c r="D635" s="135" t="s">
        <v>152</v>
      </c>
      <c r="F635" s="136" t="s">
        <v>638</v>
      </c>
      <c r="L635" s="28"/>
      <c r="M635" s="137"/>
      <c r="N635" s="49"/>
      <c r="O635" s="49"/>
      <c r="P635" s="49"/>
      <c r="Q635" s="49"/>
      <c r="R635" s="49"/>
      <c r="S635" s="49"/>
      <c r="T635" s="50"/>
      <c r="AS635" s="17" t="s">
        <v>152</v>
      </c>
      <c r="AT635" s="17" t="s">
        <v>77</v>
      </c>
    </row>
    <row r="636" spans="2:50" s="11" customFormat="1" ht="12">
      <c r="B636" s="138"/>
      <c r="D636" s="135" t="s">
        <v>154</v>
      </c>
      <c r="E636" s="139" t="s">
        <v>3</v>
      </c>
      <c r="F636" s="140" t="s">
        <v>1134</v>
      </c>
      <c r="H636" s="139" t="s">
        <v>3</v>
      </c>
      <c r="L636" s="138"/>
      <c r="M636" s="141"/>
      <c r="N636" s="142"/>
      <c r="O636" s="142"/>
      <c r="P636" s="142"/>
      <c r="Q636" s="142"/>
      <c r="R636" s="142"/>
      <c r="S636" s="142"/>
      <c r="T636" s="143"/>
      <c r="AS636" s="139" t="s">
        <v>154</v>
      </c>
      <c r="AT636" s="139" t="s">
        <v>77</v>
      </c>
      <c r="AU636" s="11" t="s">
        <v>73</v>
      </c>
      <c r="AV636" s="11" t="s">
        <v>30</v>
      </c>
      <c r="AW636" s="11" t="s">
        <v>68</v>
      </c>
      <c r="AX636" s="139" t="s">
        <v>142</v>
      </c>
    </row>
    <row r="637" spans="2:50" s="11" customFormat="1" ht="12">
      <c r="B637" s="138"/>
      <c r="D637" s="135" t="s">
        <v>154</v>
      </c>
      <c r="E637" s="139" t="s">
        <v>3</v>
      </c>
      <c r="F637" s="140" t="s">
        <v>639</v>
      </c>
      <c r="H637" s="139" t="s">
        <v>3</v>
      </c>
      <c r="L637" s="138"/>
      <c r="M637" s="141"/>
      <c r="N637" s="142"/>
      <c r="O637" s="142"/>
      <c r="P637" s="142"/>
      <c r="Q637" s="142"/>
      <c r="R637" s="142"/>
      <c r="S637" s="142"/>
      <c r="T637" s="143"/>
      <c r="AS637" s="139" t="s">
        <v>154</v>
      </c>
      <c r="AT637" s="139" t="s">
        <v>77</v>
      </c>
      <c r="AU637" s="11" t="s">
        <v>73</v>
      </c>
      <c r="AV637" s="11" t="s">
        <v>30</v>
      </c>
      <c r="AW637" s="11" t="s">
        <v>68</v>
      </c>
      <c r="AX637" s="139" t="s">
        <v>142</v>
      </c>
    </row>
    <row r="638" spans="2:50" s="12" customFormat="1" ht="12">
      <c r="B638" s="144"/>
      <c r="D638" s="135" t="s">
        <v>154</v>
      </c>
      <c r="E638" s="145" t="s">
        <v>3</v>
      </c>
      <c r="F638" s="146" t="s">
        <v>640</v>
      </c>
      <c r="H638" s="147">
        <v>41</v>
      </c>
      <c r="L638" s="144"/>
      <c r="M638" s="148"/>
      <c r="N638" s="149"/>
      <c r="O638" s="149"/>
      <c r="P638" s="149"/>
      <c r="Q638" s="149"/>
      <c r="R638" s="149"/>
      <c r="S638" s="149"/>
      <c r="T638" s="150"/>
      <c r="AS638" s="145" t="s">
        <v>154</v>
      </c>
      <c r="AT638" s="145" t="s">
        <v>77</v>
      </c>
      <c r="AU638" s="12" t="s">
        <v>77</v>
      </c>
      <c r="AV638" s="12" t="s">
        <v>30</v>
      </c>
      <c r="AW638" s="12" t="s">
        <v>68</v>
      </c>
      <c r="AX638" s="145" t="s">
        <v>142</v>
      </c>
    </row>
    <row r="639" spans="2:50" s="11" customFormat="1" ht="12">
      <c r="B639" s="138"/>
      <c r="D639" s="135" t="s">
        <v>154</v>
      </c>
      <c r="E639" s="139" t="s">
        <v>3</v>
      </c>
      <c r="F639" s="140" t="s">
        <v>641</v>
      </c>
      <c r="H639" s="139" t="s">
        <v>3</v>
      </c>
      <c r="L639" s="138"/>
      <c r="M639" s="141"/>
      <c r="N639" s="142"/>
      <c r="O639" s="142"/>
      <c r="P639" s="142"/>
      <c r="Q639" s="142"/>
      <c r="R639" s="142"/>
      <c r="S639" s="142"/>
      <c r="T639" s="143"/>
      <c r="AS639" s="139" t="s">
        <v>154</v>
      </c>
      <c r="AT639" s="139" t="s">
        <v>77</v>
      </c>
      <c r="AU639" s="11" t="s">
        <v>73</v>
      </c>
      <c r="AV639" s="11" t="s">
        <v>30</v>
      </c>
      <c r="AW639" s="11" t="s">
        <v>68</v>
      </c>
      <c r="AX639" s="139" t="s">
        <v>142</v>
      </c>
    </row>
    <row r="640" spans="2:50" s="12" customFormat="1" ht="12">
      <c r="B640" s="144"/>
      <c r="D640" s="135" t="s">
        <v>154</v>
      </c>
      <c r="E640" s="145" t="s">
        <v>3</v>
      </c>
      <c r="F640" s="146" t="s">
        <v>77</v>
      </c>
      <c r="H640" s="147">
        <v>2</v>
      </c>
      <c r="L640" s="144"/>
      <c r="M640" s="148"/>
      <c r="N640" s="149"/>
      <c r="O640" s="149"/>
      <c r="P640" s="149"/>
      <c r="Q640" s="149"/>
      <c r="R640" s="149"/>
      <c r="S640" s="149"/>
      <c r="T640" s="150"/>
      <c r="AS640" s="145" t="s">
        <v>154</v>
      </c>
      <c r="AT640" s="145" t="s">
        <v>77</v>
      </c>
      <c r="AU640" s="12" t="s">
        <v>77</v>
      </c>
      <c r="AV640" s="12" t="s">
        <v>30</v>
      </c>
      <c r="AW640" s="12" t="s">
        <v>68</v>
      </c>
      <c r="AX640" s="145" t="s">
        <v>142</v>
      </c>
    </row>
    <row r="641" spans="2:50" s="13" customFormat="1" ht="12">
      <c r="B641" s="160"/>
      <c r="D641" s="135" t="s">
        <v>154</v>
      </c>
      <c r="E641" s="161" t="s">
        <v>3</v>
      </c>
      <c r="F641" s="162" t="s">
        <v>182</v>
      </c>
      <c r="H641" s="163">
        <v>43</v>
      </c>
      <c r="L641" s="160"/>
      <c r="M641" s="164"/>
      <c r="N641" s="165"/>
      <c r="O641" s="165"/>
      <c r="P641" s="165"/>
      <c r="Q641" s="165"/>
      <c r="R641" s="165"/>
      <c r="S641" s="165"/>
      <c r="T641" s="166"/>
      <c r="AS641" s="161" t="s">
        <v>154</v>
      </c>
      <c r="AT641" s="161" t="s">
        <v>77</v>
      </c>
      <c r="AU641" s="13" t="s">
        <v>150</v>
      </c>
      <c r="AV641" s="13" t="s">
        <v>30</v>
      </c>
      <c r="AW641" s="13" t="s">
        <v>73</v>
      </c>
      <c r="AX641" s="161" t="s">
        <v>142</v>
      </c>
    </row>
    <row r="642" spans="2:64" s="1" customFormat="1" ht="20.45" customHeight="1">
      <c r="B642" s="124"/>
      <c r="C642" s="151" t="s">
        <v>642</v>
      </c>
      <c r="D642" s="151" t="s">
        <v>166</v>
      </c>
      <c r="E642" s="152" t="s">
        <v>643</v>
      </c>
      <c r="F642" s="153" t="s">
        <v>1203</v>
      </c>
      <c r="G642" s="154" t="s">
        <v>148</v>
      </c>
      <c r="H642" s="155">
        <v>41</v>
      </c>
      <c r="I642" s="156"/>
      <c r="J642" s="156">
        <f>ROUND(I642*H642,2)</f>
        <v>0</v>
      </c>
      <c r="K642" s="153" t="s">
        <v>3</v>
      </c>
      <c r="L642" s="157"/>
      <c r="M642" s="158" t="s">
        <v>3</v>
      </c>
      <c r="N642" s="159" t="s">
        <v>39</v>
      </c>
      <c r="O642" s="132">
        <v>0</v>
      </c>
      <c r="P642" s="132">
        <f>O642*H642</f>
        <v>0</v>
      </c>
      <c r="Q642" s="132">
        <v>0.25</v>
      </c>
      <c r="R642" s="132">
        <f>Q642*H642</f>
        <v>10.25</v>
      </c>
      <c r="S642" s="132">
        <v>0</v>
      </c>
      <c r="T642" s="133">
        <f>S642*H642</f>
        <v>0</v>
      </c>
      <c r="AQ642" s="17" t="s">
        <v>422</v>
      </c>
      <c r="AS642" s="17" t="s">
        <v>166</v>
      </c>
      <c r="AT642" s="17" t="s">
        <v>77</v>
      </c>
      <c r="AX642" s="17" t="s">
        <v>142</v>
      </c>
      <c r="BD642" s="134">
        <f>IF(N642="základní",J642,0)</f>
        <v>0</v>
      </c>
      <c r="BE642" s="134">
        <f>IF(N642="snížená",J642,0)</f>
        <v>0</v>
      </c>
      <c r="BF642" s="134">
        <f>IF(N642="zákl. přenesená",J642,0)</f>
        <v>0</v>
      </c>
      <c r="BG642" s="134">
        <f>IF(N642="sníž. přenesená",J642,0)</f>
        <v>0</v>
      </c>
      <c r="BH642" s="134">
        <f>IF(N642="nulová",J642,0)</f>
        <v>0</v>
      </c>
      <c r="BI642" s="17" t="s">
        <v>73</v>
      </c>
      <c r="BJ642" s="134">
        <f>ROUND(I642*H642,2)</f>
        <v>0</v>
      </c>
      <c r="BK642" s="17" t="s">
        <v>305</v>
      </c>
      <c r="BL642" s="17" t="s">
        <v>645</v>
      </c>
    </row>
    <row r="643" spans="2:64" s="1" customFormat="1" ht="20.45" customHeight="1">
      <c r="B643" s="124"/>
      <c r="C643" s="151" t="s">
        <v>646</v>
      </c>
      <c r="D643" s="151" t="s">
        <v>166</v>
      </c>
      <c r="E643" s="152" t="s">
        <v>647</v>
      </c>
      <c r="F643" s="153" t="s">
        <v>1204</v>
      </c>
      <c r="G643" s="154" t="s">
        <v>148</v>
      </c>
      <c r="H643" s="155">
        <v>2</v>
      </c>
      <c r="I643" s="156"/>
      <c r="J643" s="156">
        <f>ROUND(I643*H643,2)</f>
        <v>0</v>
      </c>
      <c r="K643" s="153" t="s">
        <v>3</v>
      </c>
      <c r="L643" s="157"/>
      <c r="M643" s="158" t="s">
        <v>3</v>
      </c>
      <c r="N643" s="159" t="s">
        <v>39</v>
      </c>
      <c r="O643" s="132">
        <v>0</v>
      </c>
      <c r="P643" s="132">
        <f>O643*H643</f>
        <v>0</v>
      </c>
      <c r="Q643" s="132">
        <v>0.25</v>
      </c>
      <c r="R643" s="132">
        <f>Q643*H643</f>
        <v>0.5</v>
      </c>
      <c r="S643" s="132">
        <v>0</v>
      </c>
      <c r="T643" s="133">
        <f>S643*H643</f>
        <v>0</v>
      </c>
      <c r="AQ643" s="17" t="s">
        <v>422</v>
      </c>
      <c r="AS643" s="17" t="s">
        <v>166</v>
      </c>
      <c r="AT643" s="17" t="s">
        <v>77</v>
      </c>
      <c r="AX643" s="17" t="s">
        <v>142</v>
      </c>
      <c r="BD643" s="134">
        <f>IF(N643="základní",J643,0)</f>
        <v>0</v>
      </c>
      <c r="BE643" s="134">
        <f>IF(N643="snížená",J643,0)</f>
        <v>0</v>
      </c>
      <c r="BF643" s="134">
        <f>IF(N643="zákl. přenesená",J643,0)</f>
        <v>0</v>
      </c>
      <c r="BG643" s="134">
        <f>IF(N643="sníž. přenesená",J643,0)</f>
        <v>0</v>
      </c>
      <c r="BH643" s="134">
        <f>IF(N643="nulová",J643,0)</f>
        <v>0</v>
      </c>
      <c r="BI643" s="17" t="s">
        <v>73</v>
      </c>
      <c r="BJ643" s="134">
        <f>ROUND(I643*H643,2)</f>
        <v>0</v>
      </c>
      <c r="BK643" s="17" t="s">
        <v>305</v>
      </c>
      <c r="BL643" s="17" t="s">
        <v>649</v>
      </c>
    </row>
    <row r="644" spans="2:64" s="1" customFormat="1" ht="20.45" customHeight="1">
      <c r="B644" s="124"/>
      <c r="C644" s="125" t="s">
        <v>650</v>
      </c>
      <c r="D644" s="125" t="s">
        <v>145</v>
      </c>
      <c r="E644" s="126" t="s">
        <v>651</v>
      </c>
      <c r="F644" s="127" t="s">
        <v>652</v>
      </c>
      <c r="G644" s="128" t="s">
        <v>148</v>
      </c>
      <c r="H644" s="129">
        <v>5</v>
      </c>
      <c r="I644" s="130"/>
      <c r="J644" s="130">
        <f>ROUND(I644*H644,2)</f>
        <v>0</v>
      </c>
      <c r="K644" s="127" t="s">
        <v>149</v>
      </c>
      <c r="L644" s="28"/>
      <c r="M644" s="48" t="s">
        <v>3</v>
      </c>
      <c r="N644" s="131" t="s">
        <v>39</v>
      </c>
      <c r="O644" s="132">
        <v>3.527</v>
      </c>
      <c r="P644" s="132">
        <f>O644*H644</f>
        <v>17.635</v>
      </c>
      <c r="Q644" s="132">
        <v>0</v>
      </c>
      <c r="R644" s="132">
        <f>Q644*H644</f>
        <v>0</v>
      </c>
      <c r="S644" s="132">
        <v>0</v>
      </c>
      <c r="T644" s="133">
        <f>S644*H644</f>
        <v>0</v>
      </c>
      <c r="AQ644" s="17" t="s">
        <v>305</v>
      </c>
      <c r="AS644" s="17" t="s">
        <v>145</v>
      </c>
      <c r="AT644" s="17" t="s">
        <v>77</v>
      </c>
      <c r="AX644" s="17" t="s">
        <v>142</v>
      </c>
      <c r="BD644" s="134">
        <f>IF(N644="základní",J644,0)</f>
        <v>0</v>
      </c>
      <c r="BE644" s="134">
        <f>IF(N644="snížená",J644,0)</f>
        <v>0</v>
      </c>
      <c r="BF644" s="134">
        <f>IF(N644="zákl. přenesená",J644,0)</f>
        <v>0</v>
      </c>
      <c r="BG644" s="134">
        <f>IF(N644="sníž. přenesená",J644,0)</f>
        <v>0</v>
      </c>
      <c r="BH644" s="134">
        <f>IF(N644="nulová",J644,0)</f>
        <v>0</v>
      </c>
      <c r="BI644" s="17" t="s">
        <v>73</v>
      </c>
      <c r="BJ644" s="134">
        <f>ROUND(I644*H644,2)</f>
        <v>0</v>
      </c>
      <c r="BK644" s="17" t="s">
        <v>305</v>
      </c>
      <c r="BL644" s="17" t="s">
        <v>653</v>
      </c>
    </row>
    <row r="645" spans="2:46" s="1" customFormat="1" ht="87.75">
      <c r="B645" s="28"/>
      <c r="D645" s="135" t="s">
        <v>152</v>
      </c>
      <c r="F645" s="136" t="s">
        <v>638</v>
      </c>
      <c r="L645" s="28"/>
      <c r="M645" s="137"/>
      <c r="N645" s="49"/>
      <c r="O645" s="49"/>
      <c r="P645" s="49"/>
      <c r="Q645" s="49"/>
      <c r="R645" s="49"/>
      <c r="S645" s="49"/>
      <c r="T645" s="50"/>
      <c r="AS645" s="17" t="s">
        <v>152</v>
      </c>
      <c r="AT645" s="17" t="s">
        <v>77</v>
      </c>
    </row>
    <row r="646" spans="2:50" s="11" customFormat="1" ht="12">
      <c r="B646" s="138"/>
      <c r="D646" s="135" t="s">
        <v>154</v>
      </c>
      <c r="E646" s="139" t="s">
        <v>3</v>
      </c>
      <c r="F646" s="140" t="s">
        <v>1134</v>
      </c>
      <c r="H646" s="139" t="s">
        <v>3</v>
      </c>
      <c r="L646" s="138"/>
      <c r="M646" s="141"/>
      <c r="N646" s="142"/>
      <c r="O646" s="142"/>
      <c r="P646" s="142"/>
      <c r="Q646" s="142"/>
      <c r="R646" s="142"/>
      <c r="S646" s="142"/>
      <c r="T646" s="143"/>
      <c r="AS646" s="139" t="s">
        <v>154</v>
      </c>
      <c r="AT646" s="139" t="s">
        <v>77</v>
      </c>
      <c r="AU646" s="11" t="s">
        <v>73</v>
      </c>
      <c r="AV646" s="11" t="s">
        <v>30</v>
      </c>
      <c r="AW646" s="11" t="s">
        <v>68</v>
      </c>
      <c r="AX646" s="139" t="s">
        <v>142</v>
      </c>
    </row>
    <row r="647" spans="2:50" s="11" customFormat="1" ht="12">
      <c r="B647" s="138"/>
      <c r="D647" s="135" t="s">
        <v>154</v>
      </c>
      <c r="E647" s="139" t="s">
        <v>3</v>
      </c>
      <c r="F647" s="140" t="s">
        <v>654</v>
      </c>
      <c r="H647" s="139" t="s">
        <v>3</v>
      </c>
      <c r="L647" s="138"/>
      <c r="M647" s="141"/>
      <c r="N647" s="142"/>
      <c r="O647" s="142"/>
      <c r="P647" s="142"/>
      <c r="Q647" s="142"/>
      <c r="R647" s="142"/>
      <c r="S647" s="142"/>
      <c r="T647" s="143"/>
      <c r="AS647" s="139" t="s">
        <v>154</v>
      </c>
      <c r="AT647" s="139" t="s">
        <v>77</v>
      </c>
      <c r="AU647" s="11" t="s">
        <v>73</v>
      </c>
      <c r="AV647" s="11" t="s">
        <v>30</v>
      </c>
      <c r="AW647" s="11" t="s">
        <v>68</v>
      </c>
      <c r="AX647" s="139" t="s">
        <v>142</v>
      </c>
    </row>
    <row r="648" spans="2:50" s="12" customFormat="1" ht="12">
      <c r="B648" s="144"/>
      <c r="D648" s="135" t="s">
        <v>154</v>
      </c>
      <c r="E648" s="145" t="s">
        <v>3</v>
      </c>
      <c r="F648" s="146" t="s">
        <v>655</v>
      </c>
      <c r="H648" s="147">
        <v>4</v>
      </c>
      <c r="L648" s="144"/>
      <c r="M648" s="148"/>
      <c r="N648" s="149"/>
      <c r="O648" s="149"/>
      <c r="P648" s="149"/>
      <c r="Q648" s="149"/>
      <c r="R648" s="149"/>
      <c r="S648" s="149"/>
      <c r="T648" s="150"/>
      <c r="AS648" s="145" t="s">
        <v>154</v>
      </c>
      <c r="AT648" s="145" t="s">
        <v>77</v>
      </c>
      <c r="AU648" s="12" t="s">
        <v>77</v>
      </c>
      <c r="AV648" s="12" t="s">
        <v>30</v>
      </c>
      <c r="AW648" s="12" t="s">
        <v>68</v>
      </c>
      <c r="AX648" s="145" t="s">
        <v>142</v>
      </c>
    </row>
    <row r="649" spans="2:50" s="11" customFormat="1" ht="12">
      <c r="B649" s="138"/>
      <c r="D649" s="135" t="s">
        <v>154</v>
      </c>
      <c r="E649" s="139" t="s">
        <v>3</v>
      </c>
      <c r="F649" s="140" t="s">
        <v>656</v>
      </c>
      <c r="H649" s="139" t="s">
        <v>3</v>
      </c>
      <c r="L649" s="138"/>
      <c r="M649" s="141"/>
      <c r="N649" s="142"/>
      <c r="O649" s="142"/>
      <c r="P649" s="142"/>
      <c r="Q649" s="142"/>
      <c r="R649" s="142"/>
      <c r="S649" s="142"/>
      <c r="T649" s="143"/>
      <c r="AS649" s="139" t="s">
        <v>154</v>
      </c>
      <c r="AT649" s="139" t="s">
        <v>77</v>
      </c>
      <c r="AU649" s="11" t="s">
        <v>73</v>
      </c>
      <c r="AV649" s="11" t="s">
        <v>30</v>
      </c>
      <c r="AW649" s="11" t="s">
        <v>68</v>
      </c>
      <c r="AX649" s="139" t="s">
        <v>142</v>
      </c>
    </row>
    <row r="650" spans="2:50" s="12" customFormat="1" ht="12">
      <c r="B650" s="144"/>
      <c r="D650" s="135" t="s">
        <v>154</v>
      </c>
      <c r="E650" s="145" t="s">
        <v>3</v>
      </c>
      <c r="F650" s="146" t="s">
        <v>73</v>
      </c>
      <c r="H650" s="147">
        <v>1</v>
      </c>
      <c r="L650" s="144"/>
      <c r="M650" s="148"/>
      <c r="N650" s="149"/>
      <c r="O650" s="149"/>
      <c r="P650" s="149"/>
      <c r="Q650" s="149"/>
      <c r="R650" s="149"/>
      <c r="S650" s="149"/>
      <c r="T650" s="150"/>
      <c r="AS650" s="145" t="s">
        <v>154</v>
      </c>
      <c r="AT650" s="145" t="s">
        <v>77</v>
      </c>
      <c r="AU650" s="12" t="s">
        <v>77</v>
      </c>
      <c r="AV650" s="12" t="s">
        <v>30</v>
      </c>
      <c r="AW650" s="12" t="s">
        <v>68</v>
      </c>
      <c r="AX650" s="145" t="s">
        <v>142</v>
      </c>
    </row>
    <row r="651" spans="2:50" s="13" customFormat="1" ht="12">
      <c r="B651" s="160"/>
      <c r="D651" s="135" t="s">
        <v>154</v>
      </c>
      <c r="E651" s="161" t="s">
        <v>3</v>
      </c>
      <c r="F651" s="162" t="s">
        <v>182</v>
      </c>
      <c r="H651" s="163">
        <v>5</v>
      </c>
      <c r="L651" s="160"/>
      <c r="M651" s="164"/>
      <c r="N651" s="165"/>
      <c r="O651" s="165"/>
      <c r="P651" s="165"/>
      <c r="Q651" s="165"/>
      <c r="R651" s="165"/>
      <c r="S651" s="165"/>
      <c r="T651" s="166"/>
      <c r="AS651" s="161" t="s">
        <v>154</v>
      </c>
      <c r="AT651" s="161" t="s">
        <v>77</v>
      </c>
      <c r="AU651" s="13" t="s">
        <v>150</v>
      </c>
      <c r="AV651" s="13" t="s">
        <v>30</v>
      </c>
      <c r="AW651" s="13" t="s">
        <v>73</v>
      </c>
      <c r="AX651" s="161" t="s">
        <v>142</v>
      </c>
    </row>
    <row r="652" spans="2:64" s="1" customFormat="1" ht="20.45" customHeight="1">
      <c r="B652" s="124"/>
      <c r="C652" s="151" t="s">
        <v>657</v>
      </c>
      <c r="D652" s="151" t="s">
        <v>166</v>
      </c>
      <c r="E652" s="152" t="s">
        <v>658</v>
      </c>
      <c r="F652" s="153" t="s">
        <v>1205</v>
      </c>
      <c r="G652" s="154" t="s">
        <v>148</v>
      </c>
      <c r="H652" s="155">
        <v>4</v>
      </c>
      <c r="I652" s="156"/>
      <c r="J652" s="156">
        <f>ROUND(I652*H652,2)</f>
        <v>0</v>
      </c>
      <c r="K652" s="153" t="s">
        <v>3</v>
      </c>
      <c r="L652" s="157"/>
      <c r="M652" s="158" t="s">
        <v>3</v>
      </c>
      <c r="N652" s="159" t="s">
        <v>39</v>
      </c>
      <c r="O652" s="132">
        <v>0</v>
      </c>
      <c r="P652" s="132">
        <f>O652*H652</f>
        <v>0</v>
      </c>
      <c r="Q652" s="132">
        <v>0.045</v>
      </c>
      <c r="R652" s="132">
        <f>Q652*H652</f>
        <v>0.18</v>
      </c>
      <c r="S652" s="132">
        <v>0</v>
      </c>
      <c r="T652" s="133">
        <f>S652*H652</f>
        <v>0</v>
      </c>
      <c r="AQ652" s="17" t="s">
        <v>422</v>
      </c>
      <c r="AS652" s="17" t="s">
        <v>166</v>
      </c>
      <c r="AT652" s="17" t="s">
        <v>77</v>
      </c>
      <c r="AX652" s="17" t="s">
        <v>142</v>
      </c>
      <c r="BD652" s="134">
        <f>IF(N652="základní",J652,0)</f>
        <v>0</v>
      </c>
      <c r="BE652" s="134">
        <f>IF(N652="snížená",J652,0)</f>
        <v>0</v>
      </c>
      <c r="BF652" s="134">
        <f>IF(N652="zákl. přenesená",J652,0)</f>
        <v>0</v>
      </c>
      <c r="BG652" s="134">
        <f>IF(N652="sníž. přenesená",J652,0)</f>
        <v>0</v>
      </c>
      <c r="BH652" s="134">
        <f>IF(N652="nulová",J652,0)</f>
        <v>0</v>
      </c>
      <c r="BI652" s="17" t="s">
        <v>73</v>
      </c>
      <c r="BJ652" s="134">
        <f>ROUND(I652*H652,2)</f>
        <v>0</v>
      </c>
      <c r="BK652" s="17" t="s">
        <v>305</v>
      </c>
      <c r="BL652" s="17" t="s">
        <v>660</v>
      </c>
    </row>
    <row r="653" spans="2:64" s="1" customFormat="1" ht="20.45" customHeight="1">
      <c r="B653" s="124"/>
      <c r="C653" s="151" t="s">
        <v>661</v>
      </c>
      <c r="D653" s="151" t="s">
        <v>166</v>
      </c>
      <c r="E653" s="152" t="s">
        <v>662</v>
      </c>
      <c r="F653" s="153" t="s">
        <v>1206</v>
      </c>
      <c r="G653" s="154" t="s">
        <v>148</v>
      </c>
      <c r="H653" s="155">
        <v>1</v>
      </c>
      <c r="I653" s="156"/>
      <c r="J653" s="156">
        <f>ROUND(I653*H653,2)</f>
        <v>0</v>
      </c>
      <c r="K653" s="153" t="s">
        <v>3</v>
      </c>
      <c r="L653" s="157"/>
      <c r="M653" s="158" t="s">
        <v>3</v>
      </c>
      <c r="N653" s="159" t="s">
        <v>39</v>
      </c>
      <c r="O653" s="132">
        <v>0</v>
      </c>
      <c r="P653" s="132">
        <f>O653*H653</f>
        <v>0</v>
      </c>
      <c r="Q653" s="132">
        <v>0.045</v>
      </c>
      <c r="R653" s="132">
        <f>Q653*H653</f>
        <v>0.045</v>
      </c>
      <c r="S653" s="132">
        <v>0</v>
      </c>
      <c r="T653" s="133">
        <f>S653*H653</f>
        <v>0</v>
      </c>
      <c r="AQ653" s="17" t="s">
        <v>422</v>
      </c>
      <c r="AS653" s="17" t="s">
        <v>166</v>
      </c>
      <c r="AT653" s="17" t="s">
        <v>77</v>
      </c>
      <c r="AX653" s="17" t="s">
        <v>142</v>
      </c>
      <c r="BD653" s="134">
        <f>IF(N653="základní",J653,0)</f>
        <v>0</v>
      </c>
      <c r="BE653" s="134">
        <f>IF(N653="snížená",J653,0)</f>
        <v>0</v>
      </c>
      <c r="BF653" s="134">
        <f>IF(N653="zákl. přenesená",J653,0)</f>
        <v>0</v>
      </c>
      <c r="BG653" s="134">
        <f>IF(N653="sníž. přenesená",J653,0)</f>
        <v>0</v>
      </c>
      <c r="BH653" s="134">
        <f>IF(N653="nulová",J653,0)</f>
        <v>0</v>
      </c>
      <c r="BI653" s="17" t="s">
        <v>73</v>
      </c>
      <c r="BJ653" s="134">
        <f>ROUND(I653*H653,2)</f>
        <v>0</v>
      </c>
      <c r="BK653" s="17" t="s">
        <v>305</v>
      </c>
      <c r="BL653" s="17" t="s">
        <v>664</v>
      </c>
    </row>
    <row r="654" spans="2:64" s="1" customFormat="1" ht="20.45" customHeight="1">
      <c r="B654" s="124"/>
      <c r="C654" s="125" t="s">
        <v>665</v>
      </c>
      <c r="D654" s="125" t="s">
        <v>145</v>
      </c>
      <c r="E654" s="126" t="s">
        <v>666</v>
      </c>
      <c r="F654" s="127" t="s">
        <v>667</v>
      </c>
      <c r="G654" s="128" t="s">
        <v>148</v>
      </c>
      <c r="H654" s="129">
        <v>31</v>
      </c>
      <c r="I654" s="130"/>
      <c r="J654" s="130">
        <f>ROUND(I654*H654,2)</f>
        <v>0</v>
      </c>
      <c r="K654" s="127" t="s">
        <v>149</v>
      </c>
      <c r="L654" s="28"/>
      <c r="M654" s="48" t="s">
        <v>3</v>
      </c>
      <c r="N654" s="131" t="s">
        <v>39</v>
      </c>
      <c r="O654" s="132">
        <v>2.856</v>
      </c>
      <c r="P654" s="132">
        <f>O654*H654</f>
        <v>88.536</v>
      </c>
      <c r="Q654" s="132">
        <v>0</v>
      </c>
      <c r="R654" s="132">
        <f>Q654*H654</f>
        <v>0</v>
      </c>
      <c r="S654" s="132">
        <v>0</v>
      </c>
      <c r="T654" s="133">
        <f>S654*H654</f>
        <v>0</v>
      </c>
      <c r="AQ654" s="17" t="s">
        <v>305</v>
      </c>
      <c r="AS654" s="17" t="s">
        <v>145</v>
      </c>
      <c r="AT654" s="17" t="s">
        <v>77</v>
      </c>
      <c r="AX654" s="17" t="s">
        <v>142</v>
      </c>
      <c r="BD654" s="134">
        <f>IF(N654="základní",J654,0)</f>
        <v>0</v>
      </c>
      <c r="BE654" s="134">
        <f>IF(N654="snížená",J654,0)</f>
        <v>0</v>
      </c>
      <c r="BF654" s="134">
        <f>IF(N654="zákl. přenesená",J654,0)</f>
        <v>0</v>
      </c>
      <c r="BG654" s="134">
        <f>IF(N654="sníž. přenesená",J654,0)</f>
        <v>0</v>
      </c>
      <c r="BH654" s="134">
        <f>IF(N654="nulová",J654,0)</f>
        <v>0</v>
      </c>
      <c r="BI654" s="17" t="s">
        <v>73</v>
      </c>
      <c r="BJ654" s="134">
        <f>ROUND(I654*H654,2)</f>
        <v>0</v>
      </c>
      <c r="BK654" s="17" t="s">
        <v>305</v>
      </c>
      <c r="BL654" s="17" t="s">
        <v>1207</v>
      </c>
    </row>
    <row r="655" spans="2:46" s="1" customFormat="1" ht="87.75">
      <c r="B655" s="28"/>
      <c r="D655" s="135" t="s">
        <v>152</v>
      </c>
      <c r="F655" s="136" t="s">
        <v>638</v>
      </c>
      <c r="L655" s="28"/>
      <c r="M655" s="137"/>
      <c r="N655" s="49"/>
      <c r="O655" s="49"/>
      <c r="P655" s="49"/>
      <c r="Q655" s="49"/>
      <c r="R655" s="49"/>
      <c r="S655" s="49"/>
      <c r="T655" s="50"/>
      <c r="AS655" s="17" t="s">
        <v>152</v>
      </c>
      <c r="AT655" s="17" t="s">
        <v>77</v>
      </c>
    </row>
    <row r="656" spans="2:50" s="11" customFormat="1" ht="12">
      <c r="B656" s="138"/>
      <c r="D656" s="135" t="s">
        <v>154</v>
      </c>
      <c r="E656" s="139" t="s">
        <v>3</v>
      </c>
      <c r="F656" s="140" t="s">
        <v>1134</v>
      </c>
      <c r="H656" s="139" t="s">
        <v>3</v>
      </c>
      <c r="L656" s="138"/>
      <c r="M656" s="141"/>
      <c r="N656" s="142"/>
      <c r="O656" s="142"/>
      <c r="P656" s="142"/>
      <c r="Q656" s="142"/>
      <c r="R656" s="142"/>
      <c r="S656" s="142"/>
      <c r="T656" s="143"/>
      <c r="AS656" s="139" t="s">
        <v>154</v>
      </c>
      <c r="AT656" s="139" t="s">
        <v>77</v>
      </c>
      <c r="AU656" s="11" t="s">
        <v>73</v>
      </c>
      <c r="AV656" s="11" t="s">
        <v>30</v>
      </c>
      <c r="AW656" s="11" t="s">
        <v>68</v>
      </c>
      <c r="AX656" s="139" t="s">
        <v>142</v>
      </c>
    </row>
    <row r="657" spans="2:50" s="11" customFormat="1" ht="12">
      <c r="B657" s="138"/>
      <c r="D657" s="135" t="s">
        <v>154</v>
      </c>
      <c r="E657" s="139" t="s">
        <v>3</v>
      </c>
      <c r="F657" s="140" t="s">
        <v>294</v>
      </c>
      <c r="H657" s="139" t="s">
        <v>3</v>
      </c>
      <c r="L657" s="138"/>
      <c r="M657" s="141"/>
      <c r="N657" s="142"/>
      <c r="O657" s="142"/>
      <c r="P657" s="142"/>
      <c r="Q657" s="142"/>
      <c r="R657" s="142"/>
      <c r="S657" s="142"/>
      <c r="T657" s="143"/>
      <c r="AS657" s="139" t="s">
        <v>154</v>
      </c>
      <c r="AT657" s="139" t="s">
        <v>77</v>
      </c>
      <c r="AU657" s="11" t="s">
        <v>73</v>
      </c>
      <c r="AV657" s="11" t="s">
        <v>30</v>
      </c>
      <c r="AW657" s="11" t="s">
        <v>68</v>
      </c>
      <c r="AX657" s="139" t="s">
        <v>142</v>
      </c>
    </row>
    <row r="658" spans="2:50" s="12" customFormat="1" ht="12">
      <c r="B658" s="144"/>
      <c r="D658" s="135" t="s">
        <v>154</v>
      </c>
      <c r="E658" s="145" t="s">
        <v>3</v>
      </c>
      <c r="F658" s="146" t="s">
        <v>1208</v>
      </c>
      <c r="H658" s="147">
        <v>31</v>
      </c>
      <c r="L658" s="144"/>
      <c r="M658" s="148"/>
      <c r="N658" s="149"/>
      <c r="O658" s="149"/>
      <c r="P658" s="149"/>
      <c r="Q658" s="149"/>
      <c r="R658" s="149"/>
      <c r="S658" s="149"/>
      <c r="T658" s="150"/>
      <c r="AS658" s="145" t="s">
        <v>154</v>
      </c>
      <c r="AT658" s="145" t="s">
        <v>77</v>
      </c>
      <c r="AU658" s="12" t="s">
        <v>77</v>
      </c>
      <c r="AV658" s="12" t="s">
        <v>30</v>
      </c>
      <c r="AW658" s="12" t="s">
        <v>73</v>
      </c>
      <c r="AX658" s="145" t="s">
        <v>142</v>
      </c>
    </row>
    <row r="659" spans="2:64" s="1" customFormat="1" ht="14.45" customHeight="1">
      <c r="B659" s="124"/>
      <c r="C659" s="151" t="s">
        <v>670</v>
      </c>
      <c r="D659" s="151" t="s">
        <v>166</v>
      </c>
      <c r="E659" s="152" t="s">
        <v>671</v>
      </c>
      <c r="F659" s="153" t="s">
        <v>672</v>
      </c>
      <c r="G659" s="154" t="s">
        <v>148</v>
      </c>
      <c r="H659" s="155">
        <v>31</v>
      </c>
      <c r="I659" s="156"/>
      <c r="J659" s="156">
        <f>ROUND(I659*H659,2)</f>
        <v>0</v>
      </c>
      <c r="K659" s="153" t="s">
        <v>3</v>
      </c>
      <c r="L659" s="157"/>
      <c r="M659" s="158" t="s">
        <v>3</v>
      </c>
      <c r="N659" s="159" t="s">
        <v>39</v>
      </c>
      <c r="O659" s="132">
        <v>0</v>
      </c>
      <c r="P659" s="132">
        <f>O659*H659</f>
        <v>0</v>
      </c>
      <c r="Q659" s="132">
        <v>0</v>
      </c>
      <c r="R659" s="132">
        <f>Q659*H659</f>
        <v>0</v>
      </c>
      <c r="S659" s="132">
        <v>0</v>
      </c>
      <c r="T659" s="133">
        <f>S659*H659</f>
        <v>0</v>
      </c>
      <c r="AQ659" s="17" t="s">
        <v>422</v>
      </c>
      <c r="AS659" s="17" t="s">
        <v>166</v>
      </c>
      <c r="AT659" s="17" t="s">
        <v>77</v>
      </c>
      <c r="AX659" s="17" t="s">
        <v>142</v>
      </c>
      <c r="BD659" s="134">
        <f>IF(N659="základní",J659,0)</f>
        <v>0</v>
      </c>
      <c r="BE659" s="134">
        <f>IF(N659="snížená",J659,0)</f>
        <v>0</v>
      </c>
      <c r="BF659" s="134">
        <f>IF(N659="zákl. přenesená",J659,0)</f>
        <v>0</v>
      </c>
      <c r="BG659" s="134">
        <f>IF(N659="sníž. přenesená",J659,0)</f>
        <v>0</v>
      </c>
      <c r="BH659" s="134">
        <f>IF(N659="nulová",J659,0)</f>
        <v>0</v>
      </c>
      <c r="BI659" s="17" t="s">
        <v>73</v>
      </c>
      <c r="BJ659" s="134">
        <f>ROUND(I659*H659,2)</f>
        <v>0</v>
      </c>
      <c r="BK659" s="17" t="s">
        <v>305</v>
      </c>
      <c r="BL659" s="17" t="s">
        <v>1209</v>
      </c>
    </row>
    <row r="660" spans="2:64" s="1" customFormat="1" ht="20.45" customHeight="1">
      <c r="B660" s="124"/>
      <c r="C660" s="125" t="s">
        <v>674</v>
      </c>
      <c r="D660" s="125" t="s">
        <v>145</v>
      </c>
      <c r="E660" s="126" t="s">
        <v>675</v>
      </c>
      <c r="F660" s="127" t="s">
        <v>676</v>
      </c>
      <c r="G660" s="128" t="s">
        <v>148</v>
      </c>
      <c r="H660" s="129">
        <v>60</v>
      </c>
      <c r="I660" s="130"/>
      <c r="J660" s="130">
        <f>ROUND(I660*H660,2)</f>
        <v>0</v>
      </c>
      <c r="K660" s="127" t="s">
        <v>149</v>
      </c>
      <c r="L660" s="28"/>
      <c r="M660" s="48" t="s">
        <v>3</v>
      </c>
      <c r="N660" s="131" t="s">
        <v>39</v>
      </c>
      <c r="O660" s="132">
        <v>3.372</v>
      </c>
      <c r="P660" s="132">
        <f>O660*H660</f>
        <v>202.32</v>
      </c>
      <c r="Q660" s="132">
        <v>0</v>
      </c>
      <c r="R660" s="132">
        <f>Q660*H660</f>
        <v>0</v>
      </c>
      <c r="S660" s="132">
        <v>0</v>
      </c>
      <c r="T660" s="133">
        <f>S660*H660</f>
        <v>0</v>
      </c>
      <c r="AQ660" s="17" t="s">
        <v>305</v>
      </c>
      <c r="AS660" s="17" t="s">
        <v>145</v>
      </c>
      <c r="AT660" s="17" t="s">
        <v>77</v>
      </c>
      <c r="AX660" s="17" t="s">
        <v>142</v>
      </c>
      <c r="BD660" s="134">
        <f>IF(N660="základní",J660,0)</f>
        <v>0</v>
      </c>
      <c r="BE660" s="134">
        <f>IF(N660="snížená",J660,0)</f>
        <v>0</v>
      </c>
      <c r="BF660" s="134">
        <f>IF(N660="zákl. přenesená",J660,0)</f>
        <v>0</v>
      </c>
      <c r="BG660" s="134">
        <f>IF(N660="sníž. přenesená",J660,0)</f>
        <v>0</v>
      </c>
      <c r="BH660" s="134">
        <f>IF(N660="nulová",J660,0)</f>
        <v>0</v>
      </c>
      <c r="BI660" s="17" t="s">
        <v>73</v>
      </c>
      <c r="BJ660" s="134">
        <f>ROUND(I660*H660,2)</f>
        <v>0</v>
      </c>
      <c r="BK660" s="17" t="s">
        <v>305</v>
      </c>
      <c r="BL660" s="17" t="s">
        <v>1210</v>
      </c>
    </row>
    <row r="661" spans="2:46" s="1" customFormat="1" ht="87.75">
      <c r="B661" s="28"/>
      <c r="D661" s="135" t="s">
        <v>152</v>
      </c>
      <c r="F661" s="136" t="s">
        <v>638</v>
      </c>
      <c r="L661" s="28"/>
      <c r="M661" s="137"/>
      <c r="N661" s="49"/>
      <c r="O661" s="49"/>
      <c r="P661" s="49"/>
      <c r="Q661" s="49"/>
      <c r="R661" s="49"/>
      <c r="S661" s="49"/>
      <c r="T661" s="50"/>
      <c r="AS661" s="17" t="s">
        <v>152</v>
      </c>
      <c r="AT661" s="17" t="s">
        <v>77</v>
      </c>
    </row>
    <row r="662" spans="2:50" s="11" customFormat="1" ht="12">
      <c r="B662" s="138"/>
      <c r="D662" s="135" t="s">
        <v>154</v>
      </c>
      <c r="E662" s="139" t="s">
        <v>3</v>
      </c>
      <c r="F662" s="140" t="s">
        <v>1134</v>
      </c>
      <c r="H662" s="139" t="s">
        <v>3</v>
      </c>
      <c r="L662" s="138"/>
      <c r="M662" s="141"/>
      <c r="N662" s="142"/>
      <c r="O662" s="142"/>
      <c r="P662" s="142"/>
      <c r="Q662" s="142"/>
      <c r="R662" s="142"/>
      <c r="S662" s="142"/>
      <c r="T662" s="143"/>
      <c r="AS662" s="139" t="s">
        <v>154</v>
      </c>
      <c r="AT662" s="139" t="s">
        <v>77</v>
      </c>
      <c r="AU662" s="11" t="s">
        <v>73</v>
      </c>
      <c r="AV662" s="11" t="s">
        <v>30</v>
      </c>
      <c r="AW662" s="11" t="s">
        <v>68</v>
      </c>
      <c r="AX662" s="139" t="s">
        <v>142</v>
      </c>
    </row>
    <row r="663" spans="2:50" s="11" customFormat="1" ht="12">
      <c r="B663" s="138"/>
      <c r="D663" s="135" t="s">
        <v>154</v>
      </c>
      <c r="E663" s="139" t="s">
        <v>3</v>
      </c>
      <c r="F663" s="140" t="s">
        <v>599</v>
      </c>
      <c r="H663" s="139" t="s">
        <v>3</v>
      </c>
      <c r="L663" s="138"/>
      <c r="M663" s="141"/>
      <c r="N663" s="142"/>
      <c r="O663" s="142"/>
      <c r="P663" s="142"/>
      <c r="Q663" s="142"/>
      <c r="R663" s="142"/>
      <c r="S663" s="142"/>
      <c r="T663" s="143"/>
      <c r="AS663" s="139" t="s">
        <v>154</v>
      </c>
      <c r="AT663" s="139" t="s">
        <v>77</v>
      </c>
      <c r="AU663" s="11" t="s">
        <v>73</v>
      </c>
      <c r="AV663" s="11" t="s">
        <v>30</v>
      </c>
      <c r="AW663" s="11" t="s">
        <v>68</v>
      </c>
      <c r="AX663" s="139" t="s">
        <v>142</v>
      </c>
    </row>
    <row r="664" spans="2:50" s="12" customFormat="1" ht="12">
      <c r="B664" s="144"/>
      <c r="D664" s="135" t="s">
        <v>154</v>
      </c>
      <c r="E664" s="145" t="s">
        <v>3</v>
      </c>
      <c r="F664" s="146" t="s">
        <v>678</v>
      </c>
      <c r="H664" s="147">
        <v>40</v>
      </c>
      <c r="L664" s="144"/>
      <c r="M664" s="148"/>
      <c r="N664" s="149"/>
      <c r="O664" s="149"/>
      <c r="P664" s="149"/>
      <c r="Q664" s="149"/>
      <c r="R664" s="149"/>
      <c r="S664" s="149"/>
      <c r="T664" s="150"/>
      <c r="AS664" s="145" t="s">
        <v>154</v>
      </c>
      <c r="AT664" s="145" t="s">
        <v>77</v>
      </c>
      <c r="AU664" s="12" t="s">
        <v>77</v>
      </c>
      <c r="AV664" s="12" t="s">
        <v>30</v>
      </c>
      <c r="AW664" s="12" t="s">
        <v>68</v>
      </c>
      <c r="AX664" s="145" t="s">
        <v>142</v>
      </c>
    </row>
    <row r="665" spans="2:50" s="11" customFormat="1" ht="12">
      <c r="B665" s="138"/>
      <c r="D665" s="135" t="s">
        <v>154</v>
      </c>
      <c r="E665" s="139" t="s">
        <v>3</v>
      </c>
      <c r="F665" s="140" t="s">
        <v>601</v>
      </c>
      <c r="H665" s="139" t="s">
        <v>3</v>
      </c>
      <c r="L665" s="138"/>
      <c r="M665" s="141"/>
      <c r="N665" s="142"/>
      <c r="O665" s="142"/>
      <c r="P665" s="142"/>
      <c r="Q665" s="142"/>
      <c r="R665" s="142"/>
      <c r="S665" s="142"/>
      <c r="T665" s="143"/>
      <c r="AS665" s="139" t="s">
        <v>154</v>
      </c>
      <c r="AT665" s="139" t="s">
        <v>77</v>
      </c>
      <c r="AU665" s="11" t="s">
        <v>73</v>
      </c>
      <c r="AV665" s="11" t="s">
        <v>30</v>
      </c>
      <c r="AW665" s="11" t="s">
        <v>68</v>
      </c>
      <c r="AX665" s="139" t="s">
        <v>142</v>
      </c>
    </row>
    <row r="666" spans="2:50" s="12" customFormat="1" ht="12">
      <c r="B666" s="144"/>
      <c r="D666" s="135" t="s">
        <v>154</v>
      </c>
      <c r="E666" s="145" t="s">
        <v>3</v>
      </c>
      <c r="F666" s="146" t="s">
        <v>1211</v>
      </c>
      <c r="H666" s="147">
        <v>20</v>
      </c>
      <c r="L666" s="144"/>
      <c r="M666" s="148"/>
      <c r="N666" s="149"/>
      <c r="O666" s="149"/>
      <c r="P666" s="149"/>
      <c r="Q666" s="149"/>
      <c r="R666" s="149"/>
      <c r="S666" s="149"/>
      <c r="T666" s="150"/>
      <c r="AS666" s="145" t="s">
        <v>154</v>
      </c>
      <c r="AT666" s="145" t="s">
        <v>77</v>
      </c>
      <c r="AU666" s="12" t="s">
        <v>77</v>
      </c>
      <c r="AV666" s="12" t="s">
        <v>30</v>
      </c>
      <c r="AW666" s="12" t="s">
        <v>68</v>
      </c>
      <c r="AX666" s="145" t="s">
        <v>142</v>
      </c>
    </row>
    <row r="667" spans="2:50" s="13" customFormat="1" ht="12">
      <c r="B667" s="160"/>
      <c r="D667" s="135" t="s">
        <v>154</v>
      </c>
      <c r="E667" s="161" t="s">
        <v>3</v>
      </c>
      <c r="F667" s="162" t="s">
        <v>182</v>
      </c>
      <c r="H667" s="163">
        <v>60</v>
      </c>
      <c r="L667" s="160"/>
      <c r="M667" s="164"/>
      <c r="N667" s="165"/>
      <c r="O667" s="165"/>
      <c r="P667" s="165"/>
      <c r="Q667" s="165"/>
      <c r="R667" s="165"/>
      <c r="S667" s="165"/>
      <c r="T667" s="166"/>
      <c r="AS667" s="161" t="s">
        <v>154</v>
      </c>
      <c r="AT667" s="161" t="s">
        <v>77</v>
      </c>
      <c r="AU667" s="13" t="s">
        <v>150</v>
      </c>
      <c r="AV667" s="13" t="s">
        <v>30</v>
      </c>
      <c r="AW667" s="13" t="s">
        <v>73</v>
      </c>
      <c r="AX667" s="161" t="s">
        <v>142</v>
      </c>
    </row>
    <row r="668" spans="2:64" s="1" customFormat="1" ht="14.45" customHeight="1">
      <c r="B668" s="124"/>
      <c r="C668" s="151" t="s">
        <v>680</v>
      </c>
      <c r="D668" s="151" t="s">
        <v>166</v>
      </c>
      <c r="E668" s="152" t="s">
        <v>681</v>
      </c>
      <c r="F668" s="153" t="s">
        <v>682</v>
      </c>
      <c r="G668" s="154" t="s">
        <v>148</v>
      </c>
      <c r="H668" s="155">
        <v>40</v>
      </c>
      <c r="I668" s="156"/>
      <c r="J668" s="156">
        <f>ROUND(I668*H668,2)</f>
        <v>0</v>
      </c>
      <c r="K668" s="153" t="s">
        <v>3</v>
      </c>
      <c r="L668" s="157"/>
      <c r="M668" s="158" t="s">
        <v>3</v>
      </c>
      <c r="N668" s="159" t="s">
        <v>39</v>
      </c>
      <c r="O668" s="132">
        <v>0</v>
      </c>
      <c r="P668" s="132">
        <f>O668*H668</f>
        <v>0</v>
      </c>
      <c r="Q668" s="132">
        <v>0</v>
      </c>
      <c r="R668" s="132">
        <f>Q668*H668</f>
        <v>0</v>
      </c>
      <c r="S668" s="132">
        <v>0</v>
      </c>
      <c r="T668" s="133">
        <f>S668*H668</f>
        <v>0</v>
      </c>
      <c r="AQ668" s="17" t="s">
        <v>422</v>
      </c>
      <c r="AS668" s="17" t="s">
        <v>166</v>
      </c>
      <c r="AT668" s="17" t="s">
        <v>77</v>
      </c>
      <c r="AX668" s="17" t="s">
        <v>142</v>
      </c>
      <c r="BD668" s="134">
        <f>IF(N668="základní",J668,0)</f>
        <v>0</v>
      </c>
      <c r="BE668" s="134">
        <f>IF(N668="snížená",J668,0)</f>
        <v>0</v>
      </c>
      <c r="BF668" s="134">
        <f>IF(N668="zákl. přenesená",J668,0)</f>
        <v>0</v>
      </c>
      <c r="BG668" s="134">
        <f>IF(N668="sníž. přenesená",J668,0)</f>
        <v>0</v>
      </c>
      <c r="BH668" s="134">
        <f>IF(N668="nulová",J668,0)</f>
        <v>0</v>
      </c>
      <c r="BI668" s="17" t="s">
        <v>73</v>
      </c>
      <c r="BJ668" s="134">
        <f>ROUND(I668*H668,2)</f>
        <v>0</v>
      </c>
      <c r="BK668" s="17" t="s">
        <v>305</v>
      </c>
      <c r="BL668" s="17" t="s">
        <v>1212</v>
      </c>
    </row>
    <row r="669" spans="2:64" s="1" customFormat="1" ht="14.45" customHeight="1">
      <c r="B669" s="124"/>
      <c r="C669" s="151" t="s">
        <v>684</v>
      </c>
      <c r="D669" s="151" t="s">
        <v>166</v>
      </c>
      <c r="E669" s="152" t="s">
        <v>685</v>
      </c>
      <c r="F669" s="153" t="s">
        <v>686</v>
      </c>
      <c r="G669" s="154" t="s">
        <v>148</v>
      </c>
      <c r="H669" s="155">
        <v>20</v>
      </c>
      <c r="I669" s="156"/>
      <c r="J669" s="156">
        <f>ROUND(I669*H669,2)</f>
        <v>0</v>
      </c>
      <c r="K669" s="153" t="s">
        <v>3</v>
      </c>
      <c r="L669" s="157"/>
      <c r="M669" s="158" t="s">
        <v>3</v>
      </c>
      <c r="N669" s="159" t="s">
        <v>39</v>
      </c>
      <c r="O669" s="132">
        <v>0</v>
      </c>
      <c r="P669" s="132">
        <f>O669*H669</f>
        <v>0</v>
      </c>
      <c r="Q669" s="132">
        <v>0</v>
      </c>
      <c r="R669" s="132">
        <f>Q669*H669</f>
        <v>0</v>
      </c>
      <c r="S669" s="132">
        <v>0</v>
      </c>
      <c r="T669" s="133">
        <f>S669*H669</f>
        <v>0</v>
      </c>
      <c r="AQ669" s="17" t="s">
        <v>422</v>
      </c>
      <c r="AS669" s="17" t="s">
        <v>166</v>
      </c>
      <c r="AT669" s="17" t="s">
        <v>77</v>
      </c>
      <c r="AX669" s="17" t="s">
        <v>142</v>
      </c>
      <c r="BD669" s="134">
        <f>IF(N669="základní",J669,0)</f>
        <v>0</v>
      </c>
      <c r="BE669" s="134">
        <f>IF(N669="snížená",J669,0)</f>
        <v>0</v>
      </c>
      <c r="BF669" s="134">
        <f>IF(N669="zákl. přenesená",J669,0)</f>
        <v>0</v>
      </c>
      <c r="BG669" s="134">
        <f>IF(N669="sníž. přenesená",J669,0)</f>
        <v>0</v>
      </c>
      <c r="BH669" s="134">
        <f>IF(N669="nulová",J669,0)</f>
        <v>0</v>
      </c>
      <c r="BI669" s="17" t="s">
        <v>73</v>
      </c>
      <c r="BJ669" s="134">
        <f>ROUND(I669*H669,2)</f>
        <v>0</v>
      </c>
      <c r="BK669" s="17" t="s">
        <v>305</v>
      </c>
      <c r="BL669" s="17" t="s">
        <v>1213</v>
      </c>
    </row>
    <row r="670" spans="2:64" s="1" customFormat="1" ht="20.45" customHeight="1">
      <c r="B670" s="124"/>
      <c r="C670" s="125" t="s">
        <v>688</v>
      </c>
      <c r="D670" s="125" t="s">
        <v>145</v>
      </c>
      <c r="E670" s="126" t="s">
        <v>689</v>
      </c>
      <c r="F670" s="127" t="s">
        <v>690</v>
      </c>
      <c r="G670" s="128" t="s">
        <v>148</v>
      </c>
      <c r="H670" s="129">
        <v>43</v>
      </c>
      <c r="I670" s="130"/>
      <c r="J670" s="130">
        <f>ROUND(I670*H670,2)</f>
        <v>0</v>
      </c>
      <c r="K670" s="127" t="s">
        <v>3</v>
      </c>
      <c r="L670" s="28"/>
      <c r="M670" s="48" t="s">
        <v>3</v>
      </c>
      <c r="N670" s="131" t="s">
        <v>39</v>
      </c>
      <c r="O670" s="132">
        <v>0</v>
      </c>
      <c r="P670" s="132">
        <f>O670*H670</f>
        <v>0</v>
      </c>
      <c r="Q670" s="132">
        <v>0</v>
      </c>
      <c r="R670" s="132">
        <f>Q670*H670</f>
        <v>0</v>
      </c>
      <c r="S670" s="132">
        <v>0</v>
      </c>
      <c r="T670" s="133">
        <f>S670*H670</f>
        <v>0</v>
      </c>
      <c r="AQ670" s="17" t="s">
        <v>305</v>
      </c>
      <c r="AS670" s="17" t="s">
        <v>145</v>
      </c>
      <c r="AT670" s="17" t="s">
        <v>77</v>
      </c>
      <c r="AX670" s="17" t="s">
        <v>142</v>
      </c>
      <c r="BD670" s="134">
        <f>IF(N670="základní",J670,0)</f>
        <v>0</v>
      </c>
      <c r="BE670" s="134">
        <f>IF(N670="snížená",J670,0)</f>
        <v>0</v>
      </c>
      <c r="BF670" s="134">
        <f>IF(N670="zákl. přenesená",J670,0)</f>
        <v>0</v>
      </c>
      <c r="BG670" s="134">
        <f>IF(N670="sníž. přenesená",J670,0)</f>
        <v>0</v>
      </c>
      <c r="BH670" s="134">
        <f>IF(N670="nulová",J670,0)</f>
        <v>0</v>
      </c>
      <c r="BI670" s="17" t="s">
        <v>73</v>
      </c>
      <c r="BJ670" s="134">
        <f>ROUND(I670*H670,2)</f>
        <v>0</v>
      </c>
      <c r="BK670" s="17" t="s">
        <v>305</v>
      </c>
      <c r="BL670" s="17" t="s">
        <v>1214</v>
      </c>
    </row>
    <row r="671" spans="2:50" s="11" customFormat="1" ht="12">
      <c r="B671" s="138"/>
      <c r="D671" s="135" t="s">
        <v>154</v>
      </c>
      <c r="E671" s="139" t="s">
        <v>3</v>
      </c>
      <c r="F671" s="140" t="s">
        <v>155</v>
      </c>
      <c r="H671" s="139" t="s">
        <v>3</v>
      </c>
      <c r="L671" s="138"/>
      <c r="M671" s="141"/>
      <c r="N671" s="142"/>
      <c r="O671" s="142"/>
      <c r="P671" s="142"/>
      <c r="Q671" s="142"/>
      <c r="R671" s="142"/>
      <c r="S671" s="142"/>
      <c r="T671" s="143"/>
      <c r="AS671" s="139" t="s">
        <v>154</v>
      </c>
      <c r="AT671" s="139" t="s">
        <v>77</v>
      </c>
      <c r="AU671" s="11" t="s">
        <v>73</v>
      </c>
      <c r="AV671" s="11" t="s">
        <v>30</v>
      </c>
      <c r="AW671" s="11" t="s">
        <v>68</v>
      </c>
      <c r="AX671" s="139" t="s">
        <v>142</v>
      </c>
    </row>
    <row r="672" spans="2:50" s="12" customFormat="1" ht="12">
      <c r="B672" s="144"/>
      <c r="D672" s="135" t="s">
        <v>154</v>
      </c>
      <c r="E672" s="145" t="s">
        <v>3</v>
      </c>
      <c r="F672" s="146" t="s">
        <v>490</v>
      </c>
      <c r="H672" s="147">
        <v>43</v>
      </c>
      <c r="L672" s="144"/>
      <c r="M672" s="148"/>
      <c r="N672" s="149"/>
      <c r="O672" s="149"/>
      <c r="P672" s="149"/>
      <c r="Q672" s="149"/>
      <c r="R672" s="149"/>
      <c r="S672" s="149"/>
      <c r="T672" s="150"/>
      <c r="AS672" s="145" t="s">
        <v>154</v>
      </c>
      <c r="AT672" s="145" t="s">
        <v>77</v>
      </c>
      <c r="AU672" s="12" t="s">
        <v>77</v>
      </c>
      <c r="AV672" s="12" t="s">
        <v>30</v>
      </c>
      <c r="AW672" s="12" t="s">
        <v>73</v>
      </c>
      <c r="AX672" s="145" t="s">
        <v>142</v>
      </c>
    </row>
    <row r="673" spans="2:64" s="1" customFormat="1" ht="14.45" customHeight="1">
      <c r="B673" s="124"/>
      <c r="C673" s="125" t="s">
        <v>692</v>
      </c>
      <c r="D673" s="125" t="s">
        <v>145</v>
      </c>
      <c r="E673" s="126" t="s">
        <v>693</v>
      </c>
      <c r="F673" s="127" t="s">
        <v>694</v>
      </c>
      <c r="G673" s="128" t="s">
        <v>148</v>
      </c>
      <c r="H673" s="129">
        <v>8</v>
      </c>
      <c r="I673" s="130"/>
      <c r="J673" s="130">
        <f>ROUND(I673*H673,2)</f>
        <v>0</v>
      </c>
      <c r="K673" s="127" t="s">
        <v>3</v>
      </c>
      <c r="L673" s="28"/>
      <c r="M673" s="48" t="s">
        <v>3</v>
      </c>
      <c r="N673" s="131" t="s">
        <v>39</v>
      </c>
      <c r="O673" s="132">
        <v>0</v>
      </c>
      <c r="P673" s="132">
        <f>O673*H673</f>
        <v>0</v>
      </c>
      <c r="Q673" s="132">
        <v>0</v>
      </c>
      <c r="R673" s="132">
        <f>Q673*H673</f>
        <v>0</v>
      </c>
      <c r="S673" s="132">
        <v>0</v>
      </c>
      <c r="T673" s="133">
        <f>S673*H673</f>
        <v>0</v>
      </c>
      <c r="AQ673" s="17" t="s">
        <v>305</v>
      </c>
      <c r="AS673" s="17" t="s">
        <v>145</v>
      </c>
      <c r="AT673" s="17" t="s">
        <v>77</v>
      </c>
      <c r="AX673" s="17" t="s">
        <v>142</v>
      </c>
      <c r="BD673" s="134">
        <f>IF(N673="základní",J673,0)</f>
        <v>0</v>
      </c>
      <c r="BE673" s="134">
        <f>IF(N673="snížená",J673,0)</f>
        <v>0</v>
      </c>
      <c r="BF673" s="134">
        <f>IF(N673="zákl. přenesená",J673,0)</f>
        <v>0</v>
      </c>
      <c r="BG673" s="134">
        <f>IF(N673="sníž. přenesená",J673,0)</f>
        <v>0</v>
      </c>
      <c r="BH673" s="134">
        <f>IF(N673="nulová",J673,0)</f>
        <v>0</v>
      </c>
      <c r="BI673" s="17" t="s">
        <v>73</v>
      </c>
      <c r="BJ673" s="134">
        <f>ROUND(I673*H673,2)</f>
        <v>0</v>
      </c>
      <c r="BK673" s="17" t="s">
        <v>305</v>
      </c>
      <c r="BL673" s="17" t="s">
        <v>1215</v>
      </c>
    </row>
    <row r="674" spans="2:50" s="11" customFormat="1" ht="12">
      <c r="B674" s="138"/>
      <c r="D674" s="135" t="s">
        <v>154</v>
      </c>
      <c r="E674" s="139" t="s">
        <v>3</v>
      </c>
      <c r="F674" s="140" t="s">
        <v>155</v>
      </c>
      <c r="H674" s="139" t="s">
        <v>3</v>
      </c>
      <c r="L674" s="138"/>
      <c r="M674" s="141"/>
      <c r="N674" s="142"/>
      <c r="O674" s="142"/>
      <c r="P674" s="142"/>
      <c r="Q674" s="142"/>
      <c r="R674" s="142"/>
      <c r="S674" s="142"/>
      <c r="T674" s="143"/>
      <c r="AS674" s="139" t="s">
        <v>154</v>
      </c>
      <c r="AT674" s="139" t="s">
        <v>77</v>
      </c>
      <c r="AU674" s="11" t="s">
        <v>73</v>
      </c>
      <c r="AV674" s="11" t="s">
        <v>30</v>
      </c>
      <c r="AW674" s="11" t="s">
        <v>68</v>
      </c>
      <c r="AX674" s="139" t="s">
        <v>142</v>
      </c>
    </row>
    <row r="675" spans="2:50" s="12" customFormat="1" ht="12">
      <c r="B675" s="144"/>
      <c r="D675" s="135" t="s">
        <v>154</v>
      </c>
      <c r="E675" s="145" t="s">
        <v>3</v>
      </c>
      <c r="F675" s="146" t="s">
        <v>696</v>
      </c>
      <c r="H675" s="147">
        <v>8</v>
      </c>
      <c r="L675" s="144"/>
      <c r="M675" s="148"/>
      <c r="N675" s="149"/>
      <c r="O675" s="149"/>
      <c r="P675" s="149"/>
      <c r="Q675" s="149"/>
      <c r="R675" s="149"/>
      <c r="S675" s="149"/>
      <c r="T675" s="150"/>
      <c r="AS675" s="145" t="s">
        <v>154</v>
      </c>
      <c r="AT675" s="145" t="s">
        <v>77</v>
      </c>
      <c r="AU675" s="12" t="s">
        <v>77</v>
      </c>
      <c r="AV675" s="12" t="s">
        <v>30</v>
      </c>
      <c r="AW675" s="12" t="s">
        <v>73</v>
      </c>
      <c r="AX675" s="145" t="s">
        <v>142</v>
      </c>
    </row>
    <row r="676" spans="2:64" s="1" customFormat="1" ht="14.45" customHeight="1">
      <c r="B676" s="124"/>
      <c r="C676" s="125" t="s">
        <v>697</v>
      </c>
      <c r="D676" s="125" t="s">
        <v>145</v>
      </c>
      <c r="E676" s="126" t="s">
        <v>698</v>
      </c>
      <c r="F676" s="127" t="s">
        <v>699</v>
      </c>
      <c r="G676" s="128" t="s">
        <v>148</v>
      </c>
      <c r="H676" s="129">
        <v>120</v>
      </c>
      <c r="I676" s="130"/>
      <c r="J676" s="130">
        <f>ROUND(I676*H676,2)</f>
        <v>0</v>
      </c>
      <c r="K676" s="127" t="s">
        <v>3</v>
      </c>
      <c r="L676" s="28"/>
      <c r="M676" s="48" t="s">
        <v>3</v>
      </c>
      <c r="N676" s="131" t="s">
        <v>39</v>
      </c>
      <c r="O676" s="132">
        <v>0.11</v>
      </c>
      <c r="P676" s="132">
        <f>O676*H676</f>
        <v>13.2</v>
      </c>
      <c r="Q676" s="132">
        <v>0</v>
      </c>
      <c r="R676" s="132">
        <f>Q676*H676</f>
        <v>0</v>
      </c>
      <c r="S676" s="132">
        <v>0.0018</v>
      </c>
      <c r="T676" s="133">
        <f>S676*H676</f>
        <v>0.216</v>
      </c>
      <c r="AQ676" s="17" t="s">
        <v>305</v>
      </c>
      <c r="AS676" s="17" t="s">
        <v>145</v>
      </c>
      <c r="AT676" s="17" t="s">
        <v>77</v>
      </c>
      <c r="AX676" s="17" t="s">
        <v>142</v>
      </c>
      <c r="BD676" s="134">
        <f>IF(N676="základní",J676,0)</f>
        <v>0</v>
      </c>
      <c r="BE676" s="134">
        <f>IF(N676="snížená",J676,0)</f>
        <v>0</v>
      </c>
      <c r="BF676" s="134">
        <f>IF(N676="zákl. přenesená",J676,0)</f>
        <v>0</v>
      </c>
      <c r="BG676" s="134">
        <f>IF(N676="sníž. přenesená",J676,0)</f>
        <v>0</v>
      </c>
      <c r="BH676" s="134">
        <f>IF(N676="nulová",J676,0)</f>
        <v>0</v>
      </c>
      <c r="BI676" s="17" t="s">
        <v>73</v>
      </c>
      <c r="BJ676" s="134">
        <f>ROUND(I676*H676,2)</f>
        <v>0</v>
      </c>
      <c r="BK676" s="17" t="s">
        <v>305</v>
      </c>
      <c r="BL676" s="17" t="s">
        <v>700</v>
      </c>
    </row>
    <row r="677" spans="2:50" s="11" customFormat="1" ht="12">
      <c r="B677" s="138"/>
      <c r="D677" s="135" t="s">
        <v>154</v>
      </c>
      <c r="E677" s="139" t="s">
        <v>3</v>
      </c>
      <c r="F677" s="140" t="s">
        <v>1157</v>
      </c>
      <c r="H677" s="139" t="s">
        <v>3</v>
      </c>
      <c r="L677" s="138"/>
      <c r="M677" s="141"/>
      <c r="N677" s="142"/>
      <c r="O677" s="142"/>
      <c r="P677" s="142"/>
      <c r="Q677" s="142"/>
      <c r="R677" s="142"/>
      <c r="S677" s="142"/>
      <c r="T677" s="143"/>
      <c r="AS677" s="139" t="s">
        <v>154</v>
      </c>
      <c r="AT677" s="139" t="s">
        <v>77</v>
      </c>
      <c r="AU677" s="11" t="s">
        <v>73</v>
      </c>
      <c r="AV677" s="11" t="s">
        <v>30</v>
      </c>
      <c r="AW677" s="11" t="s">
        <v>68</v>
      </c>
      <c r="AX677" s="139" t="s">
        <v>142</v>
      </c>
    </row>
    <row r="678" spans="2:50" s="11" customFormat="1" ht="12">
      <c r="B678" s="138"/>
      <c r="D678" s="135" t="s">
        <v>154</v>
      </c>
      <c r="E678" s="139" t="s">
        <v>3</v>
      </c>
      <c r="F678" s="140" t="s">
        <v>333</v>
      </c>
      <c r="H678" s="139" t="s">
        <v>3</v>
      </c>
      <c r="L678" s="138"/>
      <c r="M678" s="141"/>
      <c r="N678" s="142"/>
      <c r="O678" s="142"/>
      <c r="P678" s="142"/>
      <c r="Q678" s="142"/>
      <c r="R678" s="142"/>
      <c r="S678" s="142"/>
      <c r="T678" s="143"/>
      <c r="AS678" s="139" t="s">
        <v>154</v>
      </c>
      <c r="AT678" s="139" t="s">
        <v>77</v>
      </c>
      <c r="AU678" s="11" t="s">
        <v>73</v>
      </c>
      <c r="AV678" s="11" t="s">
        <v>30</v>
      </c>
      <c r="AW678" s="11" t="s">
        <v>68</v>
      </c>
      <c r="AX678" s="139" t="s">
        <v>142</v>
      </c>
    </row>
    <row r="679" spans="2:50" s="11" customFormat="1" ht="12">
      <c r="B679" s="138"/>
      <c r="D679" s="135" t="s">
        <v>154</v>
      </c>
      <c r="E679" s="139" t="s">
        <v>3</v>
      </c>
      <c r="F679" s="140" t="s">
        <v>348</v>
      </c>
      <c r="H679" s="139" t="s">
        <v>3</v>
      </c>
      <c r="L679" s="138"/>
      <c r="M679" s="141"/>
      <c r="N679" s="142"/>
      <c r="O679" s="142"/>
      <c r="P679" s="142"/>
      <c r="Q679" s="142"/>
      <c r="R679" s="142"/>
      <c r="S679" s="142"/>
      <c r="T679" s="143"/>
      <c r="AS679" s="139" t="s">
        <v>154</v>
      </c>
      <c r="AT679" s="139" t="s">
        <v>77</v>
      </c>
      <c r="AU679" s="11" t="s">
        <v>73</v>
      </c>
      <c r="AV679" s="11" t="s">
        <v>30</v>
      </c>
      <c r="AW679" s="11" t="s">
        <v>68</v>
      </c>
      <c r="AX679" s="139" t="s">
        <v>142</v>
      </c>
    </row>
    <row r="680" spans="2:50" s="12" customFormat="1" ht="12">
      <c r="B680" s="144"/>
      <c r="D680" s="135" t="s">
        <v>154</v>
      </c>
      <c r="E680" s="145" t="s">
        <v>3</v>
      </c>
      <c r="F680" s="146" t="s">
        <v>1216</v>
      </c>
      <c r="H680" s="147">
        <v>72</v>
      </c>
      <c r="L680" s="144"/>
      <c r="M680" s="148"/>
      <c r="N680" s="149"/>
      <c r="O680" s="149"/>
      <c r="P680" s="149"/>
      <c r="Q680" s="149"/>
      <c r="R680" s="149"/>
      <c r="S680" s="149"/>
      <c r="T680" s="150"/>
      <c r="AS680" s="145" t="s">
        <v>154</v>
      </c>
      <c r="AT680" s="145" t="s">
        <v>77</v>
      </c>
      <c r="AU680" s="12" t="s">
        <v>77</v>
      </c>
      <c r="AV680" s="12" t="s">
        <v>30</v>
      </c>
      <c r="AW680" s="12" t="s">
        <v>68</v>
      </c>
      <c r="AX680" s="145" t="s">
        <v>142</v>
      </c>
    </row>
    <row r="681" spans="2:50" s="11" customFormat="1" ht="12">
      <c r="B681" s="138"/>
      <c r="D681" s="135" t="s">
        <v>154</v>
      </c>
      <c r="E681" s="139" t="s">
        <v>3</v>
      </c>
      <c r="F681" s="140" t="s">
        <v>351</v>
      </c>
      <c r="H681" s="139" t="s">
        <v>3</v>
      </c>
      <c r="L681" s="138"/>
      <c r="M681" s="141"/>
      <c r="N681" s="142"/>
      <c r="O681" s="142"/>
      <c r="P681" s="142"/>
      <c r="Q681" s="142"/>
      <c r="R681" s="142"/>
      <c r="S681" s="142"/>
      <c r="T681" s="143"/>
      <c r="AS681" s="139" t="s">
        <v>154</v>
      </c>
      <c r="AT681" s="139" t="s">
        <v>77</v>
      </c>
      <c r="AU681" s="11" t="s">
        <v>73</v>
      </c>
      <c r="AV681" s="11" t="s">
        <v>30</v>
      </c>
      <c r="AW681" s="11" t="s">
        <v>68</v>
      </c>
      <c r="AX681" s="139" t="s">
        <v>142</v>
      </c>
    </row>
    <row r="682" spans="2:50" s="12" customFormat="1" ht="12">
      <c r="B682" s="144"/>
      <c r="D682" s="135" t="s">
        <v>154</v>
      </c>
      <c r="E682" s="145" t="s">
        <v>3</v>
      </c>
      <c r="F682" s="146" t="s">
        <v>1217</v>
      </c>
      <c r="H682" s="147">
        <v>36</v>
      </c>
      <c r="L682" s="144"/>
      <c r="M682" s="148"/>
      <c r="N682" s="149"/>
      <c r="O682" s="149"/>
      <c r="P682" s="149"/>
      <c r="Q682" s="149"/>
      <c r="R682" s="149"/>
      <c r="S682" s="149"/>
      <c r="T682" s="150"/>
      <c r="AS682" s="145" t="s">
        <v>154</v>
      </c>
      <c r="AT682" s="145" t="s">
        <v>77</v>
      </c>
      <c r="AU682" s="12" t="s">
        <v>77</v>
      </c>
      <c r="AV682" s="12" t="s">
        <v>30</v>
      </c>
      <c r="AW682" s="12" t="s">
        <v>68</v>
      </c>
      <c r="AX682" s="145" t="s">
        <v>142</v>
      </c>
    </row>
    <row r="683" spans="2:50" s="11" customFormat="1" ht="12">
      <c r="B683" s="138"/>
      <c r="D683" s="135" t="s">
        <v>154</v>
      </c>
      <c r="E683" s="139" t="s">
        <v>3</v>
      </c>
      <c r="F683" s="140" t="s">
        <v>334</v>
      </c>
      <c r="H683" s="139" t="s">
        <v>3</v>
      </c>
      <c r="L683" s="138"/>
      <c r="M683" s="141"/>
      <c r="N683" s="142"/>
      <c r="O683" s="142"/>
      <c r="P683" s="142"/>
      <c r="Q683" s="142"/>
      <c r="R683" s="142"/>
      <c r="S683" s="142"/>
      <c r="T683" s="143"/>
      <c r="AS683" s="139" t="s">
        <v>154</v>
      </c>
      <c r="AT683" s="139" t="s">
        <v>77</v>
      </c>
      <c r="AU683" s="11" t="s">
        <v>73</v>
      </c>
      <c r="AV683" s="11" t="s">
        <v>30</v>
      </c>
      <c r="AW683" s="11" t="s">
        <v>68</v>
      </c>
      <c r="AX683" s="139" t="s">
        <v>142</v>
      </c>
    </row>
    <row r="684" spans="2:50" s="12" customFormat="1" ht="12">
      <c r="B684" s="144"/>
      <c r="D684" s="135" t="s">
        <v>154</v>
      </c>
      <c r="E684" s="145" t="s">
        <v>3</v>
      </c>
      <c r="F684" s="146" t="s">
        <v>1218</v>
      </c>
      <c r="H684" s="147">
        <v>8</v>
      </c>
      <c r="L684" s="144"/>
      <c r="M684" s="148"/>
      <c r="N684" s="149"/>
      <c r="O684" s="149"/>
      <c r="P684" s="149"/>
      <c r="Q684" s="149"/>
      <c r="R684" s="149"/>
      <c r="S684" s="149"/>
      <c r="T684" s="150"/>
      <c r="AS684" s="145" t="s">
        <v>154</v>
      </c>
      <c r="AT684" s="145" t="s">
        <v>77</v>
      </c>
      <c r="AU684" s="12" t="s">
        <v>77</v>
      </c>
      <c r="AV684" s="12" t="s">
        <v>30</v>
      </c>
      <c r="AW684" s="12" t="s">
        <v>68</v>
      </c>
      <c r="AX684" s="145" t="s">
        <v>142</v>
      </c>
    </row>
    <row r="685" spans="2:50" s="11" customFormat="1" ht="12">
      <c r="B685" s="138"/>
      <c r="D685" s="135" t="s">
        <v>154</v>
      </c>
      <c r="E685" s="139" t="s">
        <v>3</v>
      </c>
      <c r="F685" s="140" t="s">
        <v>337</v>
      </c>
      <c r="H685" s="139" t="s">
        <v>3</v>
      </c>
      <c r="L685" s="138"/>
      <c r="M685" s="141"/>
      <c r="N685" s="142"/>
      <c r="O685" s="142"/>
      <c r="P685" s="142"/>
      <c r="Q685" s="142"/>
      <c r="R685" s="142"/>
      <c r="S685" s="142"/>
      <c r="T685" s="143"/>
      <c r="AS685" s="139" t="s">
        <v>154</v>
      </c>
      <c r="AT685" s="139" t="s">
        <v>77</v>
      </c>
      <c r="AU685" s="11" t="s">
        <v>73</v>
      </c>
      <c r="AV685" s="11" t="s">
        <v>30</v>
      </c>
      <c r="AW685" s="11" t="s">
        <v>68</v>
      </c>
      <c r="AX685" s="139" t="s">
        <v>142</v>
      </c>
    </row>
    <row r="686" spans="2:50" s="12" customFormat="1" ht="12">
      <c r="B686" s="144"/>
      <c r="D686" s="135" t="s">
        <v>154</v>
      </c>
      <c r="E686" s="145" t="s">
        <v>3</v>
      </c>
      <c r="F686" s="146" t="s">
        <v>1219</v>
      </c>
      <c r="H686" s="147">
        <v>4</v>
      </c>
      <c r="L686" s="144"/>
      <c r="M686" s="148"/>
      <c r="N686" s="149"/>
      <c r="O686" s="149"/>
      <c r="P686" s="149"/>
      <c r="Q686" s="149"/>
      <c r="R686" s="149"/>
      <c r="S686" s="149"/>
      <c r="T686" s="150"/>
      <c r="AS686" s="145" t="s">
        <v>154</v>
      </c>
      <c r="AT686" s="145" t="s">
        <v>77</v>
      </c>
      <c r="AU686" s="12" t="s">
        <v>77</v>
      </c>
      <c r="AV686" s="12" t="s">
        <v>30</v>
      </c>
      <c r="AW686" s="12" t="s">
        <v>68</v>
      </c>
      <c r="AX686" s="145" t="s">
        <v>142</v>
      </c>
    </row>
    <row r="687" spans="2:50" s="13" customFormat="1" ht="12">
      <c r="B687" s="160"/>
      <c r="D687" s="135" t="s">
        <v>154</v>
      </c>
      <c r="E687" s="161" t="s">
        <v>3</v>
      </c>
      <c r="F687" s="162" t="s">
        <v>182</v>
      </c>
      <c r="H687" s="163">
        <v>120</v>
      </c>
      <c r="L687" s="160"/>
      <c r="M687" s="164"/>
      <c r="N687" s="165"/>
      <c r="O687" s="165"/>
      <c r="P687" s="165"/>
      <c r="Q687" s="165"/>
      <c r="R687" s="165"/>
      <c r="S687" s="165"/>
      <c r="T687" s="166"/>
      <c r="AS687" s="161" t="s">
        <v>154</v>
      </c>
      <c r="AT687" s="161" t="s">
        <v>77</v>
      </c>
      <c r="AU687" s="13" t="s">
        <v>150</v>
      </c>
      <c r="AV687" s="13" t="s">
        <v>30</v>
      </c>
      <c r="AW687" s="13" t="s">
        <v>73</v>
      </c>
      <c r="AX687" s="161" t="s">
        <v>142</v>
      </c>
    </row>
    <row r="688" spans="2:64" s="1" customFormat="1" ht="14.45" customHeight="1">
      <c r="B688" s="124"/>
      <c r="C688" s="125" t="s">
        <v>705</v>
      </c>
      <c r="D688" s="125" t="s">
        <v>145</v>
      </c>
      <c r="E688" s="126" t="s">
        <v>706</v>
      </c>
      <c r="F688" s="127" t="s">
        <v>707</v>
      </c>
      <c r="G688" s="128" t="s">
        <v>148</v>
      </c>
      <c r="H688" s="129">
        <v>1</v>
      </c>
      <c r="I688" s="130"/>
      <c r="J688" s="130">
        <f>ROUND(I688*H688,2)</f>
        <v>0</v>
      </c>
      <c r="K688" s="127" t="s">
        <v>3</v>
      </c>
      <c r="L688" s="28"/>
      <c r="M688" s="48" t="s">
        <v>3</v>
      </c>
      <c r="N688" s="131" t="s">
        <v>39</v>
      </c>
      <c r="O688" s="132">
        <v>0</v>
      </c>
      <c r="P688" s="132">
        <f>O688*H688</f>
        <v>0</v>
      </c>
      <c r="Q688" s="132">
        <v>0</v>
      </c>
      <c r="R688" s="132">
        <f>Q688*H688</f>
        <v>0</v>
      </c>
      <c r="S688" s="132">
        <v>0</v>
      </c>
      <c r="T688" s="133">
        <f>S688*H688</f>
        <v>0</v>
      </c>
      <c r="AQ688" s="17" t="s">
        <v>305</v>
      </c>
      <c r="AS688" s="17" t="s">
        <v>145</v>
      </c>
      <c r="AT688" s="17" t="s">
        <v>77</v>
      </c>
      <c r="AX688" s="17" t="s">
        <v>142</v>
      </c>
      <c r="BD688" s="134">
        <f>IF(N688="základní",J688,0)</f>
        <v>0</v>
      </c>
      <c r="BE688" s="134">
        <f>IF(N688="snížená",J688,0)</f>
        <v>0</v>
      </c>
      <c r="BF688" s="134">
        <f>IF(N688="zákl. přenesená",J688,0)</f>
        <v>0</v>
      </c>
      <c r="BG688" s="134">
        <f>IF(N688="sníž. přenesená",J688,0)</f>
        <v>0</v>
      </c>
      <c r="BH688" s="134">
        <f>IF(N688="nulová",J688,0)</f>
        <v>0</v>
      </c>
      <c r="BI688" s="17" t="s">
        <v>73</v>
      </c>
      <c r="BJ688" s="134">
        <f>ROUND(I688*H688,2)</f>
        <v>0</v>
      </c>
      <c r="BK688" s="17" t="s">
        <v>305</v>
      </c>
      <c r="BL688" s="17" t="s">
        <v>708</v>
      </c>
    </row>
    <row r="689" spans="2:64" s="1" customFormat="1" ht="14.45" customHeight="1">
      <c r="B689" s="124"/>
      <c r="C689" s="125" t="s">
        <v>709</v>
      </c>
      <c r="D689" s="125" t="s">
        <v>145</v>
      </c>
      <c r="E689" s="126" t="s">
        <v>710</v>
      </c>
      <c r="F689" s="127" t="s">
        <v>711</v>
      </c>
      <c r="G689" s="128" t="s">
        <v>148</v>
      </c>
      <c r="H689" s="129">
        <v>1</v>
      </c>
      <c r="I689" s="130"/>
      <c r="J689" s="130">
        <f>ROUND(I689*H689,2)</f>
        <v>0</v>
      </c>
      <c r="K689" s="127" t="s">
        <v>3</v>
      </c>
      <c r="L689" s="28"/>
      <c r="M689" s="48" t="s">
        <v>3</v>
      </c>
      <c r="N689" s="131" t="s">
        <v>39</v>
      </c>
      <c r="O689" s="132">
        <v>0</v>
      </c>
      <c r="P689" s="132">
        <f>O689*H689</f>
        <v>0</v>
      </c>
      <c r="Q689" s="132">
        <v>0</v>
      </c>
      <c r="R689" s="132">
        <f>Q689*H689</f>
        <v>0</v>
      </c>
      <c r="S689" s="132">
        <v>0</v>
      </c>
      <c r="T689" s="133">
        <f>S689*H689</f>
        <v>0</v>
      </c>
      <c r="AQ689" s="17" t="s">
        <v>305</v>
      </c>
      <c r="AS689" s="17" t="s">
        <v>145</v>
      </c>
      <c r="AT689" s="17" t="s">
        <v>77</v>
      </c>
      <c r="AX689" s="17" t="s">
        <v>142</v>
      </c>
      <c r="BD689" s="134">
        <f>IF(N689="základní",J689,0)</f>
        <v>0</v>
      </c>
      <c r="BE689" s="134">
        <f>IF(N689="snížená",J689,0)</f>
        <v>0</v>
      </c>
      <c r="BF689" s="134">
        <f>IF(N689="zákl. přenesená",J689,0)</f>
        <v>0</v>
      </c>
      <c r="BG689" s="134">
        <f>IF(N689="sníž. přenesená",J689,0)</f>
        <v>0</v>
      </c>
      <c r="BH689" s="134">
        <f>IF(N689="nulová",J689,0)</f>
        <v>0</v>
      </c>
      <c r="BI689" s="17" t="s">
        <v>73</v>
      </c>
      <c r="BJ689" s="134">
        <f>ROUND(I689*H689,2)</f>
        <v>0</v>
      </c>
      <c r="BK689" s="17" t="s">
        <v>305</v>
      </c>
      <c r="BL689" s="17" t="s">
        <v>712</v>
      </c>
    </row>
    <row r="690" spans="2:64" s="1" customFormat="1" ht="20.45" customHeight="1">
      <c r="B690" s="124"/>
      <c r="C690" s="125" t="s">
        <v>713</v>
      </c>
      <c r="D690" s="125" t="s">
        <v>145</v>
      </c>
      <c r="E690" s="126" t="s">
        <v>714</v>
      </c>
      <c r="F690" s="127" t="s">
        <v>715</v>
      </c>
      <c r="G690" s="128" t="s">
        <v>148</v>
      </c>
      <c r="H690" s="129">
        <v>2</v>
      </c>
      <c r="I690" s="130"/>
      <c r="J690" s="130">
        <f>ROUND(I690*H690,2)</f>
        <v>0</v>
      </c>
      <c r="K690" s="127" t="s">
        <v>149</v>
      </c>
      <c r="L690" s="28"/>
      <c r="M690" s="48" t="s">
        <v>3</v>
      </c>
      <c r="N690" s="131" t="s">
        <v>39</v>
      </c>
      <c r="O690" s="132">
        <v>0.95</v>
      </c>
      <c r="P690" s="132">
        <f>O690*H690</f>
        <v>1.9</v>
      </c>
      <c r="Q690" s="132">
        <v>0</v>
      </c>
      <c r="R690" s="132">
        <f>Q690*H690</f>
        <v>0</v>
      </c>
      <c r="S690" s="132">
        <v>0.174</v>
      </c>
      <c r="T690" s="133">
        <f>S690*H690</f>
        <v>0.348</v>
      </c>
      <c r="AQ690" s="17" t="s">
        <v>305</v>
      </c>
      <c r="AS690" s="17" t="s">
        <v>145</v>
      </c>
      <c r="AT690" s="17" t="s">
        <v>77</v>
      </c>
      <c r="AX690" s="17" t="s">
        <v>142</v>
      </c>
      <c r="BD690" s="134">
        <f>IF(N690="základní",J690,0)</f>
        <v>0</v>
      </c>
      <c r="BE690" s="134">
        <f>IF(N690="snížená",J690,0)</f>
        <v>0</v>
      </c>
      <c r="BF690" s="134">
        <f>IF(N690="zákl. přenesená",J690,0)</f>
        <v>0</v>
      </c>
      <c r="BG690" s="134">
        <f>IF(N690="sníž. přenesená",J690,0)</f>
        <v>0</v>
      </c>
      <c r="BH690" s="134">
        <f>IF(N690="nulová",J690,0)</f>
        <v>0</v>
      </c>
      <c r="BI690" s="17" t="s">
        <v>73</v>
      </c>
      <c r="BJ690" s="134">
        <f>ROUND(I690*H690,2)</f>
        <v>0</v>
      </c>
      <c r="BK690" s="17" t="s">
        <v>305</v>
      </c>
      <c r="BL690" s="17" t="s">
        <v>716</v>
      </c>
    </row>
    <row r="691" spans="2:46" s="1" customFormat="1" ht="29.25">
      <c r="B691" s="28"/>
      <c r="D691" s="135" t="s">
        <v>152</v>
      </c>
      <c r="F691" s="136" t="s">
        <v>717</v>
      </c>
      <c r="L691" s="28"/>
      <c r="M691" s="137"/>
      <c r="N691" s="49"/>
      <c r="O691" s="49"/>
      <c r="P691" s="49"/>
      <c r="Q691" s="49"/>
      <c r="R691" s="49"/>
      <c r="S691" s="49"/>
      <c r="T691" s="50"/>
      <c r="AS691" s="17" t="s">
        <v>152</v>
      </c>
      <c r="AT691" s="17" t="s">
        <v>77</v>
      </c>
    </row>
    <row r="692" spans="2:50" s="11" customFormat="1" ht="12">
      <c r="B692" s="138"/>
      <c r="D692" s="135" t="s">
        <v>154</v>
      </c>
      <c r="E692" s="139" t="s">
        <v>3</v>
      </c>
      <c r="F692" s="140" t="s">
        <v>1157</v>
      </c>
      <c r="H692" s="139" t="s">
        <v>3</v>
      </c>
      <c r="L692" s="138"/>
      <c r="M692" s="141"/>
      <c r="N692" s="142"/>
      <c r="O692" s="142"/>
      <c r="P692" s="142"/>
      <c r="Q692" s="142"/>
      <c r="R692" s="142"/>
      <c r="S692" s="142"/>
      <c r="T692" s="143"/>
      <c r="AS692" s="139" t="s">
        <v>154</v>
      </c>
      <c r="AT692" s="139" t="s">
        <v>77</v>
      </c>
      <c r="AU692" s="11" t="s">
        <v>73</v>
      </c>
      <c r="AV692" s="11" t="s">
        <v>30</v>
      </c>
      <c r="AW692" s="11" t="s">
        <v>68</v>
      </c>
      <c r="AX692" s="139" t="s">
        <v>142</v>
      </c>
    </row>
    <row r="693" spans="2:50" s="11" customFormat="1" ht="12">
      <c r="B693" s="138"/>
      <c r="D693" s="135" t="s">
        <v>154</v>
      </c>
      <c r="E693" s="139" t="s">
        <v>3</v>
      </c>
      <c r="F693" s="140" t="s">
        <v>718</v>
      </c>
      <c r="H693" s="139" t="s">
        <v>3</v>
      </c>
      <c r="L693" s="138"/>
      <c r="M693" s="141"/>
      <c r="N693" s="142"/>
      <c r="O693" s="142"/>
      <c r="P693" s="142"/>
      <c r="Q693" s="142"/>
      <c r="R693" s="142"/>
      <c r="S693" s="142"/>
      <c r="T693" s="143"/>
      <c r="AS693" s="139" t="s">
        <v>154</v>
      </c>
      <c r="AT693" s="139" t="s">
        <v>77</v>
      </c>
      <c r="AU693" s="11" t="s">
        <v>73</v>
      </c>
      <c r="AV693" s="11" t="s">
        <v>30</v>
      </c>
      <c r="AW693" s="11" t="s">
        <v>68</v>
      </c>
      <c r="AX693" s="139" t="s">
        <v>142</v>
      </c>
    </row>
    <row r="694" spans="2:50" s="12" customFormat="1" ht="12">
      <c r="B694" s="144"/>
      <c r="D694" s="135" t="s">
        <v>154</v>
      </c>
      <c r="E694" s="145" t="s">
        <v>3</v>
      </c>
      <c r="F694" s="146" t="s">
        <v>77</v>
      </c>
      <c r="H694" s="147">
        <v>2</v>
      </c>
      <c r="L694" s="144"/>
      <c r="M694" s="148"/>
      <c r="N694" s="149"/>
      <c r="O694" s="149"/>
      <c r="P694" s="149"/>
      <c r="Q694" s="149"/>
      <c r="R694" s="149"/>
      <c r="S694" s="149"/>
      <c r="T694" s="150"/>
      <c r="AS694" s="145" t="s">
        <v>154</v>
      </c>
      <c r="AT694" s="145" t="s">
        <v>77</v>
      </c>
      <c r="AU694" s="12" t="s">
        <v>77</v>
      </c>
      <c r="AV694" s="12" t="s">
        <v>30</v>
      </c>
      <c r="AW694" s="12" t="s">
        <v>73</v>
      </c>
      <c r="AX694" s="145" t="s">
        <v>142</v>
      </c>
    </row>
    <row r="695" spans="2:64" s="1" customFormat="1" ht="14.45" customHeight="1">
      <c r="B695" s="124"/>
      <c r="C695" s="125" t="s">
        <v>719</v>
      </c>
      <c r="D695" s="125" t="s">
        <v>145</v>
      </c>
      <c r="E695" s="126" t="s">
        <v>720</v>
      </c>
      <c r="F695" s="127" t="s">
        <v>721</v>
      </c>
      <c r="G695" s="128" t="s">
        <v>148</v>
      </c>
      <c r="H695" s="129">
        <v>1</v>
      </c>
      <c r="I695" s="130"/>
      <c r="J695" s="130">
        <f>ROUND(I695*H695,2)</f>
        <v>0</v>
      </c>
      <c r="K695" s="127" t="s">
        <v>3</v>
      </c>
      <c r="L695" s="28"/>
      <c r="M695" s="48" t="s">
        <v>3</v>
      </c>
      <c r="N695" s="131" t="s">
        <v>39</v>
      </c>
      <c r="O695" s="132">
        <v>0</v>
      </c>
      <c r="P695" s="132">
        <f>O695*H695</f>
        <v>0</v>
      </c>
      <c r="Q695" s="132">
        <v>0</v>
      </c>
      <c r="R695" s="132">
        <f>Q695*H695</f>
        <v>0</v>
      </c>
      <c r="S695" s="132">
        <v>0</v>
      </c>
      <c r="T695" s="133">
        <f>S695*H695</f>
        <v>0</v>
      </c>
      <c r="AQ695" s="17" t="s">
        <v>305</v>
      </c>
      <c r="AS695" s="17" t="s">
        <v>145</v>
      </c>
      <c r="AT695" s="17" t="s">
        <v>77</v>
      </c>
      <c r="AX695" s="17" t="s">
        <v>142</v>
      </c>
      <c r="BD695" s="134">
        <f>IF(N695="základní",J695,0)</f>
        <v>0</v>
      </c>
      <c r="BE695" s="134">
        <f>IF(N695="snížená",J695,0)</f>
        <v>0</v>
      </c>
      <c r="BF695" s="134">
        <f>IF(N695="zákl. přenesená",J695,0)</f>
        <v>0</v>
      </c>
      <c r="BG695" s="134">
        <f>IF(N695="sníž. přenesená",J695,0)</f>
        <v>0</v>
      </c>
      <c r="BH695" s="134">
        <f>IF(N695="nulová",J695,0)</f>
        <v>0</v>
      </c>
      <c r="BI695" s="17" t="s">
        <v>73</v>
      </c>
      <c r="BJ695" s="134">
        <f>ROUND(I695*H695,2)</f>
        <v>0</v>
      </c>
      <c r="BK695" s="17" t="s">
        <v>305</v>
      </c>
      <c r="BL695" s="17" t="s">
        <v>722</v>
      </c>
    </row>
    <row r="696" spans="2:62" s="10" customFormat="1" ht="22.9" customHeight="1">
      <c r="B696" s="112"/>
      <c r="D696" s="113" t="s">
        <v>67</v>
      </c>
      <c r="E696" s="122" t="s">
        <v>723</v>
      </c>
      <c r="F696" s="122" t="s">
        <v>724</v>
      </c>
      <c r="J696" s="123">
        <f>BJ696</f>
        <v>0</v>
      </c>
      <c r="L696" s="112"/>
      <c r="M696" s="116"/>
      <c r="N696" s="117"/>
      <c r="O696" s="117"/>
      <c r="P696" s="118">
        <f>SUM(P697:P734)</f>
        <v>191.17270200000002</v>
      </c>
      <c r="Q696" s="117"/>
      <c r="R696" s="118">
        <f>SUM(R697:R734)</f>
        <v>0.9212800000000001</v>
      </c>
      <c r="S696" s="117"/>
      <c r="T696" s="119">
        <f>SUM(T697:T734)</f>
        <v>2.1764160000000006</v>
      </c>
      <c r="AQ696" s="113" t="s">
        <v>77</v>
      </c>
      <c r="AS696" s="120" t="s">
        <v>67</v>
      </c>
      <c r="AT696" s="120" t="s">
        <v>73</v>
      </c>
      <c r="AX696" s="113" t="s">
        <v>142</v>
      </c>
      <c r="BJ696" s="121">
        <f>SUM(BJ697:BJ734)</f>
        <v>0</v>
      </c>
    </row>
    <row r="697" spans="2:64" s="1" customFormat="1" ht="20.45" customHeight="1">
      <c r="B697" s="124"/>
      <c r="C697" s="125" t="s">
        <v>725</v>
      </c>
      <c r="D697" s="125" t="s">
        <v>145</v>
      </c>
      <c r="E697" s="126" t="s">
        <v>726</v>
      </c>
      <c r="F697" s="127" t="s">
        <v>727</v>
      </c>
      <c r="G697" s="128" t="s">
        <v>148</v>
      </c>
      <c r="H697" s="129">
        <v>30</v>
      </c>
      <c r="I697" s="130"/>
      <c r="J697" s="130">
        <f aca="true" t="shared" si="0" ref="J697:J705">ROUND(I697*H697,2)</f>
        <v>0</v>
      </c>
      <c r="K697" s="127" t="s">
        <v>3</v>
      </c>
      <c r="L697" s="28"/>
      <c r="M697" s="48" t="s">
        <v>3</v>
      </c>
      <c r="N697" s="131" t="s">
        <v>39</v>
      </c>
      <c r="O697" s="132">
        <v>0</v>
      </c>
      <c r="P697" s="132">
        <f aca="true" t="shared" si="1" ref="P697:P705">O697*H697</f>
        <v>0</v>
      </c>
      <c r="Q697" s="132">
        <v>0.005</v>
      </c>
      <c r="R697" s="132">
        <f aca="true" t="shared" si="2" ref="R697:R705">Q697*H697</f>
        <v>0.15</v>
      </c>
      <c r="S697" s="132">
        <v>0</v>
      </c>
      <c r="T697" s="133">
        <f aca="true" t="shared" si="3" ref="T697:T705">S697*H697</f>
        <v>0</v>
      </c>
      <c r="AQ697" s="17" t="s">
        <v>305</v>
      </c>
      <c r="AS697" s="17" t="s">
        <v>145</v>
      </c>
      <c r="AT697" s="17" t="s">
        <v>77</v>
      </c>
      <c r="AX697" s="17" t="s">
        <v>142</v>
      </c>
      <c r="BD697" s="134">
        <f aca="true" t="shared" si="4" ref="BD697:BD705">IF(N697="základní",J697,0)</f>
        <v>0</v>
      </c>
      <c r="BE697" s="134">
        <f aca="true" t="shared" si="5" ref="BE697:BE705">IF(N697="snížená",J697,0)</f>
        <v>0</v>
      </c>
      <c r="BF697" s="134">
        <f aca="true" t="shared" si="6" ref="BF697:BF705">IF(N697="zákl. přenesená",J697,0)</f>
        <v>0</v>
      </c>
      <c r="BG697" s="134">
        <f aca="true" t="shared" si="7" ref="BG697:BG705">IF(N697="sníž. přenesená",J697,0)</f>
        <v>0</v>
      </c>
      <c r="BH697" s="134">
        <f aca="true" t="shared" si="8" ref="BH697:BH705">IF(N697="nulová",J697,0)</f>
        <v>0</v>
      </c>
      <c r="BI697" s="17" t="s">
        <v>73</v>
      </c>
      <c r="BJ697" s="134">
        <f aca="true" t="shared" si="9" ref="BJ697:BJ705">ROUND(I697*H697,2)</f>
        <v>0</v>
      </c>
      <c r="BK697" s="17" t="s">
        <v>305</v>
      </c>
      <c r="BL697" s="17" t="s">
        <v>728</v>
      </c>
    </row>
    <row r="698" spans="2:64" s="1" customFormat="1" ht="20.45" customHeight="1">
      <c r="B698" s="124"/>
      <c r="C698" s="125" t="s">
        <v>729</v>
      </c>
      <c r="D698" s="125" t="s">
        <v>145</v>
      </c>
      <c r="E698" s="126" t="s">
        <v>730</v>
      </c>
      <c r="F698" s="127" t="s">
        <v>731</v>
      </c>
      <c r="G698" s="128" t="s">
        <v>148</v>
      </c>
      <c r="H698" s="129">
        <v>60</v>
      </c>
      <c r="I698" s="130"/>
      <c r="J698" s="130">
        <f t="shared" si="0"/>
        <v>0</v>
      </c>
      <c r="K698" s="127" t="s">
        <v>3</v>
      </c>
      <c r="L698" s="28"/>
      <c r="M698" s="48" t="s">
        <v>3</v>
      </c>
      <c r="N698" s="131" t="s">
        <v>39</v>
      </c>
      <c r="O698" s="132">
        <v>0</v>
      </c>
      <c r="P698" s="132">
        <f t="shared" si="1"/>
        <v>0</v>
      </c>
      <c r="Q698" s="132">
        <v>0.005</v>
      </c>
      <c r="R698" s="132">
        <f t="shared" si="2"/>
        <v>0.3</v>
      </c>
      <c r="S698" s="132">
        <v>0</v>
      </c>
      <c r="T698" s="133">
        <f t="shared" si="3"/>
        <v>0</v>
      </c>
      <c r="AQ698" s="17" t="s">
        <v>305</v>
      </c>
      <c r="AS698" s="17" t="s">
        <v>145</v>
      </c>
      <c r="AT698" s="17" t="s">
        <v>77</v>
      </c>
      <c r="AX698" s="17" t="s">
        <v>142</v>
      </c>
      <c r="BD698" s="134">
        <f t="shared" si="4"/>
        <v>0</v>
      </c>
      <c r="BE698" s="134">
        <f t="shared" si="5"/>
        <v>0</v>
      </c>
      <c r="BF698" s="134">
        <f t="shared" si="6"/>
        <v>0</v>
      </c>
      <c r="BG698" s="134">
        <f t="shared" si="7"/>
        <v>0</v>
      </c>
      <c r="BH698" s="134">
        <f t="shared" si="8"/>
        <v>0</v>
      </c>
      <c r="BI698" s="17" t="s">
        <v>73</v>
      </c>
      <c r="BJ698" s="134">
        <f t="shared" si="9"/>
        <v>0</v>
      </c>
      <c r="BK698" s="17" t="s">
        <v>305</v>
      </c>
      <c r="BL698" s="17" t="s">
        <v>732</v>
      </c>
    </row>
    <row r="699" spans="2:64" s="1" customFormat="1" ht="20.45" customHeight="1">
      <c r="B699" s="124"/>
      <c r="C699" s="125" t="s">
        <v>733</v>
      </c>
      <c r="D699" s="125" t="s">
        <v>145</v>
      </c>
      <c r="E699" s="126" t="s">
        <v>734</v>
      </c>
      <c r="F699" s="127" t="s">
        <v>735</v>
      </c>
      <c r="G699" s="128" t="s">
        <v>148</v>
      </c>
      <c r="H699" s="129">
        <v>30</v>
      </c>
      <c r="I699" s="130"/>
      <c r="J699" s="130">
        <f t="shared" si="0"/>
        <v>0</v>
      </c>
      <c r="K699" s="127" t="s">
        <v>3</v>
      </c>
      <c r="L699" s="28"/>
      <c r="M699" s="48" t="s">
        <v>3</v>
      </c>
      <c r="N699" s="131" t="s">
        <v>39</v>
      </c>
      <c r="O699" s="132">
        <v>0</v>
      </c>
      <c r="P699" s="132">
        <f t="shared" si="1"/>
        <v>0</v>
      </c>
      <c r="Q699" s="132">
        <v>0.005</v>
      </c>
      <c r="R699" s="132">
        <f t="shared" si="2"/>
        <v>0.15</v>
      </c>
      <c r="S699" s="132">
        <v>0</v>
      </c>
      <c r="T699" s="133">
        <f t="shared" si="3"/>
        <v>0</v>
      </c>
      <c r="AQ699" s="17" t="s">
        <v>305</v>
      </c>
      <c r="AS699" s="17" t="s">
        <v>145</v>
      </c>
      <c r="AT699" s="17" t="s">
        <v>77</v>
      </c>
      <c r="AX699" s="17" t="s">
        <v>142</v>
      </c>
      <c r="BD699" s="134">
        <f t="shared" si="4"/>
        <v>0</v>
      </c>
      <c r="BE699" s="134">
        <f t="shared" si="5"/>
        <v>0</v>
      </c>
      <c r="BF699" s="134">
        <f t="shared" si="6"/>
        <v>0</v>
      </c>
      <c r="BG699" s="134">
        <f t="shared" si="7"/>
        <v>0</v>
      </c>
      <c r="BH699" s="134">
        <f t="shared" si="8"/>
        <v>0</v>
      </c>
      <c r="BI699" s="17" t="s">
        <v>73</v>
      </c>
      <c r="BJ699" s="134">
        <f t="shared" si="9"/>
        <v>0</v>
      </c>
      <c r="BK699" s="17" t="s">
        <v>305</v>
      </c>
      <c r="BL699" s="17" t="s">
        <v>736</v>
      </c>
    </row>
    <row r="700" spans="2:64" s="1" customFormat="1" ht="14.45" customHeight="1">
      <c r="B700" s="124"/>
      <c r="C700" s="125" t="s">
        <v>737</v>
      </c>
      <c r="D700" s="125" t="s">
        <v>145</v>
      </c>
      <c r="E700" s="126" t="s">
        <v>738</v>
      </c>
      <c r="F700" s="127" t="s">
        <v>739</v>
      </c>
      <c r="G700" s="128" t="s">
        <v>148</v>
      </c>
      <c r="H700" s="129">
        <v>1</v>
      </c>
      <c r="I700" s="130"/>
      <c r="J700" s="130">
        <f t="shared" si="0"/>
        <v>0</v>
      </c>
      <c r="K700" s="127" t="s">
        <v>3</v>
      </c>
      <c r="L700" s="28"/>
      <c r="M700" s="48" t="s">
        <v>3</v>
      </c>
      <c r="N700" s="131" t="s">
        <v>39</v>
      </c>
      <c r="O700" s="132">
        <v>0</v>
      </c>
      <c r="P700" s="132">
        <f t="shared" si="1"/>
        <v>0</v>
      </c>
      <c r="Q700" s="132">
        <v>0.005</v>
      </c>
      <c r="R700" s="132">
        <f t="shared" si="2"/>
        <v>0.005</v>
      </c>
      <c r="S700" s="132">
        <v>0</v>
      </c>
      <c r="T700" s="133">
        <f t="shared" si="3"/>
        <v>0</v>
      </c>
      <c r="AQ700" s="17" t="s">
        <v>305</v>
      </c>
      <c r="AS700" s="17" t="s">
        <v>145</v>
      </c>
      <c r="AT700" s="17" t="s">
        <v>77</v>
      </c>
      <c r="AX700" s="17" t="s">
        <v>142</v>
      </c>
      <c r="BD700" s="134">
        <f t="shared" si="4"/>
        <v>0</v>
      </c>
      <c r="BE700" s="134">
        <f t="shared" si="5"/>
        <v>0</v>
      </c>
      <c r="BF700" s="134">
        <f t="shared" si="6"/>
        <v>0</v>
      </c>
      <c r="BG700" s="134">
        <f t="shared" si="7"/>
        <v>0</v>
      </c>
      <c r="BH700" s="134">
        <f t="shared" si="8"/>
        <v>0</v>
      </c>
      <c r="BI700" s="17" t="s">
        <v>73</v>
      </c>
      <c r="BJ700" s="134">
        <f t="shared" si="9"/>
        <v>0</v>
      </c>
      <c r="BK700" s="17" t="s">
        <v>305</v>
      </c>
      <c r="BL700" s="17" t="s">
        <v>740</v>
      </c>
    </row>
    <row r="701" spans="2:64" s="1" customFormat="1" ht="14.45" customHeight="1">
      <c r="B701" s="124"/>
      <c r="C701" s="125" t="s">
        <v>741</v>
      </c>
      <c r="D701" s="125" t="s">
        <v>145</v>
      </c>
      <c r="E701" s="126" t="s">
        <v>742</v>
      </c>
      <c r="F701" s="127" t="s">
        <v>743</v>
      </c>
      <c r="G701" s="128" t="s">
        <v>148</v>
      </c>
      <c r="H701" s="129">
        <v>1</v>
      </c>
      <c r="I701" s="130"/>
      <c r="J701" s="130">
        <f t="shared" si="0"/>
        <v>0</v>
      </c>
      <c r="K701" s="127" t="s">
        <v>3</v>
      </c>
      <c r="L701" s="28"/>
      <c r="M701" s="48" t="s">
        <v>3</v>
      </c>
      <c r="N701" s="131" t="s">
        <v>39</v>
      </c>
      <c r="O701" s="132">
        <v>0</v>
      </c>
      <c r="P701" s="132">
        <f t="shared" si="1"/>
        <v>0</v>
      </c>
      <c r="Q701" s="132">
        <v>0.005</v>
      </c>
      <c r="R701" s="132">
        <f t="shared" si="2"/>
        <v>0.005</v>
      </c>
      <c r="S701" s="132">
        <v>0</v>
      </c>
      <c r="T701" s="133">
        <f t="shared" si="3"/>
        <v>0</v>
      </c>
      <c r="AQ701" s="17" t="s">
        <v>305</v>
      </c>
      <c r="AS701" s="17" t="s">
        <v>145</v>
      </c>
      <c r="AT701" s="17" t="s">
        <v>77</v>
      </c>
      <c r="AX701" s="17" t="s">
        <v>142</v>
      </c>
      <c r="BD701" s="134">
        <f t="shared" si="4"/>
        <v>0</v>
      </c>
      <c r="BE701" s="134">
        <f t="shared" si="5"/>
        <v>0</v>
      </c>
      <c r="BF701" s="134">
        <f t="shared" si="6"/>
        <v>0</v>
      </c>
      <c r="BG701" s="134">
        <f t="shared" si="7"/>
        <v>0</v>
      </c>
      <c r="BH701" s="134">
        <f t="shared" si="8"/>
        <v>0</v>
      </c>
      <c r="BI701" s="17" t="s">
        <v>73</v>
      </c>
      <c r="BJ701" s="134">
        <f t="shared" si="9"/>
        <v>0</v>
      </c>
      <c r="BK701" s="17" t="s">
        <v>305</v>
      </c>
      <c r="BL701" s="17" t="s">
        <v>744</v>
      </c>
    </row>
    <row r="702" spans="2:64" s="1" customFormat="1" ht="20.45" customHeight="1">
      <c r="B702" s="124"/>
      <c r="C702" s="125" t="s">
        <v>745</v>
      </c>
      <c r="D702" s="125" t="s">
        <v>145</v>
      </c>
      <c r="E702" s="126" t="s">
        <v>746</v>
      </c>
      <c r="F702" s="127" t="s">
        <v>747</v>
      </c>
      <c r="G702" s="128" t="s">
        <v>148</v>
      </c>
      <c r="H702" s="129">
        <v>1</v>
      </c>
      <c r="I702" s="130"/>
      <c r="J702" s="130">
        <f t="shared" si="0"/>
        <v>0</v>
      </c>
      <c r="K702" s="127" t="s">
        <v>3</v>
      </c>
      <c r="L702" s="28"/>
      <c r="M702" s="48" t="s">
        <v>3</v>
      </c>
      <c r="N702" s="131" t="s">
        <v>39</v>
      </c>
      <c r="O702" s="132">
        <v>0</v>
      </c>
      <c r="P702" s="132">
        <f t="shared" si="1"/>
        <v>0</v>
      </c>
      <c r="Q702" s="132">
        <v>0.005</v>
      </c>
      <c r="R702" s="132">
        <f t="shared" si="2"/>
        <v>0.005</v>
      </c>
      <c r="S702" s="132">
        <v>0</v>
      </c>
      <c r="T702" s="133">
        <f t="shared" si="3"/>
        <v>0</v>
      </c>
      <c r="AQ702" s="17" t="s">
        <v>305</v>
      </c>
      <c r="AS702" s="17" t="s">
        <v>145</v>
      </c>
      <c r="AT702" s="17" t="s">
        <v>77</v>
      </c>
      <c r="AX702" s="17" t="s">
        <v>142</v>
      </c>
      <c r="BD702" s="134">
        <f t="shared" si="4"/>
        <v>0</v>
      </c>
      <c r="BE702" s="134">
        <f t="shared" si="5"/>
        <v>0</v>
      </c>
      <c r="BF702" s="134">
        <f t="shared" si="6"/>
        <v>0</v>
      </c>
      <c r="BG702" s="134">
        <f t="shared" si="7"/>
        <v>0</v>
      </c>
      <c r="BH702" s="134">
        <f t="shared" si="8"/>
        <v>0</v>
      </c>
      <c r="BI702" s="17" t="s">
        <v>73</v>
      </c>
      <c r="BJ702" s="134">
        <f t="shared" si="9"/>
        <v>0</v>
      </c>
      <c r="BK702" s="17" t="s">
        <v>305</v>
      </c>
      <c r="BL702" s="17" t="s">
        <v>748</v>
      </c>
    </row>
    <row r="703" spans="2:64" s="1" customFormat="1" ht="20.45" customHeight="1">
      <c r="B703" s="124"/>
      <c r="C703" s="125" t="s">
        <v>749</v>
      </c>
      <c r="D703" s="125" t="s">
        <v>145</v>
      </c>
      <c r="E703" s="126" t="s">
        <v>750</v>
      </c>
      <c r="F703" s="127" t="s">
        <v>751</v>
      </c>
      <c r="G703" s="128" t="s">
        <v>148</v>
      </c>
      <c r="H703" s="129">
        <v>1</v>
      </c>
      <c r="I703" s="130"/>
      <c r="J703" s="130">
        <f t="shared" si="0"/>
        <v>0</v>
      </c>
      <c r="K703" s="127" t="s">
        <v>3</v>
      </c>
      <c r="L703" s="28"/>
      <c r="M703" s="48" t="s">
        <v>3</v>
      </c>
      <c r="N703" s="131" t="s">
        <v>39</v>
      </c>
      <c r="O703" s="132">
        <v>0</v>
      </c>
      <c r="P703" s="132">
        <f t="shared" si="1"/>
        <v>0</v>
      </c>
      <c r="Q703" s="132">
        <v>0.005</v>
      </c>
      <c r="R703" s="132">
        <f t="shared" si="2"/>
        <v>0.005</v>
      </c>
      <c r="S703" s="132">
        <v>0</v>
      </c>
      <c r="T703" s="133">
        <f t="shared" si="3"/>
        <v>0</v>
      </c>
      <c r="AQ703" s="17" t="s">
        <v>305</v>
      </c>
      <c r="AS703" s="17" t="s">
        <v>145</v>
      </c>
      <c r="AT703" s="17" t="s">
        <v>77</v>
      </c>
      <c r="AX703" s="17" t="s">
        <v>142</v>
      </c>
      <c r="BD703" s="134">
        <f t="shared" si="4"/>
        <v>0</v>
      </c>
      <c r="BE703" s="134">
        <f t="shared" si="5"/>
        <v>0</v>
      </c>
      <c r="BF703" s="134">
        <f t="shared" si="6"/>
        <v>0</v>
      </c>
      <c r="BG703" s="134">
        <f t="shared" si="7"/>
        <v>0</v>
      </c>
      <c r="BH703" s="134">
        <f t="shared" si="8"/>
        <v>0</v>
      </c>
      <c r="BI703" s="17" t="s">
        <v>73</v>
      </c>
      <c r="BJ703" s="134">
        <f t="shared" si="9"/>
        <v>0</v>
      </c>
      <c r="BK703" s="17" t="s">
        <v>305</v>
      </c>
      <c r="BL703" s="17" t="s">
        <v>752</v>
      </c>
    </row>
    <row r="704" spans="2:64" s="1" customFormat="1" ht="14.45" customHeight="1">
      <c r="B704" s="124"/>
      <c r="C704" s="125" t="s">
        <v>753</v>
      </c>
      <c r="D704" s="125" t="s">
        <v>145</v>
      </c>
      <c r="E704" s="126" t="s">
        <v>754</v>
      </c>
      <c r="F704" s="127" t="s">
        <v>755</v>
      </c>
      <c r="G704" s="128" t="s">
        <v>148</v>
      </c>
      <c r="H704" s="129">
        <v>4</v>
      </c>
      <c r="I704" s="130"/>
      <c r="J704" s="130">
        <f t="shared" si="0"/>
        <v>0</v>
      </c>
      <c r="K704" s="127" t="s">
        <v>3</v>
      </c>
      <c r="L704" s="28"/>
      <c r="M704" s="48" t="s">
        <v>3</v>
      </c>
      <c r="N704" s="131" t="s">
        <v>39</v>
      </c>
      <c r="O704" s="132">
        <v>0</v>
      </c>
      <c r="P704" s="132">
        <f t="shared" si="1"/>
        <v>0</v>
      </c>
      <c r="Q704" s="132">
        <v>0.005</v>
      </c>
      <c r="R704" s="132">
        <f t="shared" si="2"/>
        <v>0.02</v>
      </c>
      <c r="S704" s="132">
        <v>0</v>
      </c>
      <c r="T704" s="133">
        <f t="shared" si="3"/>
        <v>0</v>
      </c>
      <c r="AQ704" s="17" t="s">
        <v>305</v>
      </c>
      <c r="AS704" s="17" t="s">
        <v>145</v>
      </c>
      <c r="AT704" s="17" t="s">
        <v>77</v>
      </c>
      <c r="AX704" s="17" t="s">
        <v>142</v>
      </c>
      <c r="BD704" s="134">
        <f t="shared" si="4"/>
        <v>0</v>
      </c>
      <c r="BE704" s="134">
        <f t="shared" si="5"/>
        <v>0</v>
      </c>
      <c r="BF704" s="134">
        <f t="shared" si="6"/>
        <v>0</v>
      </c>
      <c r="BG704" s="134">
        <f t="shared" si="7"/>
        <v>0</v>
      </c>
      <c r="BH704" s="134">
        <f t="shared" si="8"/>
        <v>0</v>
      </c>
      <c r="BI704" s="17" t="s">
        <v>73</v>
      </c>
      <c r="BJ704" s="134">
        <f t="shared" si="9"/>
        <v>0</v>
      </c>
      <c r="BK704" s="17" t="s">
        <v>305</v>
      </c>
      <c r="BL704" s="17" t="s">
        <v>756</v>
      </c>
    </row>
    <row r="705" spans="2:64" s="1" customFormat="1" ht="20.45" customHeight="1">
      <c r="B705" s="124"/>
      <c r="C705" s="125" t="s">
        <v>757</v>
      </c>
      <c r="D705" s="125" t="s">
        <v>145</v>
      </c>
      <c r="E705" s="126" t="s">
        <v>758</v>
      </c>
      <c r="F705" s="127" t="s">
        <v>759</v>
      </c>
      <c r="G705" s="128" t="s">
        <v>174</v>
      </c>
      <c r="H705" s="129">
        <v>7.752</v>
      </c>
      <c r="I705" s="130"/>
      <c r="J705" s="130">
        <f t="shared" si="0"/>
        <v>0</v>
      </c>
      <c r="K705" s="127" t="s">
        <v>149</v>
      </c>
      <c r="L705" s="28"/>
      <c r="M705" s="48" t="s">
        <v>3</v>
      </c>
      <c r="N705" s="131" t="s">
        <v>39</v>
      </c>
      <c r="O705" s="132">
        <v>0.781</v>
      </c>
      <c r="P705" s="132">
        <f t="shared" si="1"/>
        <v>6.054312</v>
      </c>
      <c r="Q705" s="132">
        <v>0</v>
      </c>
      <c r="R705" s="132">
        <f t="shared" si="2"/>
        <v>0</v>
      </c>
      <c r="S705" s="132">
        <v>0.033</v>
      </c>
      <c r="T705" s="133">
        <f t="shared" si="3"/>
        <v>0.255816</v>
      </c>
      <c r="AQ705" s="17" t="s">
        <v>305</v>
      </c>
      <c r="AS705" s="17" t="s">
        <v>145</v>
      </c>
      <c r="AT705" s="17" t="s">
        <v>77</v>
      </c>
      <c r="AX705" s="17" t="s">
        <v>142</v>
      </c>
      <c r="BD705" s="134">
        <f t="shared" si="4"/>
        <v>0</v>
      </c>
      <c r="BE705" s="134">
        <f t="shared" si="5"/>
        <v>0</v>
      </c>
      <c r="BF705" s="134">
        <f t="shared" si="6"/>
        <v>0</v>
      </c>
      <c r="BG705" s="134">
        <f t="shared" si="7"/>
        <v>0</v>
      </c>
      <c r="BH705" s="134">
        <f t="shared" si="8"/>
        <v>0</v>
      </c>
      <c r="BI705" s="17" t="s">
        <v>73</v>
      </c>
      <c r="BJ705" s="134">
        <f t="shared" si="9"/>
        <v>0</v>
      </c>
      <c r="BK705" s="17" t="s">
        <v>305</v>
      </c>
      <c r="BL705" s="17" t="s">
        <v>760</v>
      </c>
    </row>
    <row r="706" spans="2:50" s="11" customFormat="1" ht="12">
      <c r="B706" s="138"/>
      <c r="D706" s="135" t="s">
        <v>154</v>
      </c>
      <c r="E706" s="139" t="s">
        <v>3</v>
      </c>
      <c r="F706" s="140" t="s">
        <v>1157</v>
      </c>
      <c r="H706" s="139" t="s">
        <v>3</v>
      </c>
      <c r="L706" s="138"/>
      <c r="M706" s="141"/>
      <c r="N706" s="142"/>
      <c r="O706" s="142"/>
      <c r="P706" s="142"/>
      <c r="Q706" s="142"/>
      <c r="R706" s="142"/>
      <c r="S706" s="142"/>
      <c r="T706" s="143"/>
      <c r="AS706" s="139" t="s">
        <v>154</v>
      </c>
      <c r="AT706" s="139" t="s">
        <v>77</v>
      </c>
      <c r="AU706" s="11" t="s">
        <v>73</v>
      </c>
      <c r="AV706" s="11" t="s">
        <v>30</v>
      </c>
      <c r="AW706" s="11" t="s">
        <v>68</v>
      </c>
      <c r="AX706" s="139" t="s">
        <v>142</v>
      </c>
    </row>
    <row r="707" spans="2:50" s="11" customFormat="1" ht="12">
      <c r="B707" s="138"/>
      <c r="D707" s="135" t="s">
        <v>154</v>
      </c>
      <c r="E707" s="139" t="s">
        <v>3</v>
      </c>
      <c r="F707" s="140" t="s">
        <v>261</v>
      </c>
      <c r="H707" s="139" t="s">
        <v>3</v>
      </c>
      <c r="L707" s="138"/>
      <c r="M707" s="141"/>
      <c r="N707" s="142"/>
      <c r="O707" s="142"/>
      <c r="P707" s="142"/>
      <c r="Q707" s="142"/>
      <c r="R707" s="142"/>
      <c r="S707" s="142"/>
      <c r="T707" s="143"/>
      <c r="AS707" s="139" t="s">
        <v>154</v>
      </c>
      <c r="AT707" s="139" t="s">
        <v>77</v>
      </c>
      <c r="AU707" s="11" t="s">
        <v>73</v>
      </c>
      <c r="AV707" s="11" t="s">
        <v>30</v>
      </c>
      <c r="AW707" s="11" t="s">
        <v>68</v>
      </c>
      <c r="AX707" s="139" t="s">
        <v>142</v>
      </c>
    </row>
    <row r="708" spans="2:50" s="12" customFormat="1" ht="12">
      <c r="B708" s="144"/>
      <c r="D708" s="135" t="s">
        <v>154</v>
      </c>
      <c r="E708" s="145" t="s">
        <v>3</v>
      </c>
      <c r="F708" s="146" t="s">
        <v>761</v>
      </c>
      <c r="H708" s="147">
        <v>7.752</v>
      </c>
      <c r="L708" s="144"/>
      <c r="M708" s="148"/>
      <c r="N708" s="149"/>
      <c r="O708" s="149"/>
      <c r="P708" s="149"/>
      <c r="Q708" s="149"/>
      <c r="R708" s="149"/>
      <c r="S708" s="149"/>
      <c r="T708" s="150"/>
      <c r="AS708" s="145" t="s">
        <v>154</v>
      </c>
      <c r="AT708" s="145" t="s">
        <v>77</v>
      </c>
      <c r="AU708" s="12" t="s">
        <v>77</v>
      </c>
      <c r="AV708" s="12" t="s">
        <v>30</v>
      </c>
      <c r="AW708" s="12" t="s">
        <v>73</v>
      </c>
      <c r="AX708" s="145" t="s">
        <v>142</v>
      </c>
    </row>
    <row r="709" spans="2:64" s="1" customFormat="1" ht="20.45" customHeight="1">
      <c r="B709" s="124"/>
      <c r="C709" s="125" t="s">
        <v>762</v>
      </c>
      <c r="D709" s="125" t="s">
        <v>145</v>
      </c>
      <c r="E709" s="126" t="s">
        <v>763</v>
      </c>
      <c r="F709" s="127" t="s">
        <v>764</v>
      </c>
      <c r="G709" s="128" t="s">
        <v>174</v>
      </c>
      <c r="H709" s="129">
        <v>7.752</v>
      </c>
      <c r="I709" s="130"/>
      <c r="J709" s="130">
        <f>ROUND(I709*H709,2)</f>
        <v>0</v>
      </c>
      <c r="K709" s="127" t="s">
        <v>149</v>
      </c>
      <c r="L709" s="28"/>
      <c r="M709" s="48" t="s">
        <v>3</v>
      </c>
      <c r="N709" s="131" t="s">
        <v>39</v>
      </c>
      <c r="O709" s="132">
        <v>0.432</v>
      </c>
      <c r="P709" s="132">
        <f>O709*H709</f>
        <v>3.348864</v>
      </c>
      <c r="Q709" s="132">
        <v>0.015</v>
      </c>
      <c r="R709" s="132">
        <f>Q709*H709</f>
        <v>0.11628</v>
      </c>
      <c r="S709" s="132">
        <v>0</v>
      </c>
      <c r="T709" s="133">
        <f>S709*H709</f>
        <v>0</v>
      </c>
      <c r="AQ709" s="17" t="s">
        <v>305</v>
      </c>
      <c r="AS709" s="17" t="s">
        <v>145</v>
      </c>
      <c r="AT709" s="17" t="s">
        <v>77</v>
      </c>
      <c r="AX709" s="17" t="s">
        <v>142</v>
      </c>
      <c r="BD709" s="134">
        <f>IF(N709="základní",J709,0)</f>
        <v>0</v>
      </c>
      <c r="BE709" s="134">
        <f>IF(N709="snížená",J709,0)</f>
        <v>0</v>
      </c>
      <c r="BF709" s="134">
        <f>IF(N709="zákl. přenesená",J709,0)</f>
        <v>0</v>
      </c>
      <c r="BG709" s="134">
        <f>IF(N709="sníž. přenesená",J709,0)</f>
        <v>0</v>
      </c>
      <c r="BH709" s="134">
        <f>IF(N709="nulová",J709,0)</f>
        <v>0</v>
      </c>
      <c r="BI709" s="17" t="s">
        <v>73</v>
      </c>
      <c r="BJ709" s="134">
        <f>ROUND(I709*H709,2)</f>
        <v>0</v>
      </c>
      <c r="BK709" s="17" t="s">
        <v>305</v>
      </c>
      <c r="BL709" s="17" t="s">
        <v>765</v>
      </c>
    </row>
    <row r="710" spans="2:46" s="1" customFormat="1" ht="136.5">
      <c r="B710" s="28"/>
      <c r="D710" s="135" t="s">
        <v>152</v>
      </c>
      <c r="F710" s="136" t="s">
        <v>766</v>
      </c>
      <c r="L710" s="28"/>
      <c r="M710" s="137"/>
      <c r="N710" s="49"/>
      <c r="O710" s="49"/>
      <c r="P710" s="49"/>
      <c r="Q710" s="49"/>
      <c r="R710" s="49"/>
      <c r="S710" s="49"/>
      <c r="T710" s="50"/>
      <c r="AS710" s="17" t="s">
        <v>152</v>
      </c>
      <c r="AT710" s="17" t="s">
        <v>77</v>
      </c>
    </row>
    <row r="711" spans="2:50" s="11" customFormat="1" ht="12">
      <c r="B711" s="138"/>
      <c r="D711" s="135" t="s">
        <v>154</v>
      </c>
      <c r="E711" s="139" t="s">
        <v>3</v>
      </c>
      <c r="F711" s="140" t="s">
        <v>1134</v>
      </c>
      <c r="H711" s="139" t="s">
        <v>3</v>
      </c>
      <c r="L711" s="138"/>
      <c r="M711" s="141"/>
      <c r="N711" s="142"/>
      <c r="O711" s="142"/>
      <c r="P711" s="142"/>
      <c r="Q711" s="142"/>
      <c r="R711" s="142"/>
      <c r="S711" s="142"/>
      <c r="T711" s="143"/>
      <c r="AS711" s="139" t="s">
        <v>154</v>
      </c>
      <c r="AT711" s="139" t="s">
        <v>77</v>
      </c>
      <c r="AU711" s="11" t="s">
        <v>73</v>
      </c>
      <c r="AV711" s="11" t="s">
        <v>30</v>
      </c>
      <c r="AW711" s="11" t="s">
        <v>68</v>
      </c>
      <c r="AX711" s="139" t="s">
        <v>142</v>
      </c>
    </row>
    <row r="712" spans="2:50" s="11" customFormat="1" ht="12">
      <c r="B712" s="138"/>
      <c r="D712" s="135" t="s">
        <v>154</v>
      </c>
      <c r="E712" s="139" t="s">
        <v>3</v>
      </c>
      <c r="F712" s="140" t="s">
        <v>1220</v>
      </c>
      <c r="H712" s="139" t="s">
        <v>3</v>
      </c>
      <c r="L712" s="138"/>
      <c r="M712" s="141"/>
      <c r="N712" s="142"/>
      <c r="O712" s="142"/>
      <c r="P712" s="142"/>
      <c r="Q712" s="142"/>
      <c r="R712" s="142"/>
      <c r="S712" s="142"/>
      <c r="T712" s="143"/>
      <c r="AS712" s="139" t="s">
        <v>154</v>
      </c>
      <c r="AT712" s="139" t="s">
        <v>77</v>
      </c>
      <c r="AU712" s="11" t="s">
        <v>73</v>
      </c>
      <c r="AV712" s="11" t="s">
        <v>30</v>
      </c>
      <c r="AW712" s="11" t="s">
        <v>68</v>
      </c>
      <c r="AX712" s="139" t="s">
        <v>142</v>
      </c>
    </row>
    <row r="713" spans="2:50" s="12" customFormat="1" ht="12">
      <c r="B713" s="144"/>
      <c r="D713" s="135" t="s">
        <v>154</v>
      </c>
      <c r="E713" s="145" t="s">
        <v>3</v>
      </c>
      <c r="F713" s="146" t="s">
        <v>761</v>
      </c>
      <c r="H713" s="147">
        <v>7.752</v>
      </c>
      <c r="L713" s="144"/>
      <c r="M713" s="148"/>
      <c r="N713" s="149"/>
      <c r="O713" s="149"/>
      <c r="P713" s="149"/>
      <c r="Q713" s="149"/>
      <c r="R713" s="149"/>
      <c r="S713" s="149"/>
      <c r="T713" s="150"/>
      <c r="AS713" s="145" t="s">
        <v>154</v>
      </c>
      <c r="AT713" s="145" t="s">
        <v>77</v>
      </c>
      <c r="AU713" s="12" t="s">
        <v>77</v>
      </c>
      <c r="AV713" s="12" t="s">
        <v>30</v>
      </c>
      <c r="AW713" s="12" t="s">
        <v>73</v>
      </c>
      <c r="AX713" s="145" t="s">
        <v>142</v>
      </c>
    </row>
    <row r="714" spans="2:64" s="1" customFormat="1" ht="20.45" customHeight="1">
      <c r="B714" s="124"/>
      <c r="C714" s="151" t="s">
        <v>768</v>
      </c>
      <c r="D714" s="151" t="s">
        <v>166</v>
      </c>
      <c r="E714" s="152" t="s">
        <v>1221</v>
      </c>
      <c r="F714" s="153" t="s">
        <v>1222</v>
      </c>
      <c r="G714" s="154" t="s">
        <v>148</v>
      </c>
      <c r="H714" s="155">
        <v>1</v>
      </c>
      <c r="I714" s="156"/>
      <c r="J714" s="156">
        <f>ROUND(I714*H714,2)</f>
        <v>0</v>
      </c>
      <c r="K714" s="153" t="s">
        <v>3</v>
      </c>
      <c r="L714" s="157"/>
      <c r="M714" s="158" t="s">
        <v>3</v>
      </c>
      <c r="N714" s="159" t="s">
        <v>39</v>
      </c>
      <c r="O714" s="132">
        <v>0</v>
      </c>
      <c r="P714" s="132">
        <f>O714*H714</f>
        <v>0</v>
      </c>
      <c r="Q714" s="132">
        <v>0.015</v>
      </c>
      <c r="R714" s="132">
        <f>Q714*H714</f>
        <v>0.015</v>
      </c>
      <c r="S714" s="132">
        <v>0</v>
      </c>
      <c r="T714" s="133">
        <f>S714*H714</f>
        <v>0</v>
      </c>
      <c r="AQ714" s="17" t="s">
        <v>422</v>
      </c>
      <c r="AS714" s="17" t="s">
        <v>166</v>
      </c>
      <c r="AT714" s="17" t="s">
        <v>77</v>
      </c>
      <c r="AX714" s="17" t="s">
        <v>142</v>
      </c>
      <c r="BD714" s="134">
        <f>IF(N714="základní",J714,0)</f>
        <v>0</v>
      </c>
      <c r="BE714" s="134">
        <f>IF(N714="snížená",J714,0)</f>
        <v>0</v>
      </c>
      <c r="BF714" s="134">
        <f>IF(N714="zákl. přenesená",J714,0)</f>
        <v>0</v>
      </c>
      <c r="BG714" s="134">
        <f>IF(N714="sníž. přenesená",J714,0)</f>
        <v>0</v>
      </c>
      <c r="BH714" s="134">
        <f>IF(N714="nulová",J714,0)</f>
        <v>0</v>
      </c>
      <c r="BI714" s="17" t="s">
        <v>73</v>
      </c>
      <c r="BJ714" s="134">
        <f>ROUND(I714*H714,2)</f>
        <v>0</v>
      </c>
      <c r="BK714" s="17" t="s">
        <v>305</v>
      </c>
      <c r="BL714" s="17" t="s">
        <v>1223</v>
      </c>
    </row>
    <row r="715" spans="2:64" s="1" customFormat="1" ht="20.45" customHeight="1">
      <c r="B715" s="124"/>
      <c r="C715" s="125" t="s">
        <v>772</v>
      </c>
      <c r="D715" s="125" t="s">
        <v>145</v>
      </c>
      <c r="E715" s="126" t="s">
        <v>773</v>
      </c>
      <c r="F715" s="127" t="s">
        <v>774</v>
      </c>
      <c r="G715" s="128" t="s">
        <v>174</v>
      </c>
      <c r="H715" s="129">
        <v>320.1</v>
      </c>
      <c r="I715" s="130"/>
      <c r="J715" s="130">
        <f>ROUND(I715*H715,2)</f>
        <v>0</v>
      </c>
      <c r="K715" s="127" t="s">
        <v>149</v>
      </c>
      <c r="L715" s="28"/>
      <c r="M715" s="48" t="s">
        <v>3</v>
      </c>
      <c r="N715" s="131" t="s">
        <v>39</v>
      </c>
      <c r="O715" s="132">
        <v>0.41</v>
      </c>
      <c r="P715" s="132">
        <f>O715*H715</f>
        <v>131.241</v>
      </c>
      <c r="Q715" s="132">
        <v>0</v>
      </c>
      <c r="R715" s="132">
        <f>Q715*H715</f>
        <v>0</v>
      </c>
      <c r="S715" s="132">
        <v>0.004</v>
      </c>
      <c r="T715" s="133">
        <f>S715*H715</f>
        <v>1.2804000000000002</v>
      </c>
      <c r="AQ715" s="17" t="s">
        <v>305</v>
      </c>
      <c r="AS715" s="17" t="s">
        <v>145</v>
      </c>
      <c r="AT715" s="17" t="s">
        <v>77</v>
      </c>
      <c r="AX715" s="17" t="s">
        <v>142</v>
      </c>
      <c r="BD715" s="134">
        <f>IF(N715="základní",J715,0)</f>
        <v>0</v>
      </c>
      <c r="BE715" s="134">
        <f>IF(N715="snížená",J715,0)</f>
        <v>0</v>
      </c>
      <c r="BF715" s="134">
        <f>IF(N715="zákl. přenesená",J715,0)</f>
        <v>0</v>
      </c>
      <c r="BG715" s="134">
        <f>IF(N715="sníž. přenesená",J715,0)</f>
        <v>0</v>
      </c>
      <c r="BH715" s="134">
        <f>IF(N715="nulová",J715,0)</f>
        <v>0</v>
      </c>
      <c r="BI715" s="17" t="s">
        <v>73</v>
      </c>
      <c r="BJ715" s="134">
        <f>ROUND(I715*H715,2)</f>
        <v>0</v>
      </c>
      <c r="BK715" s="17" t="s">
        <v>305</v>
      </c>
      <c r="BL715" s="17" t="s">
        <v>775</v>
      </c>
    </row>
    <row r="716" spans="2:50" s="11" customFormat="1" ht="12">
      <c r="B716" s="138"/>
      <c r="D716" s="135" t="s">
        <v>154</v>
      </c>
      <c r="E716" s="139" t="s">
        <v>3</v>
      </c>
      <c r="F716" s="140" t="s">
        <v>1157</v>
      </c>
      <c r="H716" s="139" t="s">
        <v>3</v>
      </c>
      <c r="L716" s="138"/>
      <c r="M716" s="141"/>
      <c r="N716" s="142"/>
      <c r="O716" s="142"/>
      <c r="P716" s="142"/>
      <c r="Q716" s="142"/>
      <c r="R716" s="142"/>
      <c r="S716" s="142"/>
      <c r="T716" s="143"/>
      <c r="AS716" s="139" t="s">
        <v>154</v>
      </c>
      <c r="AT716" s="139" t="s">
        <v>77</v>
      </c>
      <c r="AU716" s="11" t="s">
        <v>73</v>
      </c>
      <c r="AV716" s="11" t="s">
        <v>30</v>
      </c>
      <c r="AW716" s="11" t="s">
        <v>68</v>
      </c>
      <c r="AX716" s="139" t="s">
        <v>142</v>
      </c>
    </row>
    <row r="717" spans="2:50" s="11" customFormat="1" ht="12">
      <c r="B717" s="138"/>
      <c r="D717" s="135" t="s">
        <v>154</v>
      </c>
      <c r="E717" s="139" t="s">
        <v>3</v>
      </c>
      <c r="F717" s="140" t="s">
        <v>247</v>
      </c>
      <c r="H717" s="139" t="s">
        <v>3</v>
      </c>
      <c r="L717" s="138"/>
      <c r="M717" s="141"/>
      <c r="N717" s="142"/>
      <c r="O717" s="142"/>
      <c r="P717" s="142"/>
      <c r="Q717" s="142"/>
      <c r="R717" s="142"/>
      <c r="S717" s="142"/>
      <c r="T717" s="143"/>
      <c r="AS717" s="139" t="s">
        <v>154</v>
      </c>
      <c r="AT717" s="139" t="s">
        <v>77</v>
      </c>
      <c r="AU717" s="11" t="s">
        <v>73</v>
      </c>
      <c r="AV717" s="11" t="s">
        <v>30</v>
      </c>
      <c r="AW717" s="11" t="s">
        <v>68</v>
      </c>
      <c r="AX717" s="139" t="s">
        <v>142</v>
      </c>
    </row>
    <row r="718" spans="2:50" s="12" customFormat="1" ht="12">
      <c r="B718" s="144"/>
      <c r="D718" s="135" t="s">
        <v>154</v>
      </c>
      <c r="E718" s="145" t="s">
        <v>3</v>
      </c>
      <c r="F718" s="146" t="s">
        <v>776</v>
      </c>
      <c r="H718" s="147">
        <v>242.1</v>
      </c>
      <c r="L718" s="144"/>
      <c r="M718" s="148"/>
      <c r="N718" s="149"/>
      <c r="O718" s="149"/>
      <c r="P718" s="149"/>
      <c r="Q718" s="149"/>
      <c r="R718" s="149"/>
      <c r="S718" s="149"/>
      <c r="T718" s="150"/>
      <c r="AS718" s="145" t="s">
        <v>154</v>
      </c>
      <c r="AT718" s="145" t="s">
        <v>77</v>
      </c>
      <c r="AU718" s="12" t="s">
        <v>77</v>
      </c>
      <c r="AV718" s="12" t="s">
        <v>30</v>
      </c>
      <c r="AW718" s="12" t="s">
        <v>68</v>
      </c>
      <c r="AX718" s="145" t="s">
        <v>142</v>
      </c>
    </row>
    <row r="719" spans="2:50" s="11" customFormat="1" ht="12">
      <c r="B719" s="138"/>
      <c r="D719" s="135" t="s">
        <v>154</v>
      </c>
      <c r="E719" s="139" t="s">
        <v>3</v>
      </c>
      <c r="F719" s="140" t="s">
        <v>256</v>
      </c>
      <c r="H719" s="139" t="s">
        <v>3</v>
      </c>
      <c r="L719" s="138"/>
      <c r="M719" s="141"/>
      <c r="N719" s="142"/>
      <c r="O719" s="142"/>
      <c r="P719" s="142"/>
      <c r="Q719" s="142"/>
      <c r="R719" s="142"/>
      <c r="S719" s="142"/>
      <c r="T719" s="143"/>
      <c r="AS719" s="139" t="s">
        <v>154</v>
      </c>
      <c r="AT719" s="139" t="s">
        <v>77</v>
      </c>
      <c r="AU719" s="11" t="s">
        <v>73</v>
      </c>
      <c r="AV719" s="11" t="s">
        <v>30</v>
      </c>
      <c r="AW719" s="11" t="s">
        <v>68</v>
      </c>
      <c r="AX719" s="139" t="s">
        <v>142</v>
      </c>
    </row>
    <row r="720" spans="2:50" s="12" customFormat="1" ht="12">
      <c r="B720" s="144"/>
      <c r="D720" s="135" t="s">
        <v>154</v>
      </c>
      <c r="E720" s="145" t="s">
        <v>3</v>
      </c>
      <c r="F720" s="146" t="s">
        <v>777</v>
      </c>
      <c r="H720" s="147">
        <v>23.3</v>
      </c>
      <c r="L720" s="144"/>
      <c r="M720" s="148"/>
      <c r="N720" s="149"/>
      <c r="O720" s="149"/>
      <c r="P720" s="149"/>
      <c r="Q720" s="149"/>
      <c r="R720" s="149"/>
      <c r="S720" s="149"/>
      <c r="T720" s="150"/>
      <c r="AS720" s="145" t="s">
        <v>154</v>
      </c>
      <c r="AT720" s="145" t="s">
        <v>77</v>
      </c>
      <c r="AU720" s="12" t="s">
        <v>77</v>
      </c>
      <c r="AV720" s="12" t="s">
        <v>30</v>
      </c>
      <c r="AW720" s="12" t="s">
        <v>68</v>
      </c>
      <c r="AX720" s="145" t="s">
        <v>142</v>
      </c>
    </row>
    <row r="721" spans="2:50" s="11" customFormat="1" ht="12">
      <c r="B721" s="138"/>
      <c r="D721" s="135" t="s">
        <v>154</v>
      </c>
      <c r="E721" s="139" t="s">
        <v>3</v>
      </c>
      <c r="F721" s="140" t="s">
        <v>261</v>
      </c>
      <c r="H721" s="139" t="s">
        <v>3</v>
      </c>
      <c r="L721" s="138"/>
      <c r="M721" s="141"/>
      <c r="N721" s="142"/>
      <c r="O721" s="142"/>
      <c r="P721" s="142"/>
      <c r="Q721" s="142"/>
      <c r="R721" s="142"/>
      <c r="S721" s="142"/>
      <c r="T721" s="143"/>
      <c r="AS721" s="139" t="s">
        <v>154</v>
      </c>
      <c r="AT721" s="139" t="s">
        <v>77</v>
      </c>
      <c r="AU721" s="11" t="s">
        <v>73</v>
      </c>
      <c r="AV721" s="11" t="s">
        <v>30</v>
      </c>
      <c r="AW721" s="11" t="s">
        <v>68</v>
      </c>
      <c r="AX721" s="139" t="s">
        <v>142</v>
      </c>
    </row>
    <row r="722" spans="2:50" s="12" customFormat="1" ht="12">
      <c r="B722" s="144"/>
      <c r="D722" s="135" t="s">
        <v>154</v>
      </c>
      <c r="E722" s="145" t="s">
        <v>3</v>
      </c>
      <c r="F722" s="146" t="s">
        <v>778</v>
      </c>
      <c r="H722" s="147">
        <v>21.5</v>
      </c>
      <c r="L722" s="144"/>
      <c r="M722" s="148"/>
      <c r="N722" s="149"/>
      <c r="O722" s="149"/>
      <c r="P722" s="149"/>
      <c r="Q722" s="149"/>
      <c r="R722" s="149"/>
      <c r="S722" s="149"/>
      <c r="T722" s="150"/>
      <c r="AS722" s="145" t="s">
        <v>154</v>
      </c>
      <c r="AT722" s="145" t="s">
        <v>77</v>
      </c>
      <c r="AU722" s="12" t="s">
        <v>77</v>
      </c>
      <c r="AV722" s="12" t="s">
        <v>30</v>
      </c>
      <c r="AW722" s="12" t="s">
        <v>68</v>
      </c>
      <c r="AX722" s="145" t="s">
        <v>142</v>
      </c>
    </row>
    <row r="723" spans="2:50" s="11" customFormat="1" ht="12">
      <c r="B723" s="138"/>
      <c r="D723" s="135" t="s">
        <v>154</v>
      </c>
      <c r="E723" s="139" t="s">
        <v>3</v>
      </c>
      <c r="F723" s="140" t="s">
        <v>265</v>
      </c>
      <c r="H723" s="139" t="s">
        <v>3</v>
      </c>
      <c r="L723" s="138"/>
      <c r="M723" s="141"/>
      <c r="N723" s="142"/>
      <c r="O723" s="142"/>
      <c r="P723" s="142"/>
      <c r="Q723" s="142"/>
      <c r="R723" s="142"/>
      <c r="S723" s="142"/>
      <c r="T723" s="143"/>
      <c r="AS723" s="139" t="s">
        <v>154</v>
      </c>
      <c r="AT723" s="139" t="s">
        <v>77</v>
      </c>
      <c r="AU723" s="11" t="s">
        <v>73</v>
      </c>
      <c r="AV723" s="11" t="s">
        <v>30</v>
      </c>
      <c r="AW723" s="11" t="s">
        <v>68</v>
      </c>
      <c r="AX723" s="139" t="s">
        <v>142</v>
      </c>
    </row>
    <row r="724" spans="2:50" s="12" customFormat="1" ht="12">
      <c r="B724" s="144"/>
      <c r="D724" s="135" t="s">
        <v>154</v>
      </c>
      <c r="E724" s="145" t="s">
        <v>3</v>
      </c>
      <c r="F724" s="146" t="s">
        <v>779</v>
      </c>
      <c r="H724" s="147">
        <v>33.2</v>
      </c>
      <c r="L724" s="144"/>
      <c r="M724" s="148"/>
      <c r="N724" s="149"/>
      <c r="O724" s="149"/>
      <c r="P724" s="149"/>
      <c r="Q724" s="149"/>
      <c r="R724" s="149"/>
      <c r="S724" s="149"/>
      <c r="T724" s="150"/>
      <c r="AS724" s="145" t="s">
        <v>154</v>
      </c>
      <c r="AT724" s="145" t="s">
        <v>77</v>
      </c>
      <c r="AU724" s="12" t="s">
        <v>77</v>
      </c>
      <c r="AV724" s="12" t="s">
        <v>30</v>
      </c>
      <c r="AW724" s="12" t="s">
        <v>68</v>
      </c>
      <c r="AX724" s="145" t="s">
        <v>142</v>
      </c>
    </row>
    <row r="725" spans="2:50" s="13" customFormat="1" ht="12">
      <c r="B725" s="160"/>
      <c r="D725" s="135" t="s">
        <v>154</v>
      </c>
      <c r="E725" s="161" t="s">
        <v>3</v>
      </c>
      <c r="F725" s="162" t="s">
        <v>182</v>
      </c>
      <c r="H725" s="163">
        <v>320.1</v>
      </c>
      <c r="L725" s="160"/>
      <c r="M725" s="164"/>
      <c r="N725" s="165"/>
      <c r="O725" s="165"/>
      <c r="P725" s="165"/>
      <c r="Q725" s="165"/>
      <c r="R725" s="165"/>
      <c r="S725" s="165"/>
      <c r="T725" s="166"/>
      <c r="AS725" s="161" t="s">
        <v>154</v>
      </c>
      <c r="AT725" s="161" t="s">
        <v>77</v>
      </c>
      <c r="AU725" s="13" t="s">
        <v>150</v>
      </c>
      <c r="AV725" s="13" t="s">
        <v>30</v>
      </c>
      <c r="AW725" s="13" t="s">
        <v>73</v>
      </c>
      <c r="AX725" s="161" t="s">
        <v>142</v>
      </c>
    </row>
    <row r="726" spans="2:64" s="1" customFormat="1" ht="20.45" customHeight="1">
      <c r="B726" s="124"/>
      <c r="C726" s="125" t="s">
        <v>780</v>
      </c>
      <c r="D726" s="125" t="s">
        <v>145</v>
      </c>
      <c r="E726" s="126" t="s">
        <v>781</v>
      </c>
      <c r="F726" s="127" t="s">
        <v>782</v>
      </c>
      <c r="G726" s="128" t="s">
        <v>174</v>
      </c>
      <c r="H726" s="129">
        <v>320.1</v>
      </c>
      <c r="I726" s="130"/>
      <c r="J726" s="130">
        <f>ROUND(I726*H726,2)</f>
        <v>0</v>
      </c>
      <c r="K726" s="127" t="s">
        <v>149</v>
      </c>
      <c r="L726" s="28"/>
      <c r="M726" s="48" t="s">
        <v>3</v>
      </c>
      <c r="N726" s="131" t="s">
        <v>39</v>
      </c>
      <c r="O726" s="132">
        <v>0.1</v>
      </c>
      <c r="P726" s="132">
        <f>O726*H726</f>
        <v>32.010000000000005</v>
      </c>
      <c r="Q726" s="132">
        <v>0</v>
      </c>
      <c r="R726" s="132">
        <f>Q726*H726</f>
        <v>0</v>
      </c>
      <c r="S726" s="132">
        <v>0.002</v>
      </c>
      <c r="T726" s="133">
        <f>S726*H726</f>
        <v>0.6402000000000001</v>
      </c>
      <c r="AQ726" s="17" t="s">
        <v>305</v>
      </c>
      <c r="AS726" s="17" t="s">
        <v>145</v>
      </c>
      <c r="AT726" s="17" t="s">
        <v>77</v>
      </c>
      <c r="AX726" s="17" t="s">
        <v>142</v>
      </c>
      <c r="BD726" s="134">
        <f>IF(N726="základní",J726,0)</f>
        <v>0</v>
      </c>
      <c r="BE726" s="134">
        <f>IF(N726="snížená",J726,0)</f>
        <v>0</v>
      </c>
      <c r="BF726" s="134">
        <f>IF(N726="zákl. přenesená",J726,0)</f>
        <v>0</v>
      </c>
      <c r="BG726" s="134">
        <f>IF(N726="sníž. přenesená",J726,0)</f>
        <v>0</v>
      </c>
      <c r="BH726" s="134">
        <f>IF(N726="nulová",J726,0)</f>
        <v>0</v>
      </c>
      <c r="BI726" s="17" t="s">
        <v>73</v>
      </c>
      <c r="BJ726" s="134">
        <f>ROUND(I726*H726,2)</f>
        <v>0</v>
      </c>
      <c r="BK726" s="17" t="s">
        <v>305</v>
      </c>
      <c r="BL726" s="17" t="s">
        <v>783</v>
      </c>
    </row>
    <row r="727" spans="2:64" s="1" customFormat="1" ht="20.45" customHeight="1">
      <c r="B727" s="124"/>
      <c r="C727" s="125" t="s">
        <v>784</v>
      </c>
      <c r="D727" s="125" t="s">
        <v>145</v>
      </c>
      <c r="E727" s="126" t="s">
        <v>785</v>
      </c>
      <c r="F727" s="127" t="s">
        <v>786</v>
      </c>
      <c r="G727" s="128" t="s">
        <v>148</v>
      </c>
      <c r="H727" s="129">
        <v>3</v>
      </c>
      <c r="I727" s="130"/>
      <c r="J727" s="130">
        <f>ROUND(I727*H727,2)</f>
        <v>0</v>
      </c>
      <c r="K727" s="127" t="s">
        <v>149</v>
      </c>
      <c r="L727" s="28"/>
      <c r="M727" s="48" t="s">
        <v>3</v>
      </c>
      <c r="N727" s="131" t="s">
        <v>39</v>
      </c>
      <c r="O727" s="132">
        <v>5.25</v>
      </c>
      <c r="P727" s="132">
        <f>O727*H727</f>
        <v>15.75</v>
      </c>
      <c r="Q727" s="132">
        <v>0.05</v>
      </c>
      <c r="R727" s="132">
        <f>Q727*H727</f>
        <v>0.15000000000000002</v>
      </c>
      <c r="S727" s="132">
        <v>0</v>
      </c>
      <c r="T727" s="133">
        <f>S727*H727</f>
        <v>0</v>
      </c>
      <c r="AQ727" s="17" t="s">
        <v>305</v>
      </c>
      <c r="AS727" s="17" t="s">
        <v>145</v>
      </c>
      <c r="AT727" s="17" t="s">
        <v>77</v>
      </c>
      <c r="AX727" s="17" t="s">
        <v>142</v>
      </c>
      <c r="BD727" s="134">
        <f>IF(N727="základní",J727,0)</f>
        <v>0</v>
      </c>
      <c r="BE727" s="134">
        <f>IF(N727="snížená",J727,0)</f>
        <v>0</v>
      </c>
      <c r="BF727" s="134">
        <f>IF(N727="zákl. přenesená",J727,0)</f>
        <v>0</v>
      </c>
      <c r="BG727" s="134">
        <f>IF(N727="sníž. přenesená",J727,0)</f>
        <v>0</v>
      </c>
      <c r="BH727" s="134">
        <f>IF(N727="nulová",J727,0)</f>
        <v>0</v>
      </c>
      <c r="BI727" s="17" t="s">
        <v>73</v>
      </c>
      <c r="BJ727" s="134">
        <f>ROUND(I727*H727,2)</f>
        <v>0</v>
      </c>
      <c r="BK727" s="17" t="s">
        <v>305</v>
      </c>
      <c r="BL727" s="17" t="s">
        <v>787</v>
      </c>
    </row>
    <row r="728" spans="2:46" s="1" customFormat="1" ht="126.75">
      <c r="B728" s="28"/>
      <c r="D728" s="135" t="s">
        <v>152</v>
      </c>
      <c r="F728" s="136" t="s">
        <v>788</v>
      </c>
      <c r="L728" s="28"/>
      <c r="M728" s="137"/>
      <c r="N728" s="49"/>
      <c r="O728" s="49"/>
      <c r="P728" s="49"/>
      <c r="Q728" s="49"/>
      <c r="R728" s="49"/>
      <c r="S728" s="49"/>
      <c r="T728" s="50"/>
      <c r="AS728" s="17" t="s">
        <v>152</v>
      </c>
      <c r="AT728" s="17" t="s">
        <v>77</v>
      </c>
    </row>
    <row r="729" spans="2:50" s="11" customFormat="1" ht="12">
      <c r="B729" s="138"/>
      <c r="D729" s="135" t="s">
        <v>154</v>
      </c>
      <c r="E729" s="139" t="s">
        <v>3</v>
      </c>
      <c r="F729" s="140" t="s">
        <v>1134</v>
      </c>
      <c r="H729" s="139" t="s">
        <v>3</v>
      </c>
      <c r="L729" s="138"/>
      <c r="M729" s="141"/>
      <c r="N729" s="142"/>
      <c r="O729" s="142"/>
      <c r="P729" s="142"/>
      <c r="Q729" s="142"/>
      <c r="R729" s="142"/>
      <c r="S729" s="142"/>
      <c r="T729" s="143"/>
      <c r="AS729" s="139" t="s">
        <v>154</v>
      </c>
      <c r="AT729" s="139" t="s">
        <v>77</v>
      </c>
      <c r="AU729" s="11" t="s">
        <v>73</v>
      </c>
      <c r="AV729" s="11" t="s">
        <v>30</v>
      </c>
      <c r="AW729" s="11" t="s">
        <v>68</v>
      </c>
      <c r="AX729" s="139" t="s">
        <v>142</v>
      </c>
    </row>
    <row r="730" spans="2:50" s="11" customFormat="1" ht="12">
      <c r="B730" s="138"/>
      <c r="D730" s="135" t="s">
        <v>154</v>
      </c>
      <c r="E730" s="139" t="s">
        <v>3</v>
      </c>
      <c r="F730" s="140" t="s">
        <v>789</v>
      </c>
      <c r="H730" s="139" t="s">
        <v>3</v>
      </c>
      <c r="L730" s="138"/>
      <c r="M730" s="141"/>
      <c r="N730" s="142"/>
      <c r="O730" s="142"/>
      <c r="P730" s="142"/>
      <c r="Q730" s="142"/>
      <c r="R730" s="142"/>
      <c r="S730" s="142"/>
      <c r="T730" s="143"/>
      <c r="AS730" s="139" t="s">
        <v>154</v>
      </c>
      <c r="AT730" s="139" t="s">
        <v>77</v>
      </c>
      <c r="AU730" s="11" t="s">
        <v>73</v>
      </c>
      <c r="AV730" s="11" t="s">
        <v>30</v>
      </c>
      <c r="AW730" s="11" t="s">
        <v>68</v>
      </c>
      <c r="AX730" s="139" t="s">
        <v>142</v>
      </c>
    </row>
    <row r="731" spans="2:50" s="12" customFormat="1" ht="12">
      <c r="B731" s="144"/>
      <c r="D731" s="135" t="s">
        <v>154</v>
      </c>
      <c r="E731" s="145" t="s">
        <v>3</v>
      </c>
      <c r="F731" s="146" t="s">
        <v>790</v>
      </c>
      <c r="H731" s="147">
        <v>3</v>
      </c>
      <c r="L731" s="144"/>
      <c r="M731" s="148"/>
      <c r="N731" s="149"/>
      <c r="O731" s="149"/>
      <c r="P731" s="149"/>
      <c r="Q731" s="149"/>
      <c r="R731" s="149"/>
      <c r="S731" s="149"/>
      <c r="T731" s="150"/>
      <c r="AS731" s="145" t="s">
        <v>154</v>
      </c>
      <c r="AT731" s="145" t="s">
        <v>77</v>
      </c>
      <c r="AU731" s="12" t="s">
        <v>77</v>
      </c>
      <c r="AV731" s="12" t="s">
        <v>30</v>
      </c>
      <c r="AW731" s="12" t="s">
        <v>73</v>
      </c>
      <c r="AX731" s="145" t="s">
        <v>142</v>
      </c>
    </row>
    <row r="732" spans="2:64" s="1" customFormat="1" ht="20.45" customHeight="1">
      <c r="B732" s="124"/>
      <c r="C732" s="151" t="s">
        <v>791</v>
      </c>
      <c r="D732" s="151" t="s">
        <v>166</v>
      </c>
      <c r="E732" s="152" t="s">
        <v>792</v>
      </c>
      <c r="F732" s="153" t="s">
        <v>1224</v>
      </c>
      <c r="G732" s="154" t="s">
        <v>148</v>
      </c>
      <c r="H732" s="155">
        <v>3</v>
      </c>
      <c r="I732" s="156"/>
      <c r="J732" s="156">
        <f>ROUND(I732*H732,2)</f>
        <v>0</v>
      </c>
      <c r="K732" s="153" t="s">
        <v>3</v>
      </c>
      <c r="L732" s="157"/>
      <c r="M732" s="158" t="s">
        <v>3</v>
      </c>
      <c r="N732" s="159" t="s">
        <v>39</v>
      </c>
      <c r="O732" s="132">
        <v>0</v>
      </c>
      <c r="P732" s="132">
        <f>O732*H732</f>
        <v>0</v>
      </c>
      <c r="Q732" s="132">
        <v>0</v>
      </c>
      <c r="R732" s="132">
        <f>Q732*H732</f>
        <v>0</v>
      </c>
      <c r="S732" s="132">
        <v>0</v>
      </c>
      <c r="T732" s="133">
        <f>S732*H732</f>
        <v>0</v>
      </c>
      <c r="AQ732" s="17" t="s">
        <v>422</v>
      </c>
      <c r="AS732" s="17" t="s">
        <v>166</v>
      </c>
      <c r="AT732" s="17" t="s">
        <v>77</v>
      </c>
      <c r="AX732" s="17" t="s">
        <v>142</v>
      </c>
      <c r="BD732" s="134">
        <f>IF(N732="základní",J732,0)</f>
        <v>0</v>
      </c>
      <c r="BE732" s="134">
        <f>IF(N732="snížená",J732,0)</f>
        <v>0</v>
      </c>
      <c r="BF732" s="134">
        <f>IF(N732="zákl. přenesená",J732,0)</f>
        <v>0</v>
      </c>
      <c r="BG732" s="134">
        <f>IF(N732="sníž. přenesená",J732,0)</f>
        <v>0</v>
      </c>
      <c r="BH732" s="134">
        <f>IF(N732="nulová",J732,0)</f>
        <v>0</v>
      </c>
      <c r="BI732" s="17" t="s">
        <v>73</v>
      </c>
      <c r="BJ732" s="134">
        <f>ROUND(I732*H732,2)</f>
        <v>0</v>
      </c>
      <c r="BK732" s="17" t="s">
        <v>305</v>
      </c>
      <c r="BL732" s="17" t="s">
        <v>794</v>
      </c>
    </row>
    <row r="733" spans="2:64" s="1" customFormat="1" ht="20.45" customHeight="1">
      <c r="B733" s="124"/>
      <c r="C733" s="125" t="s">
        <v>795</v>
      </c>
      <c r="D733" s="125" t="s">
        <v>145</v>
      </c>
      <c r="E733" s="126" t="s">
        <v>796</v>
      </c>
      <c r="F733" s="127" t="s">
        <v>797</v>
      </c>
      <c r="G733" s="128" t="s">
        <v>161</v>
      </c>
      <c r="H733" s="129">
        <v>0.921</v>
      </c>
      <c r="I733" s="130"/>
      <c r="J733" s="130">
        <f>ROUND(I733*H733,2)</f>
        <v>0</v>
      </c>
      <c r="K733" s="127" t="s">
        <v>149</v>
      </c>
      <c r="L733" s="28"/>
      <c r="M733" s="48" t="s">
        <v>3</v>
      </c>
      <c r="N733" s="131" t="s">
        <v>39</v>
      </c>
      <c r="O733" s="132">
        <v>3.006</v>
      </c>
      <c r="P733" s="132">
        <f>O733*H733</f>
        <v>2.768526</v>
      </c>
      <c r="Q733" s="132">
        <v>0</v>
      </c>
      <c r="R733" s="132">
        <f>Q733*H733</f>
        <v>0</v>
      </c>
      <c r="S733" s="132">
        <v>0</v>
      </c>
      <c r="T733" s="133">
        <f>S733*H733</f>
        <v>0</v>
      </c>
      <c r="AQ733" s="17" t="s">
        <v>305</v>
      </c>
      <c r="AS733" s="17" t="s">
        <v>145</v>
      </c>
      <c r="AT733" s="17" t="s">
        <v>77</v>
      </c>
      <c r="AX733" s="17" t="s">
        <v>142</v>
      </c>
      <c r="BD733" s="134">
        <f>IF(N733="základní",J733,0)</f>
        <v>0</v>
      </c>
      <c r="BE733" s="134">
        <f>IF(N733="snížená",J733,0)</f>
        <v>0</v>
      </c>
      <c r="BF733" s="134">
        <f>IF(N733="zákl. přenesená",J733,0)</f>
        <v>0</v>
      </c>
      <c r="BG733" s="134">
        <f>IF(N733="sníž. přenesená",J733,0)</f>
        <v>0</v>
      </c>
      <c r="BH733" s="134">
        <f>IF(N733="nulová",J733,0)</f>
        <v>0</v>
      </c>
      <c r="BI733" s="17" t="s">
        <v>73</v>
      </c>
      <c r="BJ733" s="134">
        <f>ROUND(I733*H733,2)</f>
        <v>0</v>
      </c>
      <c r="BK733" s="17" t="s">
        <v>305</v>
      </c>
      <c r="BL733" s="17" t="s">
        <v>798</v>
      </c>
    </row>
    <row r="734" spans="2:46" s="1" customFormat="1" ht="87.75">
      <c r="B734" s="28"/>
      <c r="D734" s="135" t="s">
        <v>152</v>
      </c>
      <c r="F734" s="136" t="s">
        <v>799</v>
      </c>
      <c r="L734" s="28"/>
      <c r="M734" s="137"/>
      <c r="N734" s="49"/>
      <c r="O734" s="49"/>
      <c r="P734" s="49"/>
      <c r="Q734" s="49"/>
      <c r="R734" s="49"/>
      <c r="S734" s="49"/>
      <c r="T734" s="50"/>
      <c r="AS734" s="17" t="s">
        <v>152</v>
      </c>
      <c r="AT734" s="17" t="s">
        <v>77</v>
      </c>
    </row>
    <row r="735" spans="2:62" s="10" customFormat="1" ht="22.9" customHeight="1">
      <c r="B735" s="112"/>
      <c r="D735" s="113" t="s">
        <v>67</v>
      </c>
      <c r="E735" s="122" t="s">
        <v>800</v>
      </c>
      <c r="F735" s="122" t="s">
        <v>801</v>
      </c>
      <c r="J735" s="123">
        <f>BJ735</f>
        <v>0</v>
      </c>
      <c r="L735" s="112"/>
      <c r="M735" s="116"/>
      <c r="N735" s="117"/>
      <c r="O735" s="117"/>
      <c r="P735" s="118">
        <f>SUM(P736:P786)</f>
        <v>109.557785</v>
      </c>
      <c r="Q735" s="117"/>
      <c r="R735" s="118">
        <f>SUM(R736:R786)</f>
        <v>3.4130979999999997</v>
      </c>
      <c r="S735" s="117"/>
      <c r="T735" s="119">
        <f>SUM(T736:T786)</f>
        <v>0.8350267999999998</v>
      </c>
      <c r="AQ735" s="113" t="s">
        <v>77</v>
      </c>
      <c r="AS735" s="120" t="s">
        <v>67</v>
      </c>
      <c r="AT735" s="120" t="s">
        <v>73</v>
      </c>
      <c r="AX735" s="113" t="s">
        <v>142</v>
      </c>
      <c r="BJ735" s="121">
        <f>SUM(BJ736:BJ786)</f>
        <v>0</v>
      </c>
    </row>
    <row r="736" spans="2:64" s="1" customFormat="1" ht="20.45" customHeight="1">
      <c r="B736" s="124"/>
      <c r="C736" s="125" t="s">
        <v>802</v>
      </c>
      <c r="D736" s="125" t="s">
        <v>145</v>
      </c>
      <c r="E736" s="126" t="s">
        <v>803</v>
      </c>
      <c r="F736" s="127" t="s">
        <v>804</v>
      </c>
      <c r="G736" s="128" t="s">
        <v>174</v>
      </c>
      <c r="H736" s="129">
        <v>100.1</v>
      </c>
      <c r="I736" s="130"/>
      <c r="J736" s="130">
        <f>ROUND(I736*H736,2)</f>
        <v>0</v>
      </c>
      <c r="K736" s="127" t="s">
        <v>149</v>
      </c>
      <c r="L736" s="28"/>
      <c r="M736" s="48" t="s">
        <v>3</v>
      </c>
      <c r="N736" s="131" t="s">
        <v>39</v>
      </c>
      <c r="O736" s="132">
        <v>0.024</v>
      </c>
      <c r="P736" s="132">
        <f>O736*H736</f>
        <v>2.4024</v>
      </c>
      <c r="Q736" s="132">
        <v>0</v>
      </c>
      <c r="R736" s="132">
        <f>Q736*H736</f>
        <v>0</v>
      </c>
      <c r="S736" s="132">
        <v>0</v>
      </c>
      <c r="T736" s="133">
        <f>S736*H736</f>
        <v>0</v>
      </c>
      <c r="AQ736" s="17" t="s">
        <v>305</v>
      </c>
      <c r="AS736" s="17" t="s">
        <v>145</v>
      </c>
      <c r="AT736" s="17" t="s">
        <v>77</v>
      </c>
      <c r="AX736" s="17" t="s">
        <v>142</v>
      </c>
      <c r="BD736" s="134">
        <f>IF(N736="základní",J736,0)</f>
        <v>0</v>
      </c>
      <c r="BE736" s="134">
        <f>IF(N736="snížená",J736,0)</f>
        <v>0</v>
      </c>
      <c r="BF736" s="134">
        <f>IF(N736="zákl. přenesená",J736,0)</f>
        <v>0</v>
      </c>
      <c r="BG736" s="134">
        <f>IF(N736="sníž. přenesená",J736,0)</f>
        <v>0</v>
      </c>
      <c r="BH736" s="134">
        <f>IF(N736="nulová",J736,0)</f>
        <v>0</v>
      </c>
      <c r="BI736" s="17" t="s">
        <v>73</v>
      </c>
      <c r="BJ736" s="134">
        <f>ROUND(I736*H736,2)</f>
        <v>0</v>
      </c>
      <c r="BK736" s="17" t="s">
        <v>305</v>
      </c>
      <c r="BL736" s="17" t="s">
        <v>805</v>
      </c>
    </row>
    <row r="737" spans="2:46" s="1" customFormat="1" ht="48.75">
      <c r="B737" s="28"/>
      <c r="D737" s="135" t="s">
        <v>152</v>
      </c>
      <c r="F737" s="136" t="s">
        <v>806</v>
      </c>
      <c r="L737" s="28"/>
      <c r="M737" s="137"/>
      <c r="N737" s="49"/>
      <c r="O737" s="49"/>
      <c r="P737" s="49"/>
      <c r="Q737" s="49"/>
      <c r="R737" s="49"/>
      <c r="S737" s="49"/>
      <c r="T737" s="50"/>
      <c r="AS737" s="17" t="s">
        <v>152</v>
      </c>
      <c r="AT737" s="17" t="s">
        <v>77</v>
      </c>
    </row>
    <row r="738" spans="2:50" s="11" customFormat="1" ht="12">
      <c r="B738" s="138"/>
      <c r="D738" s="135" t="s">
        <v>154</v>
      </c>
      <c r="E738" s="139" t="s">
        <v>3</v>
      </c>
      <c r="F738" s="140" t="s">
        <v>1134</v>
      </c>
      <c r="H738" s="139" t="s">
        <v>3</v>
      </c>
      <c r="L738" s="138"/>
      <c r="M738" s="141"/>
      <c r="N738" s="142"/>
      <c r="O738" s="142"/>
      <c r="P738" s="142"/>
      <c r="Q738" s="142"/>
      <c r="R738" s="142"/>
      <c r="S738" s="142"/>
      <c r="T738" s="143"/>
      <c r="AS738" s="139" t="s">
        <v>154</v>
      </c>
      <c r="AT738" s="139" t="s">
        <v>77</v>
      </c>
      <c r="AU738" s="11" t="s">
        <v>73</v>
      </c>
      <c r="AV738" s="11" t="s">
        <v>30</v>
      </c>
      <c r="AW738" s="11" t="s">
        <v>68</v>
      </c>
      <c r="AX738" s="139" t="s">
        <v>142</v>
      </c>
    </row>
    <row r="739" spans="2:50" s="11" customFormat="1" ht="12">
      <c r="B739" s="138"/>
      <c r="D739" s="135" t="s">
        <v>154</v>
      </c>
      <c r="E739" s="139" t="s">
        <v>3</v>
      </c>
      <c r="F739" s="140" t="s">
        <v>156</v>
      </c>
      <c r="H739" s="139" t="s">
        <v>3</v>
      </c>
      <c r="L739" s="138"/>
      <c r="M739" s="141"/>
      <c r="N739" s="142"/>
      <c r="O739" s="142"/>
      <c r="P739" s="142"/>
      <c r="Q739" s="142"/>
      <c r="R739" s="142"/>
      <c r="S739" s="142"/>
      <c r="T739" s="143"/>
      <c r="AS739" s="139" t="s">
        <v>154</v>
      </c>
      <c r="AT739" s="139" t="s">
        <v>77</v>
      </c>
      <c r="AU739" s="11" t="s">
        <v>73</v>
      </c>
      <c r="AV739" s="11" t="s">
        <v>30</v>
      </c>
      <c r="AW739" s="11" t="s">
        <v>68</v>
      </c>
      <c r="AX739" s="139" t="s">
        <v>142</v>
      </c>
    </row>
    <row r="740" spans="2:50" s="11" customFormat="1" ht="12">
      <c r="B740" s="138"/>
      <c r="D740" s="135" t="s">
        <v>154</v>
      </c>
      <c r="E740" s="139" t="s">
        <v>3</v>
      </c>
      <c r="F740" s="140" t="s">
        <v>463</v>
      </c>
      <c r="H740" s="139" t="s">
        <v>3</v>
      </c>
      <c r="L740" s="138"/>
      <c r="M740" s="141"/>
      <c r="N740" s="142"/>
      <c r="O740" s="142"/>
      <c r="P740" s="142"/>
      <c r="Q740" s="142"/>
      <c r="R740" s="142"/>
      <c r="S740" s="142"/>
      <c r="T740" s="143"/>
      <c r="AS740" s="139" t="s">
        <v>154</v>
      </c>
      <c r="AT740" s="139" t="s">
        <v>77</v>
      </c>
      <c r="AU740" s="11" t="s">
        <v>73</v>
      </c>
      <c r="AV740" s="11" t="s">
        <v>30</v>
      </c>
      <c r="AW740" s="11" t="s">
        <v>68</v>
      </c>
      <c r="AX740" s="139" t="s">
        <v>142</v>
      </c>
    </row>
    <row r="741" spans="2:50" s="12" customFormat="1" ht="12">
      <c r="B741" s="144"/>
      <c r="D741" s="135" t="s">
        <v>154</v>
      </c>
      <c r="E741" s="145" t="s">
        <v>3</v>
      </c>
      <c r="F741" s="146" t="s">
        <v>807</v>
      </c>
      <c r="H741" s="147">
        <v>61.8</v>
      </c>
      <c r="L741" s="144"/>
      <c r="M741" s="148"/>
      <c r="N741" s="149"/>
      <c r="O741" s="149"/>
      <c r="P741" s="149"/>
      <c r="Q741" s="149"/>
      <c r="R741" s="149"/>
      <c r="S741" s="149"/>
      <c r="T741" s="150"/>
      <c r="AS741" s="145" t="s">
        <v>154</v>
      </c>
      <c r="AT741" s="145" t="s">
        <v>77</v>
      </c>
      <c r="AU741" s="12" t="s">
        <v>77</v>
      </c>
      <c r="AV741" s="12" t="s">
        <v>30</v>
      </c>
      <c r="AW741" s="12" t="s">
        <v>68</v>
      </c>
      <c r="AX741" s="145" t="s">
        <v>142</v>
      </c>
    </row>
    <row r="742" spans="2:50" s="11" customFormat="1" ht="12">
      <c r="B742" s="138"/>
      <c r="D742" s="135" t="s">
        <v>154</v>
      </c>
      <c r="E742" s="139" t="s">
        <v>3</v>
      </c>
      <c r="F742" s="140" t="s">
        <v>465</v>
      </c>
      <c r="H742" s="139" t="s">
        <v>3</v>
      </c>
      <c r="L742" s="138"/>
      <c r="M742" s="141"/>
      <c r="N742" s="142"/>
      <c r="O742" s="142"/>
      <c r="P742" s="142"/>
      <c r="Q742" s="142"/>
      <c r="R742" s="142"/>
      <c r="S742" s="142"/>
      <c r="T742" s="143"/>
      <c r="AS742" s="139" t="s">
        <v>154</v>
      </c>
      <c r="AT742" s="139" t="s">
        <v>77</v>
      </c>
      <c r="AU742" s="11" t="s">
        <v>73</v>
      </c>
      <c r="AV742" s="11" t="s">
        <v>30</v>
      </c>
      <c r="AW742" s="11" t="s">
        <v>68</v>
      </c>
      <c r="AX742" s="139" t="s">
        <v>142</v>
      </c>
    </row>
    <row r="743" spans="2:50" s="12" customFormat="1" ht="12">
      <c r="B743" s="144"/>
      <c r="D743" s="135" t="s">
        <v>154</v>
      </c>
      <c r="E743" s="145" t="s">
        <v>3</v>
      </c>
      <c r="F743" s="146" t="s">
        <v>1225</v>
      </c>
      <c r="H743" s="147">
        <v>38.3</v>
      </c>
      <c r="L743" s="144"/>
      <c r="M743" s="148"/>
      <c r="N743" s="149"/>
      <c r="O743" s="149"/>
      <c r="P743" s="149"/>
      <c r="Q743" s="149"/>
      <c r="R743" s="149"/>
      <c r="S743" s="149"/>
      <c r="T743" s="150"/>
      <c r="AS743" s="145" t="s">
        <v>154</v>
      </c>
      <c r="AT743" s="145" t="s">
        <v>77</v>
      </c>
      <c r="AU743" s="12" t="s">
        <v>77</v>
      </c>
      <c r="AV743" s="12" t="s">
        <v>30</v>
      </c>
      <c r="AW743" s="12" t="s">
        <v>68</v>
      </c>
      <c r="AX743" s="145" t="s">
        <v>142</v>
      </c>
    </row>
    <row r="744" spans="2:50" s="14" customFormat="1" ht="12">
      <c r="B744" s="167"/>
      <c r="D744" s="135" t="s">
        <v>154</v>
      </c>
      <c r="E744" s="168" t="s">
        <v>92</v>
      </c>
      <c r="F744" s="169" t="s">
        <v>226</v>
      </c>
      <c r="H744" s="170">
        <v>100.1</v>
      </c>
      <c r="L744" s="167"/>
      <c r="M744" s="171"/>
      <c r="N744" s="172"/>
      <c r="O744" s="172"/>
      <c r="P744" s="172"/>
      <c r="Q744" s="172"/>
      <c r="R744" s="172"/>
      <c r="S744" s="172"/>
      <c r="T744" s="173"/>
      <c r="AS744" s="168" t="s">
        <v>154</v>
      </c>
      <c r="AT744" s="168" t="s">
        <v>77</v>
      </c>
      <c r="AU744" s="14" t="s">
        <v>143</v>
      </c>
      <c r="AV744" s="14" t="s">
        <v>30</v>
      </c>
      <c r="AW744" s="14" t="s">
        <v>68</v>
      </c>
      <c r="AX744" s="168" t="s">
        <v>142</v>
      </c>
    </row>
    <row r="745" spans="2:50" s="13" customFormat="1" ht="12">
      <c r="B745" s="160"/>
      <c r="D745" s="135" t="s">
        <v>154</v>
      </c>
      <c r="E745" s="161" t="s">
        <v>3</v>
      </c>
      <c r="F745" s="162" t="s">
        <v>182</v>
      </c>
      <c r="H745" s="163">
        <v>100.1</v>
      </c>
      <c r="L745" s="160"/>
      <c r="M745" s="164"/>
      <c r="N745" s="165"/>
      <c r="O745" s="165"/>
      <c r="P745" s="165"/>
      <c r="Q745" s="165"/>
      <c r="R745" s="165"/>
      <c r="S745" s="165"/>
      <c r="T745" s="166"/>
      <c r="AS745" s="161" t="s">
        <v>154</v>
      </c>
      <c r="AT745" s="161" t="s">
        <v>77</v>
      </c>
      <c r="AU745" s="13" t="s">
        <v>150</v>
      </c>
      <c r="AV745" s="13" t="s">
        <v>30</v>
      </c>
      <c r="AW745" s="13" t="s">
        <v>73</v>
      </c>
      <c r="AX745" s="161" t="s">
        <v>142</v>
      </c>
    </row>
    <row r="746" spans="2:64" s="1" customFormat="1" ht="20.45" customHeight="1">
      <c r="B746" s="124"/>
      <c r="C746" s="125" t="s">
        <v>809</v>
      </c>
      <c r="D746" s="125" t="s">
        <v>145</v>
      </c>
      <c r="E746" s="126" t="s">
        <v>810</v>
      </c>
      <c r="F746" s="127" t="s">
        <v>811</v>
      </c>
      <c r="G746" s="128" t="s">
        <v>174</v>
      </c>
      <c r="H746" s="129">
        <v>100.1</v>
      </c>
      <c r="I746" s="130"/>
      <c r="J746" s="130">
        <f>ROUND(I746*H746,2)</f>
        <v>0</v>
      </c>
      <c r="K746" s="127" t="s">
        <v>149</v>
      </c>
      <c r="L746" s="28"/>
      <c r="M746" s="48" t="s">
        <v>3</v>
      </c>
      <c r="N746" s="131" t="s">
        <v>39</v>
      </c>
      <c r="O746" s="132">
        <v>0.044</v>
      </c>
      <c r="P746" s="132">
        <f>O746*H746</f>
        <v>4.4044</v>
      </c>
      <c r="Q746" s="132">
        <v>0.0003</v>
      </c>
      <c r="R746" s="132">
        <f>Q746*H746</f>
        <v>0.030029999999999994</v>
      </c>
      <c r="S746" s="132">
        <v>0</v>
      </c>
      <c r="T746" s="133">
        <f>S746*H746</f>
        <v>0</v>
      </c>
      <c r="AQ746" s="17" t="s">
        <v>305</v>
      </c>
      <c r="AS746" s="17" t="s">
        <v>145</v>
      </c>
      <c r="AT746" s="17" t="s">
        <v>77</v>
      </c>
      <c r="AX746" s="17" t="s">
        <v>142</v>
      </c>
      <c r="BD746" s="134">
        <f>IF(N746="základní",J746,0)</f>
        <v>0</v>
      </c>
      <c r="BE746" s="134">
        <f>IF(N746="snížená",J746,0)</f>
        <v>0</v>
      </c>
      <c r="BF746" s="134">
        <f>IF(N746="zákl. přenesená",J746,0)</f>
        <v>0</v>
      </c>
      <c r="BG746" s="134">
        <f>IF(N746="sníž. přenesená",J746,0)</f>
        <v>0</v>
      </c>
      <c r="BH746" s="134">
        <f>IF(N746="nulová",J746,0)</f>
        <v>0</v>
      </c>
      <c r="BI746" s="17" t="s">
        <v>73</v>
      </c>
      <c r="BJ746" s="134">
        <f>ROUND(I746*H746,2)</f>
        <v>0</v>
      </c>
      <c r="BK746" s="17" t="s">
        <v>305</v>
      </c>
      <c r="BL746" s="17" t="s">
        <v>812</v>
      </c>
    </row>
    <row r="747" spans="2:46" s="1" customFormat="1" ht="48.75">
      <c r="B747" s="28"/>
      <c r="D747" s="135" t="s">
        <v>152</v>
      </c>
      <c r="F747" s="136" t="s">
        <v>806</v>
      </c>
      <c r="L747" s="28"/>
      <c r="M747" s="137"/>
      <c r="N747" s="49"/>
      <c r="O747" s="49"/>
      <c r="P747" s="49"/>
      <c r="Q747" s="49"/>
      <c r="R747" s="49"/>
      <c r="S747" s="49"/>
      <c r="T747" s="50"/>
      <c r="AS747" s="17" t="s">
        <v>152</v>
      </c>
      <c r="AT747" s="17" t="s">
        <v>77</v>
      </c>
    </row>
    <row r="748" spans="2:50" s="11" customFormat="1" ht="12">
      <c r="B748" s="138"/>
      <c r="D748" s="135" t="s">
        <v>154</v>
      </c>
      <c r="E748" s="139" t="s">
        <v>3</v>
      </c>
      <c r="F748" s="140" t="s">
        <v>1134</v>
      </c>
      <c r="H748" s="139" t="s">
        <v>3</v>
      </c>
      <c r="L748" s="138"/>
      <c r="M748" s="141"/>
      <c r="N748" s="142"/>
      <c r="O748" s="142"/>
      <c r="P748" s="142"/>
      <c r="Q748" s="142"/>
      <c r="R748" s="142"/>
      <c r="S748" s="142"/>
      <c r="T748" s="143"/>
      <c r="AS748" s="139" t="s">
        <v>154</v>
      </c>
      <c r="AT748" s="139" t="s">
        <v>77</v>
      </c>
      <c r="AU748" s="11" t="s">
        <v>73</v>
      </c>
      <c r="AV748" s="11" t="s">
        <v>30</v>
      </c>
      <c r="AW748" s="11" t="s">
        <v>68</v>
      </c>
      <c r="AX748" s="139" t="s">
        <v>142</v>
      </c>
    </row>
    <row r="749" spans="2:50" s="11" customFormat="1" ht="12">
      <c r="B749" s="138"/>
      <c r="D749" s="135" t="s">
        <v>154</v>
      </c>
      <c r="E749" s="139" t="s">
        <v>3</v>
      </c>
      <c r="F749" s="140" t="s">
        <v>156</v>
      </c>
      <c r="H749" s="139" t="s">
        <v>3</v>
      </c>
      <c r="L749" s="138"/>
      <c r="M749" s="141"/>
      <c r="N749" s="142"/>
      <c r="O749" s="142"/>
      <c r="P749" s="142"/>
      <c r="Q749" s="142"/>
      <c r="R749" s="142"/>
      <c r="S749" s="142"/>
      <c r="T749" s="143"/>
      <c r="AS749" s="139" t="s">
        <v>154</v>
      </c>
      <c r="AT749" s="139" t="s">
        <v>77</v>
      </c>
      <c r="AU749" s="11" t="s">
        <v>73</v>
      </c>
      <c r="AV749" s="11" t="s">
        <v>30</v>
      </c>
      <c r="AW749" s="11" t="s">
        <v>68</v>
      </c>
      <c r="AX749" s="139" t="s">
        <v>142</v>
      </c>
    </row>
    <row r="750" spans="2:50" s="12" customFormat="1" ht="12">
      <c r="B750" s="144"/>
      <c r="D750" s="135" t="s">
        <v>154</v>
      </c>
      <c r="E750" s="145" t="s">
        <v>3</v>
      </c>
      <c r="F750" s="146" t="s">
        <v>92</v>
      </c>
      <c r="H750" s="147">
        <v>100.1</v>
      </c>
      <c r="L750" s="144"/>
      <c r="M750" s="148"/>
      <c r="N750" s="149"/>
      <c r="O750" s="149"/>
      <c r="P750" s="149"/>
      <c r="Q750" s="149"/>
      <c r="R750" s="149"/>
      <c r="S750" s="149"/>
      <c r="T750" s="150"/>
      <c r="AS750" s="145" t="s">
        <v>154</v>
      </c>
      <c r="AT750" s="145" t="s">
        <v>77</v>
      </c>
      <c r="AU750" s="12" t="s">
        <v>77</v>
      </c>
      <c r="AV750" s="12" t="s">
        <v>30</v>
      </c>
      <c r="AW750" s="12" t="s">
        <v>73</v>
      </c>
      <c r="AX750" s="145" t="s">
        <v>142</v>
      </c>
    </row>
    <row r="751" spans="2:64" s="1" customFormat="1" ht="20.45" customHeight="1">
      <c r="B751" s="124"/>
      <c r="C751" s="125" t="s">
        <v>813</v>
      </c>
      <c r="D751" s="125" t="s">
        <v>145</v>
      </c>
      <c r="E751" s="126" t="s">
        <v>814</v>
      </c>
      <c r="F751" s="127" t="s">
        <v>815</v>
      </c>
      <c r="G751" s="128" t="s">
        <v>174</v>
      </c>
      <c r="H751" s="129">
        <v>100.1</v>
      </c>
      <c r="I751" s="130"/>
      <c r="J751" s="130">
        <f>ROUND(I751*H751,2)</f>
        <v>0</v>
      </c>
      <c r="K751" s="127" t="s">
        <v>149</v>
      </c>
      <c r="L751" s="28"/>
      <c r="M751" s="48" t="s">
        <v>3</v>
      </c>
      <c r="N751" s="131" t="s">
        <v>39</v>
      </c>
      <c r="O751" s="132">
        <v>0.192</v>
      </c>
      <c r="P751" s="132">
        <f>O751*H751</f>
        <v>19.2192</v>
      </c>
      <c r="Q751" s="132">
        <v>0.0045</v>
      </c>
      <c r="R751" s="132">
        <f>Q751*H751</f>
        <v>0.45044999999999996</v>
      </c>
      <c r="S751" s="132">
        <v>0</v>
      </c>
      <c r="T751" s="133">
        <f>S751*H751</f>
        <v>0</v>
      </c>
      <c r="AQ751" s="17" t="s">
        <v>305</v>
      </c>
      <c r="AS751" s="17" t="s">
        <v>145</v>
      </c>
      <c r="AT751" s="17" t="s">
        <v>77</v>
      </c>
      <c r="AX751" s="17" t="s">
        <v>142</v>
      </c>
      <c r="BD751" s="134">
        <f>IF(N751="základní",J751,0)</f>
        <v>0</v>
      </c>
      <c r="BE751" s="134">
        <f>IF(N751="snížená",J751,0)</f>
        <v>0</v>
      </c>
      <c r="BF751" s="134">
        <f>IF(N751="zákl. přenesená",J751,0)</f>
        <v>0</v>
      </c>
      <c r="BG751" s="134">
        <f>IF(N751="sníž. přenesená",J751,0)</f>
        <v>0</v>
      </c>
      <c r="BH751" s="134">
        <f>IF(N751="nulová",J751,0)</f>
        <v>0</v>
      </c>
      <c r="BI751" s="17" t="s">
        <v>73</v>
      </c>
      <c r="BJ751" s="134">
        <f>ROUND(I751*H751,2)</f>
        <v>0</v>
      </c>
      <c r="BK751" s="17" t="s">
        <v>305</v>
      </c>
      <c r="BL751" s="17" t="s">
        <v>816</v>
      </c>
    </row>
    <row r="752" spans="2:46" s="1" customFormat="1" ht="48.75">
      <c r="B752" s="28"/>
      <c r="D752" s="135" t="s">
        <v>152</v>
      </c>
      <c r="F752" s="136" t="s">
        <v>806</v>
      </c>
      <c r="L752" s="28"/>
      <c r="M752" s="137"/>
      <c r="N752" s="49"/>
      <c r="O752" s="49"/>
      <c r="P752" s="49"/>
      <c r="Q752" s="49"/>
      <c r="R752" s="49"/>
      <c r="S752" s="49"/>
      <c r="T752" s="50"/>
      <c r="AS752" s="17" t="s">
        <v>152</v>
      </c>
      <c r="AT752" s="17" t="s">
        <v>77</v>
      </c>
    </row>
    <row r="753" spans="2:50" s="11" customFormat="1" ht="12">
      <c r="B753" s="138"/>
      <c r="D753" s="135" t="s">
        <v>154</v>
      </c>
      <c r="E753" s="139" t="s">
        <v>3</v>
      </c>
      <c r="F753" s="140" t="s">
        <v>1134</v>
      </c>
      <c r="H753" s="139" t="s">
        <v>3</v>
      </c>
      <c r="L753" s="138"/>
      <c r="M753" s="141"/>
      <c r="N753" s="142"/>
      <c r="O753" s="142"/>
      <c r="P753" s="142"/>
      <c r="Q753" s="142"/>
      <c r="R753" s="142"/>
      <c r="S753" s="142"/>
      <c r="T753" s="143"/>
      <c r="AS753" s="139" t="s">
        <v>154</v>
      </c>
      <c r="AT753" s="139" t="s">
        <v>77</v>
      </c>
      <c r="AU753" s="11" t="s">
        <v>73</v>
      </c>
      <c r="AV753" s="11" t="s">
        <v>30</v>
      </c>
      <c r="AW753" s="11" t="s">
        <v>68</v>
      </c>
      <c r="AX753" s="139" t="s">
        <v>142</v>
      </c>
    </row>
    <row r="754" spans="2:50" s="11" customFormat="1" ht="12">
      <c r="B754" s="138"/>
      <c r="D754" s="135" t="s">
        <v>154</v>
      </c>
      <c r="E754" s="139" t="s">
        <v>3</v>
      </c>
      <c r="F754" s="140" t="s">
        <v>156</v>
      </c>
      <c r="H754" s="139" t="s">
        <v>3</v>
      </c>
      <c r="L754" s="138"/>
      <c r="M754" s="141"/>
      <c r="N754" s="142"/>
      <c r="O754" s="142"/>
      <c r="P754" s="142"/>
      <c r="Q754" s="142"/>
      <c r="R754" s="142"/>
      <c r="S754" s="142"/>
      <c r="T754" s="143"/>
      <c r="AS754" s="139" t="s">
        <v>154</v>
      </c>
      <c r="AT754" s="139" t="s">
        <v>77</v>
      </c>
      <c r="AU754" s="11" t="s">
        <v>73</v>
      </c>
      <c r="AV754" s="11" t="s">
        <v>30</v>
      </c>
      <c r="AW754" s="11" t="s">
        <v>68</v>
      </c>
      <c r="AX754" s="139" t="s">
        <v>142</v>
      </c>
    </row>
    <row r="755" spans="2:50" s="12" customFormat="1" ht="12">
      <c r="B755" s="144"/>
      <c r="D755" s="135" t="s">
        <v>154</v>
      </c>
      <c r="E755" s="145" t="s">
        <v>3</v>
      </c>
      <c r="F755" s="146" t="s">
        <v>92</v>
      </c>
      <c r="H755" s="147">
        <v>100.1</v>
      </c>
      <c r="L755" s="144"/>
      <c r="M755" s="148"/>
      <c r="N755" s="149"/>
      <c r="O755" s="149"/>
      <c r="P755" s="149"/>
      <c r="Q755" s="149"/>
      <c r="R755" s="149"/>
      <c r="S755" s="149"/>
      <c r="T755" s="150"/>
      <c r="AS755" s="145" t="s">
        <v>154</v>
      </c>
      <c r="AT755" s="145" t="s">
        <v>77</v>
      </c>
      <c r="AU755" s="12" t="s">
        <v>77</v>
      </c>
      <c r="AV755" s="12" t="s">
        <v>30</v>
      </c>
      <c r="AW755" s="12" t="s">
        <v>73</v>
      </c>
      <c r="AX755" s="145" t="s">
        <v>142</v>
      </c>
    </row>
    <row r="756" spans="2:64" s="1" customFormat="1" ht="20.45" customHeight="1">
      <c r="B756" s="124"/>
      <c r="C756" s="125" t="s">
        <v>817</v>
      </c>
      <c r="D756" s="125" t="s">
        <v>145</v>
      </c>
      <c r="E756" s="126" t="s">
        <v>818</v>
      </c>
      <c r="F756" s="127" t="s">
        <v>819</v>
      </c>
      <c r="G756" s="128" t="s">
        <v>313</v>
      </c>
      <c r="H756" s="129">
        <v>38</v>
      </c>
      <c r="I756" s="130"/>
      <c r="J756" s="130">
        <f>ROUND(I756*H756,2)</f>
        <v>0</v>
      </c>
      <c r="K756" s="127" t="s">
        <v>149</v>
      </c>
      <c r="L756" s="28"/>
      <c r="M756" s="48" t="s">
        <v>3</v>
      </c>
      <c r="N756" s="131" t="s">
        <v>39</v>
      </c>
      <c r="O756" s="132">
        <v>0.07</v>
      </c>
      <c r="P756" s="132">
        <f>O756*H756</f>
        <v>2.66</v>
      </c>
      <c r="Q756" s="132">
        <v>0.0002</v>
      </c>
      <c r="R756" s="132">
        <f>Q756*H756</f>
        <v>0.0076</v>
      </c>
      <c r="S756" s="132">
        <v>0</v>
      </c>
      <c r="T756" s="133">
        <f>S756*H756</f>
        <v>0</v>
      </c>
      <c r="AQ756" s="17" t="s">
        <v>305</v>
      </c>
      <c r="AS756" s="17" t="s">
        <v>145</v>
      </c>
      <c r="AT756" s="17" t="s">
        <v>77</v>
      </c>
      <c r="AX756" s="17" t="s">
        <v>142</v>
      </c>
      <c r="BD756" s="134">
        <f>IF(N756="základní",J756,0)</f>
        <v>0</v>
      </c>
      <c r="BE756" s="134">
        <f>IF(N756="snížená",J756,0)</f>
        <v>0</v>
      </c>
      <c r="BF756" s="134">
        <f>IF(N756="zákl. přenesená",J756,0)</f>
        <v>0</v>
      </c>
      <c r="BG756" s="134">
        <f>IF(N756="sníž. přenesená",J756,0)</f>
        <v>0</v>
      </c>
      <c r="BH756" s="134">
        <f>IF(N756="nulová",J756,0)</f>
        <v>0</v>
      </c>
      <c r="BI756" s="17" t="s">
        <v>73</v>
      </c>
      <c r="BJ756" s="134">
        <f>ROUND(I756*H756,2)</f>
        <v>0</v>
      </c>
      <c r="BK756" s="17" t="s">
        <v>305</v>
      </c>
      <c r="BL756" s="17" t="s">
        <v>820</v>
      </c>
    </row>
    <row r="757" spans="2:46" s="1" customFormat="1" ht="48.75">
      <c r="B757" s="28"/>
      <c r="D757" s="135" t="s">
        <v>152</v>
      </c>
      <c r="F757" s="136" t="s">
        <v>806</v>
      </c>
      <c r="L757" s="28"/>
      <c r="M757" s="137"/>
      <c r="N757" s="49"/>
      <c r="O757" s="49"/>
      <c r="P757" s="49"/>
      <c r="Q757" s="49"/>
      <c r="R757" s="49"/>
      <c r="S757" s="49"/>
      <c r="T757" s="50"/>
      <c r="AS757" s="17" t="s">
        <v>152</v>
      </c>
      <c r="AT757" s="17" t="s">
        <v>77</v>
      </c>
    </row>
    <row r="758" spans="2:50" s="11" customFormat="1" ht="12">
      <c r="B758" s="138"/>
      <c r="D758" s="135" t="s">
        <v>154</v>
      </c>
      <c r="E758" s="139" t="s">
        <v>3</v>
      </c>
      <c r="F758" s="140" t="s">
        <v>1134</v>
      </c>
      <c r="H758" s="139" t="s">
        <v>3</v>
      </c>
      <c r="L758" s="138"/>
      <c r="M758" s="141"/>
      <c r="N758" s="142"/>
      <c r="O758" s="142"/>
      <c r="P758" s="142"/>
      <c r="Q758" s="142"/>
      <c r="R758" s="142"/>
      <c r="S758" s="142"/>
      <c r="T758" s="143"/>
      <c r="AS758" s="139" t="s">
        <v>154</v>
      </c>
      <c r="AT758" s="139" t="s">
        <v>77</v>
      </c>
      <c r="AU758" s="11" t="s">
        <v>73</v>
      </c>
      <c r="AV758" s="11" t="s">
        <v>30</v>
      </c>
      <c r="AW758" s="11" t="s">
        <v>68</v>
      </c>
      <c r="AX758" s="139" t="s">
        <v>142</v>
      </c>
    </row>
    <row r="759" spans="2:50" s="11" customFormat="1" ht="12">
      <c r="B759" s="138"/>
      <c r="D759" s="135" t="s">
        <v>154</v>
      </c>
      <c r="E759" s="139" t="s">
        <v>3</v>
      </c>
      <c r="F759" s="140" t="s">
        <v>821</v>
      </c>
      <c r="H759" s="139" t="s">
        <v>3</v>
      </c>
      <c r="L759" s="138"/>
      <c r="M759" s="141"/>
      <c r="N759" s="142"/>
      <c r="O759" s="142"/>
      <c r="P759" s="142"/>
      <c r="Q759" s="142"/>
      <c r="R759" s="142"/>
      <c r="S759" s="142"/>
      <c r="T759" s="143"/>
      <c r="AS759" s="139" t="s">
        <v>154</v>
      </c>
      <c r="AT759" s="139" t="s">
        <v>77</v>
      </c>
      <c r="AU759" s="11" t="s">
        <v>73</v>
      </c>
      <c r="AV759" s="11" t="s">
        <v>30</v>
      </c>
      <c r="AW759" s="11" t="s">
        <v>68</v>
      </c>
      <c r="AX759" s="139" t="s">
        <v>142</v>
      </c>
    </row>
    <row r="760" spans="2:50" s="12" customFormat="1" ht="12">
      <c r="B760" s="144"/>
      <c r="D760" s="135" t="s">
        <v>154</v>
      </c>
      <c r="E760" s="145" t="s">
        <v>3</v>
      </c>
      <c r="F760" s="146" t="s">
        <v>822</v>
      </c>
      <c r="H760" s="147">
        <v>24</v>
      </c>
      <c r="L760" s="144"/>
      <c r="M760" s="148"/>
      <c r="N760" s="149"/>
      <c r="O760" s="149"/>
      <c r="P760" s="149"/>
      <c r="Q760" s="149"/>
      <c r="R760" s="149"/>
      <c r="S760" s="149"/>
      <c r="T760" s="150"/>
      <c r="AS760" s="145" t="s">
        <v>154</v>
      </c>
      <c r="AT760" s="145" t="s">
        <v>77</v>
      </c>
      <c r="AU760" s="12" t="s">
        <v>77</v>
      </c>
      <c r="AV760" s="12" t="s">
        <v>30</v>
      </c>
      <c r="AW760" s="12" t="s">
        <v>68</v>
      </c>
      <c r="AX760" s="145" t="s">
        <v>142</v>
      </c>
    </row>
    <row r="761" spans="2:50" s="12" customFormat="1" ht="12">
      <c r="B761" s="144"/>
      <c r="D761" s="135" t="s">
        <v>154</v>
      </c>
      <c r="E761" s="145" t="s">
        <v>3</v>
      </c>
      <c r="F761" s="146" t="s">
        <v>1226</v>
      </c>
      <c r="H761" s="147">
        <v>14</v>
      </c>
      <c r="L761" s="144"/>
      <c r="M761" s="148"/>
      <c r="N761" s="149"/>
      <c r="O761" s="149"/>
      <c r="P761" s="149"/>
      <c r="Q761" s="149"/>
      <c r="R761" s="149"/>
      <c r="S761" s="149"/>
      <c r="T761" s="150"/>
      <c r="AS761" s="145" t="s">
        <v>154</v>
      </c>
      <c r="AT761" s="145" t="s">
        <v>77</v>
      </c>
      <c r="AU761" s="12" t="s">
        <v>77</v>
      </c>
      <c r="AV761" s="12" t="s">
        <v>30</v>
      </c>
      <c r="AW761" s="12" t="s">
        <v>68</v>
      </c>
      <c r="AX761" s="145" t="s">
        <v>142</v>
      </c>
    </row>
    <row r="762" spans="2:50" s="13" customFormat="1" ht="12">
      <c r="B762" s="160"/>
      <c r="D762" s="135" t="s">
        <v>154</v>
      </c>
      <c r="E762" s="161" t="s">
        <v>3</v>
      </c>
      <c r="F762" s="162" t="s">
        <v>182</v>
      </c>
      <c r="H762" s="163">
        <v>38</v>
      </c>
      <c r="L762" s="160"/>
      <c r="M762" s="164"/>
      <c r="N762" s="165"/>
      <c r="O762" s="165"/>
      <c r="P762" s="165"/>
      <c r="Q762" s="165"/>
      <c r="R762" s="165"/>
      <c r="S762" s="165"/>
      <c r="T762" s="166"/>
      <c r="AS762" s="161" t="s">
        <v>154</v>
      </c>
      <c r="AT762" s="161" t="s">
        <v>77</v>
      </c>
      <c r="AU762" s="13" t="s">
        <v>150</v>
      </c>
      <c r="AV762" s="13" t="s">
        <v>30</v>
      </c>
      <c r="AW762" s="13" t="s">
        <v>73</v>
      </c>
      <c r="AX762" s="161" t="s">
        <v>142</v>
      </c>
    </row>
    <row r="763" spans="2:64" s="1" customFormat="1" ht="14.45" customHeight="1">
      <c r="B763" s="124"/>
      <c r="C763" s="151" t="s">
        <v>824</v>
      </c>
      <c r="D763" s="151" t="s">
        <v>166</v>
      </c>
      <c r="E763" s="152" t="s">
        <v>825</v>
      </c>
      <c r="F763" s="153" t="s">
        <v>826</v>
      </c>
      <c r="G763" s="154" t="s">
        <v>313</v>
      </c>
      <c r="H763" s="155">
        <v>41.8</v>
      </c>
      <c r="I763" s="156"/>
      <c r="J763" s="156">
        <f>ROUND(I763*H763,2)</f>
        <v>0</v>
      </c>
      <c r="K763" s="153" t="s">
        <v>3</v>
      </c>
      <c r="L763" s="157"/>
      <c r="M763" s="158" t="s">
        <v>3</v>
      </c>
      <c r="N763" s="159" t="s">
        <v>39</v>
      </c>
      <c r="O763" s="132">
        <v>0</v>
      </c>
      <c r="P763" s="132">
        <f>O763*H763</f>
        <v>0</v>
      </c>
      <c r="Q763" s="132">
        <v>0.00017</v>
      </c>
      <c r="R763" s="132">
        <f>Q763*H763</f>
        <v>0.007106</v>
      </c>
      <c r="S763" s="132">
        <v>0</v>
      </c>
      <c r="T763" s="133">
        <f>S763*H763</f>
        <v>0</v>
      </c>
      <c r="AQ763" s="17" t="s">
        <v>422</v>
      </c>
      <c r="AS763" s="17" t="s">
        <v>166</v>
      </c>
      <c r="AT763" s="17" t="s">
        <v>77</v>
      </c>
      <c r="AX763" s="17" t="s">
        <v>142</v>
      </c>
      <c r="BD763" s="134">
        <f>IF(N763="základní",J763,0)</f>
        <v>0</v>
      </c>
      <c r="BE763" s="134">
        <f>IF(N763="snížená",J763,0)</f>
        <v>0</v>
      </c>
      <c r="BF763" s="134">
        <f>IF(N763="zákl. přenesená",J763,0)</f>
        <v>0</v>
      </c>
      <c r="BG763" s="134">
        <f>IF(N763="sníž. přenesená",J763,0)</f>
        <v>0</v>
      </c>
      <c r="BH763" s="134">
        <f>IF(N763="nulová",J763,0)</f>
        <v>0</v>
      </c>
      <c r="BI763" s="17" t="s">
        <v>73</v>
      </c>
      <c r="BJ763" s="134">
        <f>ROUND(I763*H763,2)</f>
        <v>0</v>
      </c>
      <c r="BK763" s="17" t="s">
        <v>305</v>
      </c>
      <c r="BL763" s="17" t="s">
        <v>827</v>
      </c>
    </row>
    <row r="764" spans="2:50" s="12" customFormat="1" ht="12">
      <c r="B764" s="144"/>
      <c r="D764" s="135" t="s">
        <v>154</v>
      </c>
      <c r="F764" s="146" t="s">
        <v>1227</v>
      </c>
      <c r="H764" s="147">
        <v>41.8</v>
      </c>
      <c r="L764" s="144"/>
      <c r="M764" s="148"/>
      <c r="N764" s="149"/>
      <c r="O764" s="149"/>
      <c r="P764" s="149"/>
      <c r="Q764" s="149"/>
      <c r="R764" s="149"/>
      <c r="S764" s="149"/>
      <c r="T764" s="150"/>
      <c r="AS764" s="145" t="s">
        <v>154</v>
      </c>
      <c r="AT764" s="145" t="s">
        <v>77</v>
      </c>
      <c r="AU764" s="12" t="s">
        <v>77</v>
      </c>
      <c r="AV764" s="12" t="s">
        <v>4</v>
      </c>
      <c r="AW764" s="12" t="s">
        <v>73</v>
      </c>
      <c r="AX764" s="145" t="s">
        <v>142</v>
      </c>
    </row>
    <row r="765" spans="2:64" s="1" customFormat="1" ht="20.45" customHeight="1">
      <c r="B765" s="124"/>
      <c r="C765" s="125" t="s">
        <v>829</v>
      </c>
      <c r="D765" s="125" t="s">
        <v>145</v>
      </c>
      <c r="E765" s="126" t="s">
        <v>830</v>
      </c>
      <c r="F765" s="127" t="s">
        <v>831</v>
      </c>
      <c r="G765" s="128" t="s">
        <v>174</v>
      </c>
      <c r="H765" s="129">
        <v>10.04</v>
      </c>
      <c r="I765" s="130"/>
      <c r="J765" s="130">
        <f>ROUND(I765*H765,2)</f>
        <v>0</v>
      </c>
      <c r="K765" s="127" t="s">
        <v>149</v>
      </c>
      <c r="L765" s="28"/>
      <c r="M765" s="48" t="s">
        <v>3</v>
      </c>
      <c r="N765" s="131" t="s">
        <v>39</v>
      </c>
      <c r="O765" s="132">
        <v>0.368</v>
      </c>
      <c r="P765" s="132">
        <f>O765*H765</f>
        <v>3.69472</v>
      </c>
      <c r="Q765" s="132">
        <v>0</v>
      </c>
      <c r="R765" s="132">
        <f>Q765*H765</f>
        <v>0</v>
      </c>
      <c r="S765" s="132">
        <v>0.08317</v>
      </c>
      <c r="T765" s="133">
        <f>S765*H765</f>
        <v>0.8350267999999998</v>
      </c>
      <c r="AQ765" s="17" t="s">
        <v>305</v>
      </c>
      <c r="AS765" s="17" t="s">
        <v>145</v>
      </c>
      <c r="AT765" s="17" t="s">
        <v>77</v>
      </c>
      <c r="AX765" s="17" t="s">
        <v>142</v>
      </c>
      <c r="BD765" s="134">
        <f>IF(N765="základní",J765,0)</f>
        <v>0</v>
      </c>
      <c r="BE765" s="134">
        <f>IF(N765="snížená",J765,0)</f>
        <v>0</v>
      </c>
      <c r="BF765" s="134">
        <f>IF(N765="zákl. přenesená",J765,0)</f>
        <v>0</v>
      </c>
      <c r="BG765" s="134">
        <f>IF(N765="sníž. přenesená",J765,0)</f>
        <v>0</v>
      </c>
      <c r="BH765" s="134">
        <f>IF(N765="nulová",J765,0)</f>
        <v>0</v>
      </c>
      <c r="BI765" s="17" t="s">
        <v>73</v>
      </c>
      <c r="BJ765" s="134">
        <f>ROUND(I765*H765,2)</f>
        <v>0</v>
      </c>
      <c r="BK765" s="17" t="s">
        <v>305</v>
      </c>
      <c r="BL765" s="17" t="s">
        <v>832</v>
      </c>
    </row>
    <row r="766" spans="2:50" s="11" customFormat="1" ht="12">
      <c r="B766" s="138"/>
      <c r="D766" s="135" t="s">
        <v>154</v>
      </c>
      <c r="E766" s="139" t="s">
        <v>3</v>
      </c>
      <c r="F766" s="140" t="s">
        <v>1157</v>
      </c>
      <c r="H766" s="139" t="s">
        <v>3</v>
      </c>
      <c r="L766" s="138"/>
      <c r="M766" s="141"/>
      <c r="N766" s="142"/>
      <c r="O766" s="142"/>
      <c r="P766" s="142"/>
      <c r="Q766" s="142"/>
      <c r="R766" s="142"/>
      <c r="S766" s="142"/>
      <c r="T766" s="143"/>
      <c r="AS766" s="139" t="s">
        <v>154</v>
      </c>
      <c r="AT766" s="139" t="s">
        <v>77</v>
      </c>
      <c r="AU766" s="11" t="s">
        <v>73</v>
      </c>
      <c r="AV766" s="11" t="s">
        <v>30</v>
      </c>
      <c r="AW766" s="11" t="s">
        <v>68</v>
      </c>
      <c r="AX766" s="139" t="s">
        <v>142</v>
      </c>
    </row>
    <row r="767" spans="2:50" s="11" customFormat="1" ht="12">
      <c r="B767" s="138"/>
      <c r="D767" s="135" t="s">
        <v>154</v>
      </c>
      <c r="E767" s="139" t="s">
        <v>3</v>
      </c>
      <c r="F767" s="140" t="s">
        <v>333</v>
      </c>
      <c r="H767" s="139" t="s">
        <v>3</v>
      </c>
      <c r="L767" s="138"/>
      <c r="M767" s="141"/>
      <c r="N767" s="142"/>
      <c r="O767" s="142"/>
      <c r="P767" s="142"/>
      <c r="Q767" s="142"/>
      <c r="R767" s="142"/>
      <c r="S767" s="142"/>
      <c r="T767" s="143"/>
      <c r="AS767" s="139" t="s">
        <v>154</v>
      </c>
      <c r="AT767" s="139" t="s">
        <v>77</v>
      </c>
      <c r="AU767" s="11" t="s">
        <v>73</v>
      </c>
      <c r="AV767" s="11" t="s">
        <v>30</v>
      </c>
      <c r="AW767" s="11" t="s">
        <v>68</v>
      </c>
      <c r="AX767" s="139" t="s">
        <v>142</v>
      </c>
    </row>
    <row r="768" spans="2:50" s="11" customFormat="1" ht="12">
      <c r="B768" s="138"/>
      <c r="D768" s="135" t="s">
        <v>154</v>
      </c>
      <c r="E768" s="139" t="s">
        <v>3</v>
      </c>
      <c r="F768" s="140" t="s">
        <v>334</v>
      </c>
      <c r="H768" s="139" t="s">
        <v>3</v>
      </c>
      <c r="L768" s="138"/>
      <c r="M768" s="141"/>
      <c r="N768" s="142"/>
      <c r="O768" s="142"/>
      <c r="P768" s="142"/>
      <c r="Q768" s="142"/>
      <c r="R768" s="142"/>
      <c r="S768" s="142"/>
      <c r="T768" s="143"/>
      <c r="AS768" s="139" t="s">
        <v>154</v>
      </c>
      <c r="AT768" s="139" t="s">
        <v>77</v>
      </c>
      <c r="AU768" s="11" t="s">
        <v>73</v>
      </c>
      <c r="AV768" s="11" t="s">
        <v>30</v>
      </c>
      <c r="AW768" s="11" t="s">
        <v>68</v>
      </c>
      <c r="AX768" s="139" t="s">
        <v>142</v>
      </c>
    </row>
    <row r="769" spans="2:50" s="12" customFormat="1" ht="12">
      <c r="B769" s="144"/>
      <c r="D769" s="135" t="s">
        <v>154</v>
      </c>
      <c r="E769" s="145" t="s">
        <v>3</v>
      </c>
      <c r="F769" s="146" t="s">
        <v>1228</v>
      </c>
      <c r="H769" s="147">
        <v>6.18</v>
      </c>
      <c r="L769" s="144"/>
      <c r="M769" s="148"/>
      <c r="N769" s="149"/>
      <c r="O769" s="149"/>
      <c r="P769" s="149"/>
      <c r="Q769" s="149"/>
      <c r="R769" s="149"/>
      <c r="S769" s="149"/>
      <c r="T769" s="150"/>
      <c r="AS769" s="145" t="s">
        <v>154</v>
      </c>
      <c r="AT769" s="145" t="s">
        <v>77</v>
      </c>
      <c r="AU769" s="12" t="s">
        <v>77</v>
      </c>
      <c r="AV769" s="12" t="s">
        <v>30</v>
      </c>
      <c r="AW769" s="12" t="s">
        <v>68</v>
      </c>
      <c r="AX769" s="145" t="s">
        <v>142</v>
      </c>
    </row>
    <row r="770" spans="2:50" s="11" customFormat="1" ht="12">
      <c r="B770" s="138"/>
      <c r="D770" s="135" t="s">
        <v>154</v>
      </c>
      <c r="E770" s="139" t="s">
        <v>3</v>
      </c>
      <c r="F770" s="140" t="s">
        <v>337</v>
      </c>
      <c r="H770" s="139" t="s">
        <v>3</v>
      </c>
      <c r="L770" s="138"/>
      <c r="M770" s="141"/>
      <c r="N770" s="142"/>
      <c r="O770" s="142"/>
      <c r="P770" s="142"/>
      <c r="Q770" s="142"/>
      <c r="R770" s="142"/>
      <c r="S770" s="142"/>
      <c r="T770" s="143"/>
      <c r="AS770" s="139" t="s">
        <v>154</v>
      </c>
      <c r="AT770" s="139" t="s">
        <v>77</v>
      </c>
      <c r="AU770" s="11" t="s">
        <v>73</v>
      </c>
      <c r="AV770" s="11" t="s">
        <v>30</v>
      </c>
      <c r="AW770" s="11" t="s">
        <v>68</v>
      </c>
      <c r="AX770" s="139" t="s">
        <v>142</v>
      </c>
    </row>
    <row r="771" spans="2:50" s="12" customFormat="1" ht="12">
      <c r="B771" s="144"/>
      <c r="D771" s="135" t="s">
        <v>154</v>
      </c>
      <c r="E771" s="145" t="s">
        <v>3</v>
      </c>
      <c r="F771" s="146" t="s">
        <v>1229</v>
      </c>
      <c r="H771" s="147">
        <v>3.86</v>
      </c>
      <c r="L771" s="144"/>
      <c r="M771" s="148"/>
      <c r="N771" s="149"/>
      <c r="O771" s="149"/>
      <c r="P771" s="149"/>
      <c r="Q771" s="149"/>
      <c r="R771" s="149"/>
      <c r="S771" s="149"/>
      <c r="T771" s="150"/>
      <c r="AS771" s="145" t="s">
        <v>154</v>
      </c>
      <c r="AT771" s="145" t="s">
        <v>77</v>
      </c>
      <c r="AU771" s="12" t="s">
        <v>77</v>
      </c>
      <c r="AV771" s="12" t="s">
        <v>30</v>
      </c>
      <c r="AW771" s="12" t="s">
        <v>68</v>
      </c>
      <c r="AX771" s="145" t="s">
        <v>142</v>
      </c>
    </row>
    <row r="772" spans="2:50" s="14" customFormat="1" ht="12">
      <c r="B772" s="167"/>
      <c r="D772" s="135" t="s">
        <v>154</v>
      </c>
      <c r="E772" s="168" t="s">
        <v>88</v>
      </c>
      <c r="F772" s="169" t="s">
        <v>226</v>
      </c>
      <c r="H772" s="170">
        <v>10.04</v>
      </c>
      <c r="L772" s="167"/>
      <c r="M772" s="171"/>
      <c r="N772" s="172"/>
      <c r="O772" s="172"/>
      <c r="P772" s="172"/>
      <c r="Q772" s="172"/>
      <c r="R772" s="172"/>
      <c r="S772" s="172"/>
      <c r="T772" s="173"/>
      <c r="AS772" s="168" t="s">
        <v>154</v>
      </c>
      <c r="AT772" s="168" t="s">
        <v>77</v>
      </c>
      <c r="AU772" s="14" t="s">
        <v>143</v>
      </c>
      <c r="AV772" s="14" t="s">
        <v>30</v>
      </c>
      <c r="AW772" s="14" t="s">
        <v>68</v>
      </c>
      <c r="AX772" s="168" t="s">
        <v>142</v>
      </c>
    </row>
    <row r="773" spans="2:50" s="13" customFormat="1" ht="12">
      <c r="B773" s="160"/>
      <c r="D773" s="135" t="s">
        <v>154</v>
      </c>
      <c r="E773" s="161" t="s">
        <v>3</v>
      </c>
      <c r="F773" s="162" t="s">
        <v>182</v>
      </c>
      <c r="H773" s="163">
        <v>10.04</v>
      </c>
      <c r="L773" s="160"/>
      <c r="M773" s="164"/>
      <c r="N773" s="165"/>
      <c r="O773" s="165"/>
      <c r="P773" s="165"/>
      <c r="Q773" s="165"/>
      <c r="R773" s="165"/>
      <c r="S773" s="165"/>
      <c r="T773" s="166"/>
      <c r="AS773" s="161" t="s">
        <v>154</v>
      </c>
      <c r="AT773" s="161" t="s">
        <v>77</v>
      </c>
      <c r="AU773" s="13" t="s">
        <v>150</v>
      </c>
      <c r="AV773" s="13" t="s">
        <v>30</v>
      </c>
      <c r="AW773" s="13" t="s">
        <v>73</v>
      </c>
      <c r="AX773" s="161" t="s">
        <v>142</v>
      </c>
    </row>
    <row r="774" spans="2:64" s="1" customFormat="1" ht="20.45" customHeight="1">
      <c r="B774" s="124"/>
      <c r="C774" s="125" t="s">
        <v>835</v>
      </c>
      <c r="D774" s="125" t="s">
        <v>145</v>
      </c>
      <c r="E774" s="126" t="s">
        <v>836</v>
      </c>
      <c r="F774" s="127" t="s">
        <v>837</v>
      </c>
      <c r="G774" s="128" t="s">
        <v>174</v>
      </c>
      <c r="H774" s="129">
        <v>100.1</v>
      </c>
      <c r="I774" s="130"/>
      <c r="J774" s="130">
        <f>ROUND(I774*H774,2)</f>
        <v>0</v>
      </c>
      <c r="K774" s="127" t="s">
        <v>149</v>
      </c>
      <c r="L774" s="28"/>
      <c r="M774" s="48" t="s">
        <v>3</v>
      </c>
      <c r="N774" s="131" t="s">
        <v>39</v>
      </c>
      <c r="O774" s="132">
        <v>0.631</v>
      </c>
      <c r="P774" s="132">
        <f>O774*H774</f>
        <v>63.1631</v>
      </c>
      <c r="Q774" s="132">
        <v>0.00635</v>
      </c>
      <c r="R774" s="132">
        <f>Q774*H774</f>
        <v>0.635635</v>
      </c>
      <c r="S774" s="132">
        <v>0</v>
      </c>
      <c r="T774" s="133">
        <f>S774*H774</f>
        <v>0</v>
      </c>
      <c r="AQ774" s="17" t="s">
        <v>305</v>
      </c>
      <c r="AS774" s="17" t="s">
        <v>145</v>
      </c>
      <c r="AT774" s="17" t="s">
        <v>77</v>
      </c>
      <c r="AX774" s="17" t="s">
        <v>142</v>
      </c>
      <c r="BD774" s="134">
        <f>IF(N774="základní",J774,0)</f>
        <v>0</v>
      </c>
      <c r="BE774" s="134">
        <f>IF(N774="snížená",J774,0)</f>
        <v>0</v>
      </c>
      <c r="BF774" s="134">
        <f>IF(N774="zákl. přenesená",J774,0)</f>
        <v>0</v>
      </c>
      <c r="BG774" s="134">
        <f>IF(N774="sníž. přenesená",J774,0)</f>
        <v>0</v>
      </c>
      <c r="BH774" s="134">
        <f>IF(N774="nulová",J774,0)</f>
        <v>0</v>
      </c>
      <c r="BI774" s="17" t="s">
        <v>73</v>
      </c>
      <c r="BJ774" s="134">
        <f>ROUND(I774*H774,2)</f>
        <v>0</v>
      </c>
      <c r="BK774" s="17" t="s">
        <v>305</v>
      </c>
      <c r="BL774" s="17" t="s">
        <v>838</v>
      </c>
    </row>
    <row r="775" spans="2:46" s="1" customFormat="1" ht="29.25">
      <c r="B775" s="28"/>
      <c r="D775" s="135" t="s">
        <v>152</v>
      </c>
      <c r="F775" s="136" t="s">
        <v>839</v>
      </c>
      <c r="L775" s="28"/>
      <c r="M775" s="137"/>
      <c r="N775" s="49"/>
      <c r="O775" s="49"/>
      <c r="P775" s="49"/>
      <c r="Q775" s="49"/>
      <c r="R775" s="49"/>
      <c r="S775" s="49"/>
      <c r="T775" s="50"/>
      <c r="AS775" s="17" t="s">
        <v>152</v>
      </c>
      <c r="AT775" s="17" t="s">
        <v>77</v>
      </c>
    </row>
    <row r="776" spans="2:50" s="11" customFormat="1" ht="12">
      <c r="B776" s="138"/>
      <c r="D776" s="135" t="s">
        <v>154</v>
      </c>
      <c r="E776" s="139" t="s">
        <v>3</v>
      </c>
      <c r="F776" s="140" t="s">
        <v>1134</v>
      </c>
      <c r="H776" s="139" t="s">
        <v>3</v>
      </c>
      <c r="L776" s="138"/>
      <c r="M776" s="141"/>
      <c r="N776" s="142"/>
      <c r="O776" s="142"/>
      <c r="P776" s="142"/>
      <c r="Q776" s="142"/>
      <c r="R776" s="142"/>
      <c r="S776" s="142"/>
      <c r="T776" s="143"/>
      <c r="AS776" s="139" t="s">
        <v>154</v>
      </c>
      <c r="AT776" s="139" t="s">
        <v>77</v>
      </c>
      <c r="AU776" s="11" t="s">
        <v>73</v>
      </c>
      <c r="AV776" s="11" t="s">
        <v>30</v>
      </c>
      <c r="AW776" s="11" t="s">
        <v>68</v>
      </c>
      <c r="AX776" s="139" t="s">
        <v>142</v>
      </c>
    </row>
    <row r="777" spans="2:50" s="11" customFormat="1" ht="12">
      <c r="B777" s="138"/>
      <c r="D777" s="135" t="s">
        <v>154</v>
      </c>
      <c r="E777" s="139" t="s">
        <v>3</v>
      </c>
      <c r="F777" s="140" t="s">
        <v>156</v>
      </c>
      <c r="H777" s="139" t="s">
        <v>3</v>
      </c>
      <c r="L777" s="138"/>
      <c r="M777" s="141"/>
      <c r="N777" s="142"/>
      <c r="O777" s="142"/>
      <c r="P777" s="142"/>
      <c r="Q777" s="142"/>
      <c r="R777" s="142"/>
      <c r="S777" s="142"/>
      <c r="T777" s="143"/>
      <c r="AS777" s="139" t="s">
        <v>154</v>
      </c>
      <c r="AT777" s="139" t="s">
        <v>77</v>
      </c>
      <c r="AU777" s="11" t="s">
        <v>73</v>
      </c>
      <c r="AV777" s="11" t="s">
        <v>30</v>
      </c>
      <c r="AW777" s="11" t="s">
        <v>68</v>
      </c>
      <c r="AX777" s="139" t="s">
        <v>142</v>
      </c>
    </row>
    <row r="778" spans="2:50" s="12" customFormat="1" ht="12">
      <c r="B778" s="144"/>
      <c r="D778" s="135" t="s">
        <v>154</v>
      </c>
      <c r="E778" s="145" t="s">
        <v>3</v>
      </c>
      <c r="F778" s="146" t="s">
        <v>92</v>
      </c>
      <c r="H778" s="147">
        <v>100.1</v>
      </c>
      <c r="L778" s="144"/>
      <c r="M778" s="148"/>
      <c r="N778" s="149"/>
      <c r="O778" s="149"/>
      <c r="P778" s="149"/>
      <c r="Q778" s="149"/>
      <c r="R778" s="149"/>
      <c r="S778" s="149"/>
      <c r="T778" s="150"/>
      <c r="AS778" s="145" t="s">
        <v>154</v>
      </c>
      <c r="AT778" s="145" t="s">
        <v>77</v>
      </c>
      <c r="AU778" s="12" t="s">
        <v>77</v>
      </c>
      <c r="AV778" s="12" t="s">
        <v>30</v>
      </c>
      <c r="AW778" s="12" t="s">
        <v>73</v>
      </c>
      <c r="AX778" s="145" t="s">
        <v>142</v>
      </c>
    </row>
    <row r="779" spans="2:64" s="1" customFormat="1" ht="40.9" customHeight="1">
      <c r="B779" s="124"/>
      <c r="C779" s="151" t="s">
        <v>840</v>
      </c>
      <c r="D779" s="151" t="s">
        <v>166</v>
      </c>
      <c r="E779" s="152" t="s">
        <v>841</v>
      </c>
      <c r="F779" s="153" t="s">
        <v>842</v>
      </c>
      <c r="G779" s="154" t="s">
        <v>174</v>
      </c>
      <c r="H779" s="155">
        <v>110.11</v>
      </c>
      <c r="I779" s="156"/>
      <c r="J779" s="156">
        <f>ROUND(I779*H779,2)</f>
        <v>0</v>
      </c>
      <c r="K779" s="153" t="s">
        <v>3</v>
      </c>
      <c r="L779" s="157"/>
      <c r="M779" s="158" t="s">
        <v>3</v>
      </c>
      <c r="N779" s="159" t="s">
        <v>39</v>
      </c>
      <c r="O779" s="132">
        <v>0</v>
      </c>
      <c r="P779" s="132">
        <f>O779*H779</f>
        <v>0</v>
      </c>
      <c r="Q779" s="132">
        <v>0.0207</v>
      </c>
      <c r="R779" s="132">
        <f>Q779*H779</f>
        <v>2.279277</v>
      </c>
      <c r="S779" s="132">
        <v>0</v>
      </c>
      <c r="T779" s="133">
        <f>S779*H779</f>
        <v>0</v>
      </c>
      <c r="AQ779" s="17" t="s">
        <v>422</v>
      </c>
      <c r="AS779" s="17" t="s">
        <v>166</v>
      </c>
      <c r="AT779" s="17" t="s">
        <v>77</v>
      </c>
      <c r="AX779" s="17" t="s">
        <v>142</v>
      </c>
      <c r="BD779" s="134">
        <f>IF(N779="základní",J779,0)</f>
        <v>0</v>
      </c>
      <c r="BE779" s="134">
        <f>IF(N779="snížená",J779,0)</f>
        <v>0</v>
      </c>
      <c r="BF779" s="134">
        <f>IF(N779="zákl. přenesená",J779,0)</f>
        <v>0</v>
      </c>
      <c r="BG779" s="134">
        <f>IF(N779="sníž. přenesená",J779,0)</f>
        <v>0</v>
      </c>
      <c r="BH779" s="134">
        <f>IF(N779="nulová",J779,0)</f>
        <v>0</v>
      </c>
      <c r="BI779" s="17" t="s">
        <v>73</v>
      </c>
      <c r="BJ779" s="134">
        <f>ROUND(I779*H779,2)</f>
        <v>0</v>
      </c>
      <c r="BK779" s="17" t="s">
        <v>305</v>
      </c>
      <c r="BL779" s="17" t="s">
        <v>843</v>
      </c>
    </row>
    <row r="780" spans="2:50" s="12" customFormat="1" ht="12">
      <c r="B780" s="144"/>
      <c r="D780" s="135" t="s">
        <v>154</v>
      </c>
      <c r="F780" s="146" t="s">
        <v>1230</v>
      </c>
      <c r="H780" s="147">
        <v>110.11</v>
      </c>
      <c r="L780" s="144"/>
      <c r="M780" s="148"/>
      <c r="N780" s="149"/>
      <c r="O780" s="149"/>
      <c r="P780" s="149"/>
      <c r="Q780" s="149"/>
      <c r="R780" s="149"/>
      <c r="S780" s="149"/>
      <c r="T780" s="150"/>
      <c r="AS780" s="145" t="s">
        <v>154</v>
      </c>
      <c r="AT780" s="145" t="s">
        <v>77</v>
      </c>
      <c r="AU780" s="12" t="s">
        <v>77</v>
      </c>
      <c r="AV780" s="12" t="s">
        <v>4</v>
      </c>
      <c r="AW780" s="12" t="s">
        <v>73</v>
      </c>
      <c r="AX780" s="145" t="s">
        <v>142</v>
      </c>
    </row>
    <row r="781" spans="2:64" s="1" customFormat="1" ht="20.45" customHeight="1">
      <c r="B781" s="124"/>
      <c r="C781" s="125" t="s">
        <v>845</v>
      </c>
      <c r="D781" s="125" t="s">
        <v>145</v>
      </c>
      <c r="E781" s="126" t="s">
        <v>846</v>
      </c>
      <c r="F781" s="127" t="s">
        <v>847</v>
      </c>
      <c r="G781" s="128" t="s">
        <v>313</v>
      </c>
      <c r="H781" s="129">
        <v>100</v>
      </c>
      <c r="I781" s="130"/>
      <c r="J781" s="130">
        <f>ROUND(I781*H781,2)</f>
        <v>0</v>
      </c>
      <c r="K781" s="127" t="s">
        <v>149</v>
      </c>
      <c r="L781" s="28"/>
      <c r="M781" s="48" t="s">
        <v>3</v>
      </c>
      <c r="N781" s="131" t="s">
        <v>39</v>
      </c>
      <c r="O781" s="132">
        <v>0.05</v>
      </c>
      <c r="P781" s="132">
        <f>O781*H781</f>
        <v>5</v>
      </c>
      <c r="Q781" s="132">
        <v>3E-05</v>
      </c>
      <c r="R781" s="132">
        <f>Q781*H781</f>
        <v>0.003</v>
      </c>
      <c r="S781" s="132">
        <v>0</v>
      </c>
      <c r="T781" s="133">
        <f>S781*H781</f>
        <v>0</v>
      </c>
      <c r="AQ781" s="17" t="s">
        <v>305</v>
      </c>
      <c r="AS781" s="17" t="s">
        <v>145</v>
      </c>
      <c r="AT781" s="17" t="s">
        <v>77</v>
      </c>
      <c r="AX781" s="17" t="s">
        <v>142</v>
      </c>
      <c r="BD781" s="134">
        <f>IF(N781="základní",J781,0)</f>
        <v>0</v>
      </c>
      <c r="BE781" s="134">
        <f>IF(N781="snížená",J781,0)</f>
        <v>0</v>
      </c>
      <c r="BF781" s="134">
        <f>IF(N781="zákl. přenesená",J781,0)</f>
        <v>0</v>
      </c>
      <c r="BG781" s="134">
        <f>IF(N781="sníž. přenesená",J781,0)</f>
        <v>0</v>
      </c>
      <c r="BH781" s="134">
        <f>IF(N781="nulová",J781,0)</f>
        <v>0</v>
      </c>
      <c r="BI781" s="17" t="s">
        <v>73</v>
      </c>
      <c r="BJ781" s="134">
        <f>ROUND(I781*H781,2)</f>
        <v>0</v>
      </c>
      <c r="BK781" s="17" t="s">
        <v>305</v>
      </c>
      <c r="BL781" s="17" t="s">
        <v>848</v>
      </c>
    </row>
    <row r="782" spans="2:46" s="1" customFormat="1" ht="39">
      <c r="B782" s="28"/>
      <c r="D782" s="135" t="s">
        <v>152</v>
      </c>
      <c r="F782" s="136" t="s">
        <v>849</v>
      </c>
      <c r="L782" s="28"/>
      <c r="M782" s="137"/>
      <c r="N782" s="49"/>
      <c r="O782" s="49"/>
      <c r="P782" s="49"/>
      <c r="Q782" s="49"/>
      <c r="R782" s="49"/>
      <c r="S782" s="49"/>
      <c r="T782" s="50"/>
      <c r="AS782" s="17" t="s">
        <v>152</v>
      </c>
      <c r="AT782" s="17" t="s">
        <v>77</v>
      </c>
    </row>
    <row r="783" spans="2:64" s="1" customFormat="1" ht="20.45" customHeight="1">
      <c r="B783" s="124"/>
      <c r="C783" s="125" t="s">
        <v>850</v>
      </c>
      <c r="D783" s="125" t="s">
        <v>145</v>
      </c>
      <c r="E783" s="126" t="s">
        <v>851</v>
      </c>
      <c r="F783" s="127" t="s">
        <v>852</v>
      </c>
      <c r="G783" s="128" t="s">
        <v>148</v>
      </c>
      <c r="H783" s="129">
        <v>120</v>
      </c>
      <c r="I783" s="130"/>
      <c r="J783" s="130">
        <f>ROUND(I783*H783,2)</f>
        <v>0</v>
      </c>
      <c r="K783" s="127" t="s">
        <v>149</v>
      </c>
      <c r="L783" s="28"/>
      <c r="M783" s="48" t="s">
        <v>3</v>
      </c>
      <c r="N783" s="131" t="s">
        <v>39</v>
      </c>
      <c r="O783" s="132">
        <v>0.038</v>
      </c>
      <c r="P783" s="132">
        <f>O783*H783</f>
        <v>4.56</v>
      </c>
      <c r="Q783" s="132">
        <v>0</v>
      </c>
      <c r="R783" s="132">
        <f>Q783*H783</f>
        <v>0</v>
      </c>
      <c r="S783" s="132">
        <v>0</v>
      </c>
      <c r="T783" s="133">
        <f>S783*H783</f>
        <v>0</v>
      </c>
      <c r="AQ783" s="17" t="s">
        <v>305</v>
      </c>
      <c r="AS783" s="17" t="s">
        <v>145</v>
      </c>
      <c r="AT783" s="17" t="s">
        <v>77</v>
      </c>
      <c r="AX783" s="17" t="s">
        <v>142</v>
      </c>
      <c r="BD783" s="134">
        <f>IF(N783="základní",J783,0)</f>
        <v>0</v>
      </c>
      <c r="BE783" s="134">
        <f>IF(N783="snížená",J783,0)</f>
        <v>0</v>
      </c>
      <c r="BF783" s="134">
        <f>IF(N783="zákl. přenesená",J783,0)</f>
        <v>0</v>
      </c>
      <c r="BG783" s="134">
        <f>IF(N783="sníž. přenesená",J783,0)</f>
        <v>0</v>
      </c>
      <c r="BH783" s="134">
        <f>IF(N783="nulová",J783,0)</f>
        <v>0</v>
      </c>
      <c r="BI783" s="17" t="s">
        <v>73</v>
      </c>
      <c r="BJ783" s="134">
        <f>ROUND(I783*H783,2)</f>
        <v>0</v>
      </c>
      <c r="BK783" s="17" t="s">
        <v>305</v>
      </c>
      <c r="BL783" s="17" t="s">
        <v>853</v>
      </c>
    </row>
    <row r="784" spans="2:46" s="1" customFormat="1" ht="39">
      <c r="B784" s="28"/>
      <c r="D784" s="135" t="s">
        <v>152</v>
      </c>
      <c r="F784" s="136" t="s">
        <v>849</v>
      </c>
      <c r="L784" s="28"/>
      <c r="M784" s="137"/>
      <c r="N784" s="49"/>
      <c r="O784" s="49"/>
      <c r="P784" s="49"/>
      <c r="Q784" s="49"/>
      <c r="R784" s="49"/>
      <c r="S784" s="49"/>
      <c r="T784" s="50"/>
      <c r="AS784" s="17" t="s">
        <v>152</v>
      </c>
      <c r="AT784" s="17" t="s">
        <v>77</v>
      </c>
    </row>
    <row r="785" spans="2:64" s="1" customFormat="1" ht="20.45" customHeight="1">
      <c r="B785" s="124"/>
      <c r="C785" s="125" t="s">
        <v>854</v>
      </c>
      <c r="D785" s="125" t="s">
        <v>145</v>
      </c>
      <c r="E785" s="126" t="s">
        <v>855</v>
      </c>
      <c r="F785" s="127" t="s">
        <v>856</v>
      </c>
      <c r="G785" s="128" t="s">
        <v>161</v>
      </c>
      <c r="H785" s="129">
        <v>3.413</v>
      </c>
      <c r="I785" s="130"/>
      <c r="J785" s="130">
        <f>ROUND(I785*H785,2)</f>
        <v>0</v>
      </c>
      <c r="K785" s="127" t="s">
        <v>149</v>
      </c>
      <c r="L785" s="28"/>
      <c r="M785" s="48" t="s">
        <v>3</v>
      </c>
      <c r="N785" s="131" t="s">
        <v>39</v>
      </c>
      <c r="O785" s="132">
        <v>1.305</v>
      </c>
      <c r="P785" s="132">
        <f>O785*H785</f>
        <v>4.453964999999999</v>
      </c>
      <c r="Q785" s="132">
        <v>0</v>
      </c>
      <c r="R785" s="132">
        <f>Q785*H785</f>
        <v>0</v>
      </c>
      <c r="S785" s="132">
        <v>0</v>
      </c>
      <c r="T785" s="133">
        <f>S785*H785</f>
        <v>0</v>
      </c>
      <c r="AQ785" s="17" t="s">
        <v>305</v>
      </c>
      <c r="AS785" s="17" t="s">
        <v>145</v>
      </c>
      <c r="AT785" s="17" t="s">
        <v>77</v>
      </c>
      <c r="AX785" s="17" t="s">
        <v>142</v>
      </c>
      <c r="BD785" s="134">
        <f>IF(N785="základní",J785,0)</f>
        <v>0</v>
      </c>
      <c r="BE785" s="134">
        <f>IF(N785="snížená",J785,0)</f>
        <v>0</v>
      </c>
      <c r="BF785" s="134">
        <f>IF(N785="zákl. přenesená",J785,0)</f>
        <v>0</v>
      </c>
      <c r="BG785" s="134">
        <f>IF(N785="sníž. přenesená",J785,0)</f>
        <v>0</v>
      </c>
      <c r="BH785" s="134">
        <f>IF(N785="nulová",J785,0)</f>
        <v>0</v>
      </c>
      <c r="BI785" s="17" t="s">
        <v>73</v>
      </c>
      <c r="BJ785" s="134">
        <f>ROUND(I785*H785,2)</f>
        <v>0</v>
      </c>
      <c r="BK785" s="17" t="s">
        <v>305</v>
      </c>
      <c r="BL785" s="17" t="s">
        <v>857</v>
      </c>
    </row>
    <row r="786" spans="2:46" s="1" customFormat="1" ht="87.75">
      <c r="B786" s="28"/>
      <c r="D786" s="135" t="s">
        <v>152</v>
      </c>
      <c r="F786" s="136" t="s">
        <v>471</v>
      </c>
      <c r="L786" s="28"/>
      <c r="M786" s="137"/>
      <c r="N786" s="49"/>
      <c r="O786" s="49"/>
      <c r="P786" s="49"/>
      <c r="Q786" s="49"/>
      <c r="R786" s="49"/>
      <c r="S786" s="49"/>
      <c r="T786" s="50"/>
      <c r="AS786" s="17" t="s">
        <v>152</v>
      </c>
      <c r="AT786" s="17" t="s">
        <v>77</v>
      </c>
    </row>
    <row r="787" spans="2:62" s="10" customFormat="1" ht="22.9" customHeight="1">
      <c r="B787" s="112"/>
      <c r="D787" s="113" t="s">
        <v>67</v>
      </c>
      <c r="E787" s="122" t="s">
        <v>858</v>
      </c>
      <c r="F787" s="122" t="s">
        <v>859</v>
      </c>
      <c r="J787" s="123">
        <f>BJ787</f>
        <v>0</v>
      </c>
      <c r="L787" s="112"/>
      <c r="M787" s="116"/>
      <c r="N787" s="117"/>
      <c r="O787" s="117"/>
      <c r="P787" s="118">
        <f>SUM(P788:P967)</f>
        <v>1458.300893</v>
      </c>
      <c r="Q787" s="117"/>
      <c r="R787" s="118">
        <f>SUM(R788:R967)</f>
        <v>9.262059999999998</v>
      </c>
      <c r="S787" s="117"/>
      <c r="T787" s="119">
        <f>SUM(T788:T967)</f>
        <v>2.9068840000000002</v>
      </c>
      <c r="AQ787" s="113" t="s">
        <v>77</v>
      </c>
      <c r="AS787" s="120" t="s">
        <v>67</v>
      </c>
      <c r="AT787" s="120" t="s">
        <v>73</v>
      </c>
      <c r="AX787" s="113" t="s">
        <v>142</v>
      </c>
      <c r="BJ787" s="121">
        <f>SUM(BJ788:BJ967)</f>
        <v>0</v>
      </c>
    </row>
    <row r="788" spans="2:64" s="1" customFormat="1" ht="20.45" customHeight="1">
      <c r="B788" s="124"/>
      <c r="C788" s="125" t="s">
        <v>860</v>
      </c>
      <c r="D788" s="125" t="s">
        <v>145</v>
      </c>
      <c r="E788" s="126" t="s">
        <v>861</v>
      </c>
      <c r="F788" s="127" t="s">
        <v>862</v>
      </c>
      <c r="G788" s="128" t="s">
        <v>174</v>
      </c>
      <c r="H788" s="129">
        <v>960.1</v>
      </c>
      <c r="I788" s="130"/>
      <c r="J788" s="130">
        <f>ROUND(I788*H788,2)</f>
        <v>0</v>
      </c>
      <c r="K788" s="127" t="s">
        <v>149</v>
      </c>
      <c r="L788" s="28"/>
      <c r="M788" s="48" t="s">
        <v>3</v>
      </c>
      <c r="N788" s="131" t="s">
        <v>39</v>
      </c>
      <c r="O788" s="132">
        <v>0.035</v>
      </c>
      <c r="P788" s="132">
        <f>O788*H788</f>
        <v>33.603500000000004</v>
      </c>
      <c r="Q788" s="132">
        <v>0</v>
      </c>
      <c r="R788" s="132">
        <f>Q788*H788</f>
        <v>0</v>
      </c>
      <c r="S788" s="132">
        <v>0</v>
      </c>
      <c r="T788" s="133">
        <f>S788*H788</f>
        <v>0</v>
      </c>
      <c r="AQ788" s="17" t="s">
        <v>305</v>
      </c>
      <c r="AS788" s="17" t="s">
        <v>145</v>
      </c>
      <c r="AT788" s="17" t="s">
        <v>77</v>
      </c>
      <c r="AX788" s="17" t="s">
        <v>142</v>
      </c>
      <c r="BD788" s="134">
        <f>IF(N788="základní",J788,0)</f>
        <v>0</v>
      </c>
      <c r="BE788" s="134">
        <f>IF(N788="snížená",J788,0)</f>
        <v>0</v>
      </c>
      <c r="BF788" s="134">
        <f>IF(N788="zákl. přenesená",J788,0)</f>
        <v>0</v>
      </c>
      <c r="BG788" s="134">
        <f>IF(N788="sníž. přenesená",J788,0)</f>
        <v>0</v>
      </c>
      <c r="BH788" s="134">
        <f>IF(N788="nulová",J788,0)</f>
        <v>0</v>
      </c>
      <c r="BI788" s="17" t="s">
        <v>73</v>
      </c>
      <c r="BJ788" s="134">
        <f>ROUND(I788*H788,2)</f>
        <v>0</v>
      </c>
      <c r="BK788" s="17" t="s">
        <v>305</v>
      </c>
      <c r="BL788" s="17" t="s">
        <v>863</v>
      </c>
    </row>
    <row r="789" spans="2:46" s="1" customFormat="1" ht="58.5">
      <c r="B789" s="28"/>
      <c r="D789" s="135" t="s">
        <v>152</v>
      </c>
      <c r="F789" s="136" t="s">
        <v>864</v>
      </c>
      <c r="L789" s="28"/>
      <c r="M789" s="137"/>
      <c r="N789" s="49"/>
      <c r="O789" s="49"/>
      <c r="P789" s="49"/>
      <c r="Q789" s="49"/>
      <c r="R789" s="49"/>
      <c r="S789" s="49"/>
      <c r="T789" s="50"/>
      <c r="AS789" s="17" t="s">
        <v>152</v>
      </c>
      <c r="AT789" s="17" t="s">
        <v>77</v>
      </c>
    </row>
    <row r="790" spans="2:50" s="11" customFormat="1" ht="12">
      <c r="B790" s="138"/>
      <c r="D790" s="135" t="s">
        <v>154</v>
      </c>
      <c r="E790" s="139" t="s">
        <v>3</v>
      </c>
      <c r="F790" s="140" t="s">
        <v>1134</v>
      </c>
      <c r="H790" s="139" t="s">
        <v>3</v>
      </c>
      <c r="L790" s="138"/>
      <c r="M790" s="141"/>
      <c r="N790" s="142"/>
      <c r="O790" s="142"/>
      <c r="P790" s="142"/>
      <c r="Q790" s="142"/>
      <c r="R790" s="142"/>
      <c r="S790" s="142"/>
      <c r="T790" s="143"/>
      <c r="AS790" s="139" t="s">
        <v>154</v>
      </c>
      <c r="AT790" s="139" t="s">
        <v>77</v>
      </c>
      <c r="AU790" s="11" t="s">
        <v>73</v>
      </c>
      <c r="AV790" s="11" t="s">
        <v>30</v>
      </c>
      <c r="AW790" s="11" t="s">
        <v>68</v>
      </c>
      <c r="AX790" s="139" t="s">
        <v>142</v>
      </c>
    </row>
    <row r="791" spans="2:50" s="11" customFormat="1" ht="12">
      <c r="B791" s="138"/>
      <c r="D791" s="135" t="s">
        <v>154</v>
      </c>
      <c r="E791" s="139" t="s">
        <v>3</v>
      </c>
      <c r="F791" s="140" t="s">
        <v>156</v>
      </c>
      <c r="H791" s="139" t="s">
        <v>3</v>
      </c>
      <c r="L791" s="138"/>
      <c r="M791" s="141"/>
      <c r="N791" s="142"/>
      <c r="O791" s="142"/>
      <c r="P791" s="142"/>
      <c r="Q791" s="142"/>
      <c r="R791" s="142"/>
      <c r="S791" s="142"/>
      <c r="T791" s="143"/>
      <c r="AS791" s="139" t="s">
        <v>154</v>
      </c>
      <c r="AT791" s="139" t="s">
        <v>77</v>
      </c>
      <c r="AU791" s="11" t="s">
        <v>73</v>
      </c>
      <c r="AV791" s="11" t="s">
        <v>30</v>
      </c>
      <c r="AW791" s="11" t="s">
        <v>68</v>
      </c>
      <c r="AX791" s="139" t="s">
        <v>142</v>
      </c>
    </row>
    <row r="792" spans="2:50" s="12" customFormat="1" ht="12">
      <c r="B792" s="144"/>
      <c r="D792" s="135" t="s">
        <v>154</v>
      </c>
      <c r="E792" s="145" t="s">
        <v>3</v>
      </c>
      <c r="F792" s="146" t="s">
        <v>90</v>
      </c>
      <c r="H792" s="147">
        <v>960.1</v>
      </c>
      <c r="L792" s="144"/>
      <c r="M792" s="148"/>
      <c r="N792" s="149"/>
      <c r="O792" s="149"/>
      <c r="P792" s="149"/>
      <c r="Q792" s="149"/>
      <c r="R792" s="149"/>
      <c r="S792" s="149"/>
      <c r="T792" s="150"/>
      <c r="AS792" s="145" t="s">
        <v>154</v>
      </c>
      <c r="AT792" s="145" t="s">
        <v>77</v>
      </c>
      <c r="AU792" s="12" t="s">
        <v>77</v>
      </c>
      <c r="AV792" s="12" t="s">
        <v>30</v>
      </c>
      <c r="AW792" s="12" t="s">
        <v>73</v>
      </c>
      <c r="AX792" s="145" t="s">
        <v>142</v>
      </c>
    </row>
    <row r="793" spans="2:64" s="1" customFormat="1" ht="20.45" customHeight="1">
      <c r="B793" s="124"/>
      <c r="C793" s="125" t="s">
        <v>865</v>
      </c>
      <c r="D793" s="125" t="s">
        <v>145</v>
      </c>
      <c r="E793" s="126" t="s">
        <v>866</v>
      </c>
      <c r="F793" s="127" t="s">
        <v>867</v>
      </c>
      <c r="G793" s="128" t="s">
        <v>174</v>
      </c>
      <c r="H793" s="129">
        <v>960.1</v>
      </c>
      <c r="I793" s="130"/>
      <c r="J793" s="130">
        <f>ROUND(I793*H793,2)</f>
        <v>0</v>
      </c>
      <c r="K793" s="127" t="s">
        <v>149</v>
      </c>
      <c r="L793" s="28"/>
      <c r="M793" s="48" t="s">
        <v>3</v>
      </c>
      <c r="N793" s="131" t="s">
        <v>39</v>
      </c>
      <c r="O793" s="132">
        <v>0.024</v>
      </c>
      <c r="P793" s="132">
        <f>O793*H793</f>
        <v>23.0424</v>
      </c>
      <c r="Q793" s="132">
        <v>0</v>
      </c>
      <c r="R793" s="132">
        <f>Q793*H793</f>
        <v>0</v>
      </c>
      <c r="S793" s="132">
        <v>0</v>
      </c>
      <c r="T793" s="133">
        <f>S793*H793</f>
        <v>0</v>
      </c>
      <c r="AQ793" s="17" t="s">
        <v>305</v>
      </c>
      <c r="AS793" s="17" t="s">
        <v>145</v>
      </c>
      <c r="AT793" s="17" t="s">
        <v>77</v>
      </c>
      <c r="AX793" s="17" t="s">
        <v>142</v>
      </c>
      <c r="BD793" s="134">
        <f>IF(N793="základní",J793,0)</f>
        <v>0</v>
      </c>
      <c r="BE793" s="134">
        <f>IF(N793="snížená",J793,0)</f>
        <v>0</v>
      </c>
      <c r="BF793" s="134">
        <f>IF(N793="zákl. přenesená",J793,0)</f>
        <v>0</v>
      </c>
      <c r="BG793" s="134">
        <f>IF(N793="sníž. přenesená",J793,0)</f>
        <v>0</v>
      </c>
      <c r="BH793" s="134">
        <f>IF(N793="nulová",J793,0)</f>
        <v>0</v>
      </c>
      <c r="BI793" s="17" t="s">
        <v>73</v>
      </c>
      <c r="BJ793" s="134">
        <f>ROUND(I793*H793,2)</f>
        <v>0</v>
      </c>
      <c r="BK793" s="17" t="s">
        <v>305</v>
      </c>
      <c r="BL793" s="17" t="s">
        <v>868</v>
      </c>
    </row>
    <row r="794" spans="2:46" s="1" customFormat="1" ht="58.5">
      <c r="B794" s="28"/>
      <c r="D794" s="135" t="s">
        <v>152</v>
      </c>
      <c r="F794" s="136" t="s">
        <v>864</v>
      </c>
      <c r="L794" s="28"/>
      <c r="M794" s="137"/>
      <c r="N794" s="49"/>
      <c r="O794" s="49"/>
      <c r="P794" s="49"/>
      <c r="Q794" s="49"/>
      <c r="R794" s="49"/>
      <c r="S794" s="49"/>
      <c r="T794" s="50"/>
      <c r="AS794" s="17" t="s">
        <v>152</v>
      </c>
      <c r="AT794" s="17" t="s">
        <v>77</v>
      </c>
    </row>
    <row r="795" spans="2:50" s="11" customFormat="1" ht="12">
      <c r="B795" s="138"/>
      <c r="D795" s="135" t="s">
        <v>154</v>
      </c>
      <c r="E795" s="139" t="s">
        <v>3</v>
      </c>
      <c r="F795" s="140" t="s">
        <v>1231</v>
      </c>
      <c r="H795" s="139" t="s">
        <v>3</v>
      </c>
      <c r="L795" s="138"/>
      <c r="M795" s="141"/>
      <c r="N795" s="142"/>
      <c r="O795" s="142"/>
      <c r="P795" s="142"/>
      <c r="Q795" s="142"/>
      <c r="R795" s="142"/>
      <c r="S795" s="142"/>
      <c r="T795" s="143"/>
      <c r="AS795" s="139" t="s">
        <v>154</v>
      </c>
      <c r="AT795" s="139" t="s">
        <v>77</v>
      </c>
      <c r="AU795" s="11" t="s">
        <v>73</v>
      </c>
      <c r="AV795" s="11" t="s">
        <v>30</v>
      </c>
      <c r="AW795" s="11" t="s">
        <v>68</v>
      </c>
      <c r="AX795" s="139" t="s">
        <v>142</v>
      </c>
    </row>
    <row r="796" spans="2:50" s="11" customFormat="1" ht="12">
      <c r="B796" s="138"/>
      <c r="D796" s="135" t="s">
        <v>154</v>
      </c>
      <c r="E796" s="139" t="s">
        <v>3</v>
      </c>
      <c r="F796" s="140" t="s">
        <v>156</v>
      </c>
      <c r="H796" s="139" t="s">
        <v>3</v>
      </c>
      <c r="L796" s="138"/>
      <c r="M796" s="141"/>
      <c r="N796" s="142"/>
      <c r="O796" s="142"/>
      <c r="P796" s="142"/>
      <c r="Q796" s="142"/>
      <c r="R796" s="142"/>
      <c r="S796" s="142"/>
      <c r="T796" s="143"/>
      <c r="AS796" s="139" t="s">
        <v>154</v>
      </c>
      <c r="AT796" s="139" t="s">
        <v>77</v>
      </c>
      <c r="AU796" s="11" t="s">
        <v>73</v>
      </c>
      <c r="AV796" s="11" t="s">
        <v>30</v>
      </c>
      <c r="AW796" s="11" t="s">
        <v>68</v>
      </c>
      <c r="AX796" s="139" t="s">
        <v>142</v>
      </c>
    </row>
    <row r="797" spans="2:50" s="11" customFormat="1" ht="12">
      <c r="B797" s="138"/>
      <c r="D797" s="135" t="s">
        <v>154</v>
      </c>
      <c r="E797" s="139" t="s">
        <v>3</v>
      </c>
      <c r="F797" s="140" t="s">
        <v>463</v>
      </c>
      <c r="H797" s="139" t="s">
        <v>3</v>
      </c>
      <c r="L797" s="138"/>
      <c r="M797" s="141"/>
      <c r="N797" s="142"/>
      <c r="O797" s="142"/>
      <c r="P797" s="142"/>
      <c r="Q797" s="142"/>
      <c r="R797" s="142"/>
      <c r="S797" s="142"/>
      <c r="T797" s="143"/>
      <c r="AS797" s="139" t="s">
        <v>154</v>
      </c>
      <c r="AT797" s="139" t="s">
        <v>77</v>
      </c>
      <c r="AU797" s="11" t="s">
        <v>73</v>
      </c>
      <c r="AV797" s="11" t="s">
        <v>30</v>
      </c>
      <c r="AW797" s="11" t="s">
        <v>68</v>
      </c>
      <c r="AX797" s="139" t="s">
        <v>142</v>
      </c>
    </row>
    <row r="798" spans="2:50" s="12" customFormat="1" ht="12">
      <c r="B798" s="144"/>
      <c r="D798" s="135" t="s">
        <v>154</v>
      </c>
      <c r="E798" s="145" t="s">
        <v>3</v>
      </c>
      <c r="F798" s="146" t="s">
        <v>869</v>
      </c>
      <c r="H798" s="147">
        <v>385.6</v>
      </c>
      <c r="L798" s="144"/>
      <c r="M798" s="148"/>
      <c r="N798" s="149"/>
      <c r="O798" s="149"/>
      <c r="P798" s="149"/>
      <c r="Q798" s="149"/>
      <c r="R798" s="149"/>
      <c r="S798" s="149"/>
      <c r="T798" s="150"/>
      <c r="AS798" s="145" t="s">
        <v>154</v>
      </c>
      <c r="AT798" s="145" t="s">
        <v>77</v>
      </c>
      <c r="AU798" s="12" t="s">
        <v>77</v>
      </c>
      <c r="AV798" s="12" t="s">
        <v>30</v>
      </c>
      <c r="AW798" s="12" t="s">
        <v>68</v>
      </c>
      <c r="AX798" s="145" t="s">
        <v>142</v>
      </c>
    </row>
    <row r="799" spans="2:50" s="12" customFormat="1" ht="12">
      <c r="B799" s="144"/>
      <c r="D799" s="135" t="s">
        <v>154</v>
      </c>
      <c r="E799" s="145" t="s">
        <v>3</v>
      </c>
      <c r="F799" s="146" t="s">
        <v>870</v>
      </c>
      <c r="H799" s="147">
        <v>23.8</v>
      </c>
      <c r="L799" s="144"/>
      <c r="M799" s="148"/>
      <c r="N799" s="149"/>
      <c r="O799" s="149"/>
      <c r="P799" s="149"/>
      <c r="Q799" s="149"/>
      <c r="R799" s="149"/>
      <c r="S799" s="149"/>
      <c r="T799" s="150"/>
      <c r="AS799" s="145" t="s">
        <v>154</v>
      </c>
      <c r="AT799" s="145" t="s">
        <v>77</v>
      </c>
      <c r="AU799" s="12" t="s">
        <v>77</v>
      </c>
      <c r="AV799" s="12" t="s">
        <v>30</v>
      </c>
      <c r="AW799" s="12" t="s">
        <v>68</v>
      </c>
      <c r="AX799" s="145" t="s">
        <v>142</v>
      </c>
    </row>
    <row r="800" spans="2:50" s="11" customFormat="1" ht="12">
      <c r="B800" s="138"/>
      <c r="D800" s="135" t="s">
        <v>154</v>
      </c>
      <c r="E800" s="139" t="s">
        <v>3</v>
      </c>
      <c r="F800" s="140" t="s">
        <v>465</v>
      </c>
      <c r="H800" s="139" t="s">
        <v>3</v>
      </c>
      <c r="L800" s="138"/>
      <c r="M800" s="141"/>
      <c r="N800" s="142"/>
      <c r="O800" s="142"/>
      <c r="P800" s="142"/>
      <c r="Q800" s="142"/>
      <c r="R800" s="142"/>
      <c r="S800" s="142"/>
      <c r="T800" s="143"/>
      <c r="AS800" s="139" t="s">
        <v>154</v>
      </c>
      <c r="AT800" s="139" t="s">
        <v>77</v>
      </c>
      <c r="AU800" s="11" t="s">
        <v>73</v>
      </c>
      <c r="AV800" s="11" t="s">
        <v>30</v>
      </c>
      <c r="AW800" s="11" t="s">
        <v>68</v>
      </c>
      <c r="AX800" s="139" t="s">
        <v>142</v>
      </c>
    </row>
    <row r="801" spans="2:50" s="12" customFormat="1" ht="12">
      <c r="B801" s="144"/>
      <c r="D801" s="135" t="s">
        <v>154</v>
      </c>
      <c r="E801" s="145" t="s">
        <v>3</v>
      </c>
      <c r="F801" s="146" t="s">
        <v>1232</v>
      </c>
      <c r="H801" s="147">
        <v>184.8</v>
      </c>
      <c r="L801" s="144"/>
      <c r="M801" s="148"/>
      <c r="N801" s="149"/>
      <c r="O801" s="149"/>
      <c r="P801" s="149"/>
      <c r="Q801" s="149"/>
      <c r="R801" s="149"/>
      <c r="S801" s="149"/>
      <c r="T801" s="150"/>
      <c r="AS801" s="145" t="s">
        <v>154</v>
      </c>
      <c r="AT801" s="145" t="s">
        <v>77</v>
      </c>
      <c r="AU801" s="12" t="s">
        <v>77</v>
      </c>
      <c r="AV801" s="12" t="s">
        <v>30</v>
      </c>
      <c r="AW801" s="12" t="s">
        <v>68</v>
      </c>
      <c r="AX801" s="145" t="s">
        <v>142</v>
      </c>
    </row>
    <row r="802" spans="2:50" s="11" customFormat="1" ht="12">
      <c r="B802" s="138"/>
      <c r="D802" s="135" t="s">
        <v>154</v>
      </c>
      <c r="E802" s="139" t="s">
        <v>3</v>
      </c>
      <c r="F802" s="140" t="s">
        <v>247</v>
      </c>
      <c r="H802" s="139" t="s">
        <v>3</v>
      </c>
      <c r="L802" s="138"/>
      <c r="M802" s="141"/>
      <c r="N802" s="142"/>
      <c r="O802" s="142"/>
      <c r="P802" s="142"/>
      <c r="Q802" s="142"/>
      <c r="R802" s="142"/>
      <c r="S802" s="142"/>
      <c r="T802" s="143"/>
      <c r="AS802" s="139" t="s">
        <v>154</v>
      </c>
      <c r="AT802" s="139" t="s">
        <v>77</v>
      </c>
      <c r="AU802" s="11" t="s">
        <v>73</v>
      </c>
      <c r="AV802" s="11" t="s">
        <v>30</v>
      </c>
      <c r="AW802" s="11" t="s">
        <v>68</v>
      </c>
      <c r="AX802" s="139" t="s">
        <v>142</v>
      </c>
    </row>
    <row r="803" spans="2:50" s="12" customFormat="1" ht="12">
      <c r="B803" s="144"/>
      <c r="D803" s="135" t="s">
        <v>154</v>
      </c>
      <c r="E803" s="145" t="s">
        <v>3</v>
      </c>
      <c r="F803" s="146" t="s">
        <v>776</v>
      </c>
      <c r="H803" s="147">
        <v>242.1</v>
      </c>
      <c r="L803" s="144"/>
      <c r="M803" s="148"/>
      <c r="N803" s="149"/>
      <c r="O803" s="149"/>
      <c r="P803" s="149"/>
      <c r="Q803" s="149"/>
      <c r="R803" s="149"/>
      <c r="S803" s="149"/>
      <c r="T803" s="150"/>
      <c r="AS803" s="145" t="s">
        <v>154</v>
      </c>
      <c r="AT803" s="145" t="s">
        <v>77</v>
      </c>
      <c r="AU803" s="12" t="s">
        <v>77</v>
      </c>
      <c r="AV803" s="12" t="s">
        <v>30</v>
      </c>
      <c r="AW803" s="12" t="s">
        <v>68</v>
      </c>
      <c r="AX803" s="145" t="s">
        <v>142</v>
      </c>
    </row>
    <row r="804" spans="2:50" s="11" customFormat="1" ht="12">
      <c r="B804" s="138"/>
      <c r="D804" s="135" t="s">
        <v>154</v>
      </c>
      <c r="E804" s="139" t="s">
        <v>3</v>
      </c>
      <c r="F804" s="140" t="s">
        <v>256</v>
      </c>
      <c r="H804" s="139" t="s">
        <v>3</v>
      </c>
      <c r="L804" s="138"/>
      <c r="M804" s="141"/>
      <c r="N804" s="142"/>
      <c r="O804" s="142"/>
      <c r="P804" s="142"/>
      <c r="Q804" s="142"/>
      <c r="R804" s="142"/>
      <c r="S804" s="142"/>
      <c r="T804" s="143"/>
      <c r="AS804" s="139" t="s">
        <v>154</v>
      </c>
      <c r="AT804" s="139" t="s">
        <v>77</v>
      </c>
      <c r="AU804" s="11" t="s">
        <v>73</v>
      </c>
      <c r="AV804" s="11" t="s">
        <v>30</v>
      </c>
      <c r="AW804" s="11" t="s">
        <v>68</v>
      </c>
      <c r="AX804" s="139" t="s">
        <v>142</v>
      </c>
    </row>
    <row r="805" spans="2:50" s="12" customFormat="1" ht="12">
      <c r="B805" s="144"/>
      <c r="D805" s="135" t="s">
        <v>154</v>
      </c>
      <c r="E805" s="145" t="s">
        <v>3</v>
      </c>
      <c r="F805" s="146" t="s">
        <v>777</v>
      </c>
      <c r="H805" s="147">
        <v>23.3</v>
      </c>
      <c r="L805" s="144"/>
      <c r="M805" s="148"/>
      <c r="N805" s="149"/>
      <c r="O805" s="149"/>
      <c r="P805" s="149"/>
      <c r="Q805" s="149"/>
      <c r="R805" s="149"/>
      <c r="S805" s="149"/>
      <c r="T805" s="150"/>
      <c r="AS805" s="145" t="s">
        <v>154</v>
      </c>
      <c r="AT805" s="145" t="s">
        <v>77</v>
      </c>
      <c r="AU805" s="12" t="s">
        <v>77</v>
      </c>
      <c r="AV805" s="12" t="s">
        <v>30</v>
      </c>
      <c r="AW805" s="12" t="s">
        <v>68</v>
      </c>
      <c r="AX805" s="145" t="s">
        <v>142</v>
      </c>
    </row>
    <row r="806" spans="2:50" s="11" customFormat="1" ht="12">
      <c r="B806" s="138"/>
      <c r="D806" s="135" t="s">
        <v>154</v>
      </c>
      <c r="E806" s="139" t="s">
        <v>3</v>
      </c>
      <c r="F806" s="140" t="s">
        <v>258</v>
      </c>
      <c r="H806" s="139" t="s">
        <v>3</v>
      </c>
      <c r="L806" s="138"/>
      <c r="M806" s="141"/>
      <c r="N806" s="142"/>
      <c r="O806" s="142"/>
      <c r="P806" s="142"/>
      <c r="Q806" s="142"/>
      <c r="R806" s="142"/>
      <c r="S806" s="142"/>
      <c r="T806" s="143"/>
      <c r="AS806" s="139" t="s">
        <v>154</v>
      </c>
      <c r="AT806" s="139" t="s">
        <v>77</v>
      </c>
      <c r="AU806" s="11" t="s">
        <v>73</v>
      </c>
      <c r="AV806" s="11" t="s">
        <v>30</v>
      </c>
      <c r="AW806" s="11" t="s">
        <v>68</v>
      </c>
      <c r="AX806" s="139" t="s">
        <v>142</v>
      </c>
    </row>
    <row r="807" spans="2:50" s="12" customFormat="1" ht="12">
      <c r="B807" s="144"/>
      <c r="D807" s="135" t="s">
        <v>154</v>
      </c>
      <c r="E807" s="145" t="s">
        <v>3</v>
      </c>
      <c r="F807" s="146" t="s">
        <v>872</v>
      </c>
      <c r="H807" s="147">
        <v>10.4</v>
      </c>
      <c r="L807" s="144"/>
      <c r="M807" s="148"/>
      <c r="N807" s="149"/>
      <c r="O807" s="149"/>
      <c r="P807" s="149"/>
      <c r="Q807" s="149"/>
      <c r="R807" s="149"/>
      <c r="S807" s="149"/>
      <c r="T807" s="150"/>
      <c r="AS807" s="145" t="s">
        <v>154</v>
      </c>
      <c r="AT807" s="145" t="s">
        <v>77</v>
      </c>
      <c r="AU807" s="12" t="s">
        <v>77</v>
      </c>
      <c r="AV807" s="12" t="s">
        <v>30</v>
      </c>
      <c r="AW807" s="12" t="s">
        <v>68</v>
      </c>
      <c r="AX807" s="145" t="s">
        <v>142</v>
      </c>
    </row>
    <row r="808" spans="2:50" s="11" customFormat="1" ht="12">
      <c r="B808" s="138"/>
      <c r="D808" s="135" t="s">
        <v>154</v>
      </c>
      <c r="E808" s="139" t="s">
        <v>3</v>
      </c>
      <c r="F808" s="140" t="s">
        <v>261</v>
      </c>
      <c r="H808" s="139" t="s">
        <v>3</v>
      </c>
      <c r="L808" s="138"/>
      <c r="M808" s="141"/>
      <c r="N808" s="142"/>
      <c r="O808" s="142"/>
      <c r="P808" s="142"/>
      <c r="Q808" s="142"/>
      <c r="R808" s="142"/>
      <c r="S808" s="142"/>
      <c r="T808" s="143"/>
      <c r="AS808" s="139" t="s">
        <v>154</v>
      </c>
      <c r="AT808" s="139" t="s">
        <v>77</v>
      </c>
      <c r="AU808" s="11" t="s">
        <v>73</v>
      </c>
      <c r="AV808" s="11" t="s">
        <v>30</v>
      </c>
      <c r="AW808" s="11" t="s">
        <v>68</v>
      </c>
      <c r="AX808" s="139" t="s">
        <v>142</v>
      </c>
    </row>
    <row r="809" spans="2:50" s="12" customFormat="1" ht="12">
      <c r="B809" s="144"/>
      <c r="D809" s="135" t="s">
        <v>154</v>
      </c>
      <c r="E809" s="145" t="s">
        <v>3</v>
      </c>
      <c r="F809" s="146" t="s">
        <v>873</v>
      </c>
      <c r="H809" s="147">
        <v>39.6</v>
      </c>
      <c r="L809" s="144"/>
      <c r="M809" s="148"/>
      <c r="N809" s="149"/>
      <c r="O809" s="149"/>
      <c r="P809" s="149"/>
      <c r="Q809" s="149"/>
      <c r="R809" s="149"/>
      <c r="S809" s="149"/>
      <c r="T809" s="150"/>
      <c r="AS809" s="145" t="s">
        <v>154</v>
      </c>
      <c r="AT809" s="145" t="s">
        <v>77</v>
      </c>
      <c r="AU809" s="12" t="s">
        <v>77</v>
      </c>
      <c r="AV809" s="12" t="s">
        <v>30</v>
      </c>
      <c r="AW809" s="12" t="s">
        <v>68</v>
      </c>
      <c r="AX809" s="145" t="s">
        <v>142</v>
      </c>
    </row>
    <row r="810" spans="2:50" s="11" customFormat="1" ht="12">
      <c r="B810" s="138"/>
      <c r="D810" s="135" t="s">
        <v>154</v>
      </c>
      <c r="E810" s="139" t="s">
        <v>3</v>
      </c>
      <c r="F810" s="140" t="s">
        <v>874</v>
      </c>
      <c r="H810" s="139" t="s">
        <v>3</v>
      </c>
      <c r="L810" s="138"/>
      <c r="M810" s="141"/>
      <c r="N810" s="142"/>
      <c r="O810" s="142"/>
      <c r="P810" s="142"/>
      <c r="Q810" s="142"/>
      <c r="R810" s="142"/>
      <c r="S810" s="142"/>
      <c r="T810" s="143"/>
      <c r="AS810" s="139" t="s">
        <v>154</v>
      </c>
      <c r="AT810" s="139" t="s">
        <v>77</v>
      </c>
      <c r="AU810" s="11" t="s">
        <v>73</v>
      </c>
      <c r="AV810" s="11" t="s">
        <v>30</v>
      </c>
      <c r="AW810" s="11" t="s">
        <v>68</v>
      </c>
      <c r="AX810" s="139" t="s">
        <v>142</v>
      </c>
    </row>
    <row r="811" spans="2:50" s="12" customFormat="1" ht="12">
      <c r="B811" s="144"/>
      <c r="D811" s="135" t="s">
        <v>154</v>
      </c>
      <c r="E811" s="145" t="s">
        <v>3</v>
      </c>
      <c r="F811" s="146" t="s">
        <v>875</v>
      </c>
      <c r="H811" s="147">
        <v>18.5</v>
      </c>
      <c r="L811" s="144"/>
      <c r="M811" s="148"/>
      <c r="N811" s="149"/>
      <c r="O811" s="149"/>
      <c r="P811" s="149"/>
      <c r="Q811" s="149"/>
      <c r="R811" s="149"/>
      <c r="S811" s="149"/>
      <c r="T811" s="150"/>
      <c r="AS811" s="145" t="s">
        <v>154</v>
      </c>
      <c r="AT811" s="145" t="s">
        <v>77</v>
      </c>
      <c r="AU811" s="12" t="s">
        <v>77</v>
      </c>
      <c r="AV811" s="12" t="s">
        <v>30</v>
      </c>
      <c r="AW811" s="12" t="s">
        <v>68</v>
      </c>
      <c r="AX811" s="145" t="s">
        <v>142</v>
      </c>
    </row>
    <row r="812" spans="2:50" s="11" customFormat="1" ht="12">
      <c r="B812" s="138"/>
      <c r="D812" s="135" t="s">
        <v>154</v>
      </c>
      <c r="E812" s="139" t="s">
        <v>3</v>
      </c>
      <c r="F812" s="140" t="s">
        <v>876</v>
      </c>
      <c r="H812" s="139" t="s">
        <v>3</v>
      </c>
      <c r="L812" s="138"/>
      <c r="M812" s="141"/>
      <c r="N812" s="142"/>
      <c r="O812" s="142"/>
      <c r="P812" s="142"/>
      <c r="Q812" s="142"/>
      <c r="R812" s="142"/>
      <c r="S812" s="142"/>
      <c r="T812" s="143"/>
      <c r="AS812" s="139" t="s">
        <v>154</v>
      </c>
      <c r="AT812" s="139" t="s">
        <v>77</v>
      </c>
      <c r="AU812" s="11" t="s">
        <v>73</v>
      </c>
      <c r="AV812" s="11" t="s">
        <v>30</v>
      </c>
      <c r="AW812" s="11" t="s">
        <v>68</v>
      </c>
      <c r="AX812" s="139" t="s">
        <v>142</v>
      </c>
    </row>
    <row r="813" spans="2:50" s="12" customFormat="1" ht="12">
      <c r="B813" s="144"/>
      <c r="D813" s="135" t="s">
        <v>154</v>
      </c>
      <c r="E813" s="145" t="s">
        <v>3</v>
      </c>
      <c r="F813" s="146" t="s">
        <v>877</v>
      </c>
      <c r="H813" s="147">
        <v>32</v>
      </c>
      <c r="L813" s="144"/>
      <c r="M813" s="148"/>
      <c r="N813" s="149"/>
      <c r="O813" s="149"/>
      <c r="P813" s="149"/>
      <c r="Q813" s="149"/>
      <c r="R813" s="149"/>
      <c r="S813" s="149"/>
      <c r="T813" s="150"/>
      <c r="AS813" s="145" t="s">
        <v>154</v>
      </c>
      <c r="AT813" s="145" t="s">
        <v>77</v>
      </c>
      <c r="AU813" s="12" t="s">
        <v>77</v>
      </c>
      <c r="AV813" s="12" t="s">
        <v>30</v>
      </c>
      <c r="AW813" s="12" t="s">
        <v>68</v>
      </c>
      <c r="AX813" s="145" t="s">
        <v>142</v>
      </c>
    </row>
    <row r="814" spans="2:50" s="14" customFormat="1" ht="12">
      <c r="B814" s="167"/>
      <c r="D814" s="135" t="s">
        <v>154</v>
      </c>
      <c r="E814" s="168" t="s">
        <v>90</v>
      </c>
      <c r="F814" s="169" t="s">
        <v>226</v>
      </c>
      <c r="H814" s="170">
        <v>960.1</v>
      </c>
      <c r="L814" s="167"/>
      <c r="M814" s="171"/>
      <c r="N814" s="172"/>
      <c r="O814" s="172"/>
      <c r="P814" s="172"/>
      <c r="Q814" s="172"/>
      <c r="R814" s="172"/>
      <c r="S814" s="172"/>
      <c r="T814" s="173"/>
      <c r="AS814" s="168" t="s">
        <v>154</v>
      </c>
      <c r="AT814" s="168" t="s">
        <v>77</v>
      </c>
      <c r="AU814" s="14" t="s">
        <v>143</v>
      </c>
      <c r="AV814" s="14" t="s">
        <v>30</v>
      </c>
      <c r="AW814" s="14" t="s">
        <v>68</v>
      </c>
      <c r="AX814" s="168" t="s">
        <v>142</v>
      </c>
    </row>
    <row r="815" spans="2:50" s="13" customFormat="1" ht="12">
      <c r="B815" s="160"/>
      <c r="D815" s="135" t="s">
        <v>154</v>
      </c>
      <c r="E815" s="161" t="s">
        <v>3</v>
      </c>
      <c r="F815" s="162" t="s">
        <v>182</v>
      </c>
      <c r="H815" s="163">
        <v>960.1</v>
      </c>
      <c r="L815" s="160"/>
      <c r="M815" s="164"/>
      <c r="N815" s="165"/>
      <c r="O815" s="165"/>
      <c r="P815" s="165"/>
      <c r="Q815" s="165"/>
      <c r="R815" s="165"/>
      <c r="S815" s="165"/>
      <c r="T815" s="166"/>
      <c r="AS815" s="161" t="s">
        <v>154</v>
      </c>
      <c r="AT815" s="161" t="s">
        <v>77</v>
      </c>
      <c r="AU815" s="13" t="s">
        <v>150</v>
      </c>
      <c r="AV815" s="13" t="s">
        <v>30</v>
      </c>
      <c r="AW815" s="13" t="s">
        <v>73</v>
      </c>
      <c r="AX815" s="161" t="s">
        <v>142</v>
      </c>
    </row>
    <row r="816" spans="2:64" s="1" customFormat="1" ht="20.45" customHeight="1">
      <c r="B816" s="124"/>
      <c r="C816" s="125" t="s">
        <v>878</v>
      </c>
      <c r="D816" s="125" t="s">
        <v>145</v>
      </c>
      <c r="E816" s="126" t="s">
        <v>879</v>
      </c>
      <c r="F816" s="127" t="s">
        <v>880</v>
      </c>
      <c r="G816" s="128" t="s">
        <v>174</v>
      </c>
      <c r="H816" s="129">
        <v>960.1</v>
      </c>
      <c r="I816" s="130"/>
      <c r="J816" s="130">
        <f>ROUND(I816*H816,2)</f>
        <v>0</v>
      </c>
      <c r="K816" s="127" t="s">
        <v>149</v>
      </c>
      <c r="L816" s="28"/>
      <c r="M816" s="48" t="s">
        <v>3</v>
      </c>
      <c r="N816" s="131" t="s">
        <v>39</v>
      </c>
      <c r="O816" s="132">
        <v>0.058</v>
      </c>
      <c r="P816" s="132">
        <f>O816*H816</f>
        <v>55.68580000000001</v>
      </c>
      <c r="Q816" s="132">
        <v>3E-05</v>
      </c>
      <c r="R816" s="132">
        <f>Q816*H816</f>
        <v>0.028803000000000002</v>
      </c>
      <c r="S816" s="132">
        <v>0</v>
      </c>
      <c r="T816" s="133">
        <f>S816*H816</f>
        <v>0</v>
      </c>
      <c r="AQ816" s="17" t="s">
        <v>305</v>
      </c>
      <c r="AS816" s="17" t="s">
        <v>145</v>
      </c>
      <c r="AT816" s="17" t="s">
        <v>77</v>
      </c>
      <c r="AX816" s="17" t="s">
        <v>142</v>
      </c>
      <c r="BD816" s="134">
        <f>IF(N816="základní",J816,0)</f>
        <v>0</v>
      </c>
      <c r="BE816" s="134">
        <f>IF(N816="snížená",J816,0)</f>
        <v>0</v>
      </c>
      <c r="BF816" s="134">
        <f>IF(N816="zákl. přenesená",J816,0)</f>
        <v>0</v>
      </c>
      <c r="BG816" s="134">
        <f>IF(N816="sníž. přenesená",J816,0)</f>
        <v>0</v>
      </c>
      <c r="BH816" s="134">
        <f>IF(N816="nulová",J816,0)</f>
        <v>0</v>
      </c>
      <c r="BI816" s="17" t="s">
        <v>73</v>
      </c>
      <c r="BJ816" s="134">
        <f>ROUND(I816*H816,2)</f>
        <v>0</v>
      </c>
      <c r="BK816" s="17" t="s">
        <v>305</v>
      </c>
      <c r="BL816" s="17" t="s">
        <v>881</v>
      </c>
    </row>
    <row r="817" spans="2:46" s="1" customFormat="1" ht="58.5">
      <c r="B817" s="28"/>
      <c r="D817" s="135" t="s">
        <v>152</v>
      </c>
      <c r="F817" s="136" t="s">
        <v>864</v>
      </c>
      <c r="L817" s="28"/>
      <c r="M817" s="137"/>
      <c r="N817" s="49"/>
      <c r="O817" s="49"/>
      <c r="P817" s="49"/>
      <c r="Q817" s="49"/>
      <c r="R817" s="49"/>
      <c r="S817" s="49"/>
      <c r="T817" s="50"/>
      <c r="AS817" s="17" t="s">
        <v>152</v>
      </c>
      <c r="AT817" s="17" t="s">
        <v>77</v>
      </c>
    </row>
    <row r="818" spans="2:50" s="11" customFormat="1" ht="12">
      <c r="B818" s="138"/>
      <c r="D818" s="135" t="s">
        <v>154</v>
      </c>
      <c r="E818" s="139" t="s">
        <v>3</v>
      </c>
      <c r="F818" s="140" t="s">
        <v>1134</v>
      </c>
      <c r="H818" s="139" t="s">
        <v>3</v>
      </c>
      <c r="L818" s="138"/>
      <c r="M818" s="141"/>
      <c r="N818" s="142"/>
      <c r="O818" s="142"/>
      <c r="P818" s="142"/>
      <c r="Q818" s="142"/>
      <c r="R818" s="142"/>
      <c r="S818" s="142"/>
      <c r="T818" s="143"/>
      <c r="AS818" s="139" t="s">
        <v>154</v>
      </c>
      <c r="AT818" s="139" t="s">
        <v>77</v>
      </c>
      <c r="AU818" s="11" t="s">
        <v>73</v>
      </c>
      <c r="AV818" s="11" t="s">
        <v>30</v>
      </c>
      <c r="AW818" s="11" t="s">
        <v>68</v>
      </c>
      <c r="AX818" s="139" t="s">
        <v>142</v>
      </c>
    </row>
    <row r="819" spans="2:50" s="11" customFormat="1" ht="12">
      <c r="B819" s="138"/>
      <c r="D819" s="135" t="s">
        <v>154</v>
      </c>
      <c r="E819" s="139" t="s">
        <v>3</v>
      </c>
      <c r="F819" s="140" t="s">
        <v>156</v>
      </c>
      <c r="H819" s="139" t="s">
        <v>3</v>
      </c>
      <c r="L819" s="138"/>
      <c r="M819" s="141"/>
      <c r="N819" s="142"/>
      <c r="O819" s="142"/>
      <c r="P819" s="142"/>
      <c r="Q819" s="142"/>
      <c r="R819" s="142"/>
      <c r="S819" s="142"/>
      <c r="T819" s="143"/>
      <c r="AS819" s="139" t="s">
        <v>154</v>
      </c>
      <c r="AT819" s="139" t="s">
        <v>77</v>
      </c>
      <c r="AU819" s="11" t="s">
        <v>73</v>
      </c>
      <c r="AV819" s="11" t="s">
        <v>30</v>
      </c>
      <c r="AW819" s="11" t="s">
        <v>68</v>
      </c>
      <c r="AX819" s="139" t="s">
        <v>142</v>
      </c>
    </row>
    <row r="820" spans="2:50" s="12" customFormat="1" ht="12">
      <c r="B820" s="144"/>
      <c r="D820" s="135" t="s">
        <v>154</v>
      </c>
      <c r="E820" s="145" t="s">
        <v>3</v>
      </c>
      <c r="F820" s="146" t="s">
        <v>90</v>
      </c>
      <c r="H820" s="147">
        <v>960.1</v>
      </c>
      <c r="L820" s="144"/>
      <c r="M820" s="148"/>
      <c r="N820" s="149"/>
      <c r="O820" s="149"/>
      <c r="P820" s="149"/>
      <c r="Q820" s="149"/>
      <c r="R820" s="149"/>
      <c r="S820" s="149"/>
      <c r="T820" s="150"/>
      <c r="AS820" s="145" t="s">
        <v>154</v>
      </c>
      <c r="AT820" s="145" t="s">
        <v>77</v>
      </c>
      <c r="AU820" s="12" t="s">
        <v>77</v>
      </c>
      <c r="AV820" s="12" t="s">
        <v>30</v>
      </c>
      <c r="AW820" s="12" t="s">
        <v>73</v>
      </c>
      <c r="AX820" s="145" t="s">
        <v>142</v>
      </c>
    </row>
    <row r="821" spans="2:64" s="1" customFormat="1" ht="20.45" customHeight="1">
      <c r="B821" s="124"/>
      <c r="C821" s="125" t="s">
        <v>882</v>
      </c>
      <c r="D821" s="125" t="s">
        <v>145</v>
      </c>
      <c r="E821" s="126" t="s">
        <v>883</v>
      </c>
      <c r="F821" s="127" t="s">
        <v>884</v>
      </c>
      <c r="G821" s="128" t="s">
        <v>174</v>
      </c>
      <c r="H821" s="129">
        <v>480.05</v>
      </c>
      <c r="I821" s="130"/>
      <c r="J821" s="130">
        <f>ROUND(I821*H821,2)</f>
        <v>0</v>
      </c>
      <c r="K821" s="127" t="s">
        <v>149</v>
      </c>
      <c r="L821" s="28"/>
      <c r="M821" s="48" t="s">
        <v>3</v>
      </c>
      <c r="N821" s="131" t="s">
        <v>39</v>
      </c>
      <c r="O821" s="132">
        <v>0.192</v>
      </c>
      <c r="P821" s="132">
        <f>O821*H821</f>
        <v>92.1696</v>
      </c>
      <c r="Q821" s="132">
        <v>0.0045</v>
      </c>
      <c r="R821" s="132">
        <f>Q821*H821</f>
        <v>2.160225</v>
      </c>
      <c r="S821" s="132">
        <v>0</v>
      </c>
      <c r="T821" s="133">
        <f>S821*H821</f>
        <v>0</v>
      </c>
      <c r="AQ821" s="17" t="s">
        <v>305</v>
      </c>
      <c r="AS821" s="17" t="s">
        <v>145</v>
      </c>
      <c r="AT821" s="17" t="s">
        <v>77</v>
      </c>
      <c r="AX821" s="17" t="s">
        <v>142</v>
      </c>
      <c r="BD821" s="134">
        <f>IF(N821="základní",J821,0)</f>
        <v>0</v>
      </c>
      <c r="BE821" s="134">
        <f>IF(N821="snížená",J821,0)</f>
        <v>0</v>
      </c>
      <c r="BF821" s="134">
        <f>IF(N821="zákl. přenesená",J821,0)</f>
        <v>0</v>
      </c>
      <c r="BG821" s="134">
        <f>IF(N821="sníž. přenesená",J821,0)</f>
        <v>0</v>
      </c>
      <c r="BH821" s="134">
        <f>IF(N821="nulová",J821,0)</f>
        <v>0</v>
      </c>
      <c r="BI821" s="17" t="s">
        <v>73</v>
      </c>
      <c r="BJ821" s="134">
        <f>ROUND(I821*H821,2)</f>
        <v>0</v>
      </c>
      <c r="BK821" s="17" t="s">
        <v>305</v>
      </c>
      <c r="BL821" s="17" t="s">
        <v>885</v>
      </c>
    </row>
    <row r="822" spans="2:46" s="1" customFormat="1" ht="58.5">
      <c r="B822" s="28"/>
      <c r="D822" s="135" t="s">
        <v>152</v>
      </c>
      <c r="F822" s="136" t="s">
        <v>864</v>
      </c>
      <c r="L822" s="28"/>
      <c r="M822" s="137"/>
      <c r="N822" s="49"/>
      <c r="O822" s="49"/>
      <c r="P822" s="49"/>
      <c r="Q822" s="49"/>
      <c r="R822" s="49"/>
      <c r="S822" s="49"/>
      <c r="T822" s="50"/>
      <c r="AS822" s="17" t="s">
        <v>152</v>
      </c>
      <c r="AT822" s="17" t="s">
        <v>77</v>
      </c>
    </row>
    <row r="823" spans="2:50" s="11" customFormat="1" ht="12">
      <c r="B823" s="138"/>
      <c r="D823" s="135" t="s">
        <v>154</v>
      </c>
      <c r="E823" s="139" t="s">
        <v>3</v>
      </c>
      <c r="F823" s="140" t="s">
        <v>1134</v>
      </c>
      <c r="H823" s="139" t="s">
        <v>3</v>
      </c>
      <c r="L823" s="138"/>
      <c r="M823" s="141"/>
      <c r="N823" s="142"/>
      <c r="O823" s="142"/>
      <c r="P823" s="142"/>
      <c r="Q823" s="142"/>
      <c r="R823" s="142"/>
      <c r="S823" s="142"/>
      <c r="T823" s="143"/>
      <c r="AS823" s="139" t="s">
        <v>154</v>
      </c>
      <c r="AT823" s="139" t="s">
        <v>77</v>
      </c>
      <c r="AU823" s="11" t="s">
        <v>73</v>
      </c>
      <c r="AV823" s="11" t="s">
        <v>30</v>
      </c>
      <c r="AW823" s="11" t="s">
        <v>68</v>
      </c>
      <c r="AX823" s="139" t="s">
        <v>142</v>
      </c>
    </row>
    <row r="824" spans="2:50" s="11" customFormat="1" ht="12">
      <c r="B824" s="138"/>
      <c r="D824" s="135" t="s">
        <v>154</v>
      </c>
      <c r="E824" s="139" t="s">
        <v>3</v>
      </c>
      <c r="F824" s="140" t="s">
        <v>156</v>
      </c>
      <c r="H824" s="139" t="s">
        <v>3</v>
      </c>
      <c r="L824" s="138"/>
      <c r="M824" s="141"/>
      <c r="N824" s="142"/>
      <c r="O824" s="142"/>
      <c r="P824" s="142"/>
      <c r="Q824" s="142"/>
      <c r="R824" s="142"/>
      <c r="S824" s="142"/>
      <c r="T824" s="143"/>
      <c r="AS824" s="139" t="s">
        <v>154</v>
      </c>
      <c r="AT824" s="139" t="s">
        <v>77</v>
      </c>
      <c r="AU824" s="11" t="s">
        <v>73</v>
      </c>
      <c r="AV824" s="11" t="s">
        <v>30</v>
      </c>
      <c r="AW824" s="11" t="s">
        <v>68</v>
      </c>
      <c r="AX824" s="139" t="s">
        <v>142</v>
      </c>
    </row>
    <row r="825" spans="2:50" s="12" customFormat="1" ht="12">
      <c r="B825" s="144"/>
      <c r="D825" s="135" t="s">
        <v>154</v>
      </c>
      <c r="E825" s="145" t="s">
        <v>3</v>
      </c>
      <c r="F825" s="146" t="s">
        <v>886</v>
      </c>
      <c r="H825" s="147">
        <v>480.05</v>
      </c>
      <c r="L825" s="144"/>
      <c r="M825" s="148"/>
      <c r="N825" s="149"/>
      <c r="O825" s="149"/>
      <c r="P825" s="149"/>
      <c r="Q825" s="149"/>
      <c r="R825" s="149"/>
      <c r="S825" s="149"/>
      <c r="T825" s="150"/>
      <c r="AS825" s="145" t="s">
        <v>154</v>
      </c>
      <c r="AT825" s="145" t="s">
        <v>77</v>
      </c>
      <c r="AU825" s="12" t="s">
        <v>77</v>
      </c>
      <c r="AV825" s="12" t="s">
        <v>30</v>
      </c>
      <c r="AW825" s="12" t="s">
        <v>73</v>
      </c>
      <c r="AX825" s="145" t="s">
        <v>142</v>
      </c>
    </row>
    <row r="826" spans="2:64" s="1" customFormat="1" ht="20.45" customHeight="1">
      <c r="B826" s="124"/>
      <c r="C826" s="125" t="s">
        <v>887</v>
      </c>
      <c r="D826" s="125" t="s">
        <v>145</v>
      </c>
      <c r="E826" s="126" t="s">
        <v>888</v>
      </c>
      <c r="F826" s="127" t="s">
        <v>889</v>
      </c>
      <c r="G826" s="128" t="s">
        <v>174</v>
      </c>
      <c r="H826" s="129">
        <v>480.05</v>
      </c>
      <c r="I826" s="130"/>
      <c r="J826" s="130">
        <f>ROUND(I826*H826,2)</f>
        <v>0</v>
      </c>
      <c r="K826" s="127" t="s">
        <v>149</v>
      </c>
      <c r="L826" s="28"/>
      <c r="M826" s="48" t="s">
        <v>3</v>
      </c>
      <c r="N826" s="131" t="s">
        <v>39</v>
      </c>
      <c r="O826" s="132">
        <v>0.245</v>
      </c>
      <c r="P826" s="132">
        <f>O826*H826</f>
        <v>117.61225</v>
      </c>
      <c r="Q826" s="132">
        <v>0.0075</v>
      </c>
      <c r="R826" s="132">
        <f>Q826*H826</f>
        <v>3.600375</v>
      </c>
      <c r="S826" s="132">
        <v>0</v>
      </c>
      <c r="T826" s="133">
        <f>S826*H826</f>
        <v>0</v>
      </c>
      <c r="AQ826" s="17" t="s">
        <v>305</v>
      </c>
      <c r="AS826" s="17" t="s">
        <v>145</v>
      </c>
      <c r="AT826" s="17" t="s">
        <v>77</v>
      </c>
      <c r="AX826" s="17" t="s">
        <v>142</v>
      </c>
      <c r="BD826" s="134">
        <f>IF(N826="základní",J826,0)</f>
        <v>0</v>
      </c>
      <c r="BE826" s="134">
        <f>IF(N826="snížená",J826,0)</f>
        <v>0</v>
      </c>
      <c r="BF826" s="134">
        <f>IF(N826="zákl. přenesená",J826,0)</f>
        <v>0</v>
      </c>
      <c r="BG826" s="134">
        <f>IF(N826="sníž. přenesená",J826,0)</f>
        <v>0</v>
      </c>
      <c r="BH826" s="134">
        <f>IF(N826="nulová",J826,0)</f>
        <v>0</v>
      </c>
      <c r="BI826" s="17" t="s">
        <v>73</v>
      </c>
      <c r="BJ826" s="134">
        <f>ROUND(I826*H826,2)</f>
        <v>0</v>
      </c>
      <c r="BK826" s="17" t="s">
        <v>305</v>
      </c>
      <c r="BL826" s="17" t="s">
        <v>890</v>
      </c>
    </row>
    <row r="827" spans="2:46" s="1" customFormat="1" ht="58.5">
      <c r="B827" s="28"/>
      <c r="D827" s="135" t="s">
        <v>152</v>
      </c>
      <c r="F827" s="136" t="s">
        <v>864</v>
      </c>
      <c r="L827" s="28"/>
      <c r="M827" s="137"/>
      <c r="N827" s="49"/>
      <c r="O827" s="49"/>
      <c r="P827" s="49"/>
      <c r="Q827" s="49"/>
      <c r="R827" s="49"/>
      <c r="S827" s="49"/>
      <c r="T827" s="50"/>
      <c r="AS827" s="17" t="s">
        <v>152</v>
      </c>
      <c r="AT827" s="17" t="s">
        <v>77</v>
      </c>
    </row>
    <row r="828" spans="2:50" s="11" customFormat="1" ht="12">
      <c r="B828" s="138"/>
      <c r="D828" s="135" t="s">
        <v>154</v>
      </c>
      <c r="E828" s="139" t="s">
        <v>3</v>
      </c>
      <c r="F828" s="140" t="s">
        <v>1134</v>
      </c>
      <c r="H828" s="139" t="s">
        <v>3</v>
      </c>
      <c r="L828" s="138"/>
      <c r="M828" s="141"/>
      <c r="N828" s="142"/>
      <c r="O828" s="142"/>
      <c r="P828" s="142"/>
      <c r="Q828" s="142"/>
      <c r="R828" s="142"/>
      <c r="S828" s="142"/>
      <c r="T828" s="143"/>
      <c r="AS828" s="139" t="s">
        <v>154</v>
      </c>
      <c r="AT828" s="139" t="s">
        <v>77</v>
      </c>
      <c r="AU828" s="11" t="s">
        <v>73</v>
      </c>
      <c r="AV828" s="11" t="s">
        <v>30</v>
      </c>
      <c r="AW828" s="11" t="s">
        <v>68</v>
      </c>
      <c r="AX828" s="139" t="s">
        <v>142</v>
      </c>
    </row>
    <row r="829" spans="2:50" s="11" customFormat="1" ht="12">
      <c r="B829" s="138"/>
      <c r="D829" s="135" t="s">
        <v>154</v>
      </c>
      <c r="E829" s="139" t="s">
        <v>3</v>
      </c>
      <c r="F829" s="140" t="s">
        <v>156</v>
      </c>
      <c r="H829" s="139" t="s">
        <v>3</v>
      </c>
      <c r="L829" s="138"/>
      <c r="M829" s="141"/>
      <c r="N829" s="142"/>
      <c r="O829" s="142"/>
      <c r="P829" s="142"/>
      <c r="Q829" s="142"/>
      <c r="R829" s="142"/>
      <c r="S829" s="142"/>
      <c r="T829" s="143"/>
      <c r="AS829" s="139" t="s">
        <v>154</v>
      </c>
      <c r="AT829" s="139" t="s">
        <v>77</v>
      </c>
      <c r="AU829" s="11" t="s">
        <v>73</v>
      </c>
      <c r="AV829" s="11" t="s">
        <v>30</v>
      </c>
      <c r="AW829" s="11" t="s">
        <v>68</v>
      </c>
      <c r="AX829" s="139" t="s">
        <v>142</v>
      </c>
    </row>
    <row r="830" spans="2:50" s="12" customFormat="1" ht="12">
      <c r="B830" s="144"/>
      <c r="D830" s="135" t="s">
        <v>154</v>
      </c>
      <c r="E830" s="145" t="s">
        <v>3</v>
      </c>
      <c r="F830" s="146" t="s">
        <v>886</v>
      </c>
      <c r="H830" s="147">
        <v>480.05</v>
      </c>
      <c r="L830" s="144"/>
      <c r="M830" s="148"/>
      <c r="N830" s="149"/>
      <c r="O830" s="149"/>
      <c r="P830" s="149"/>
      <c r="Q830" s="149"/>
      <c r="R830" s="149"/>
      <c r="S830" s="149"/>
      <c r="T830" s="150"/>
      <c r="AS830" s="145" t="s">
        <v>154</v>
      </c>
      <c r="AT830" s="145" t="s">
        <v>77</v>
      </c>
      <c r="AU830" s="12" t="s">
        <v>77</v>
      </c>
      <c r="AV830" s="12" t="s">
        <v>30</v>
      </c>
      <c r="AW830" s="12" t="s">
        <v>73</v>
      </c>
      <c r="AX830" s="145" t="s">
        <v>142</v>
      </c>
    </row>
    <row r="831" spans="2:64" s="1" customFormat="1" ht="20.45" customHeight="1">
      <c r="B831" s="124"/>
      <c r="C831" s="125" t="s">
        <v>891</v>
      </c>
      <c r="D831" s="125" t="s">
        <v>145</v>
      </c>
      <c r="E831" s="126" t="s">
        <v>892</v>
      </c>
      <c r="F831" s="127" t="s">
        <v>893</v>
      </c>
      <c r="G831" s="128" t="s">
        <v>174</v>
      </c>
      <c r="H831" s="129">
        <v>895.6</v>
      </c>
      <c r="I831" s="130"/>
      <c r="J831" s="130">
        <f>ROUND(I831*H831,2)</f>
        <v>0</v>
      </c>
      <c r="K831" s="127" t="s">
        <v>149</v>
      </c>
      <c r="L831" s="28"/>
      <c r="M831" s="48" t="s">
        <v>3</v>
      </c>
      <c r="N831" s="131" t="s">
        <v>39</v>
      </c>
      <c r="O831" s="132">
        <v>0.105</v>
      </c>
      <c r="P831" s="132">
        <f>O831*H831</f>
        <v>94.038</v>
      </c>
      <c r="Q831" s="132">
        <v>0</v>
      </c>
      <c r="R831" s="132">
        <f>Q831*H831</f>
        <v>0</v>
      </c>
      <c r="S831" s="132">
        <v>0.0025</v>
      </c>
      <c r="T831" s="133">
        <f>S831*H831</f>
        <v>2.2390000000000003</v>
      </c>
      <c r="AQ831" s="17" t="s">
        <v>305</v>
      </c>
      <c r="AS831" s="17" t="s">
        <v>145</v>
      </c>
      <c r="AT831" s="17" t="s">
        <v>77</v>
      </c>
      <c r="AX831" s="17" t="s">
        <v>142</v>
      </c>
      <c r="BD831" s="134">
        <f>IF(N831="základní",J831,0)</f>
        <v>0</v>
      </c>
      <c r="BE831" s="134">
        <f>IF(N831="snížená",J831,0)</f>
        <v>0</v>
      </c>
      <c r="BF831" s="134">
        <f>IF(N831="zákl. přenesená",J831,0)</f>
        <v>0</v>
      </c>
      <c r="BG831" s="134">
        <f>IF(N831="sníž. přenesená",J831,0)</f>
        <v>0</v>
      </c>
      <c r="BH831" s="134">
        <f>IF(N831="nulová",J831,0)</f>
        <v>0</v>
      </c>
      <c r="BI831" s="17" t="s">
        <v>73</v>
      </c>
      <c r="BJ831" s="134">
        <f>ROUND(I831*H831,2)</f>
        <v>0</v>
      </c>
      <c r="BK831" s="17" t="s">
        <v>305</v>
      </c>
      <c r="BL831" s="17" t="s">
        <v>894</v>
      </c>
    </row>
    <row r="832" spans="2:50" s="11" customFormat="1" ht="12">
      <c r="B832" s="138"/>
      <c r="D832" s="135" t="s">
        <v>154</v>
      </c>
      <c r="E832" s="139" t="s">
        <v>3</v>
      </c>
      <c r="F832" s="140" t="s">
        <v>1157</v>
      </c>
      <c r="H832" s="139" t="s">
        <v>3</v>
      </c>
      <c r="L832" s="138"/>
      <c r="M832" s="141"/>
      <c r="N832" s="142"/>
      <c r="O832" s="142"/>
      <c r="P832" s="142"/>
      <c r="Q832" s="142"/>
      <c r="R832" s="142"/>
      <c r="S832" s="142"/>
      <c r="T832" s="143"/>
      <c r="AS832" s="139" t="s">
        <v>154</v>
      </c>
      <c r="AT832" s="139" t="s">
        <v>77</v>
      </c>
      <c r="AU832" s="11" t="s">
        <v>73</v>
      </c>
      <c r="AV832" s="11" t="s">
        <v>30</v>
      </c>
      <c r="AW832" s="11" t="s">
        <v>68</v>
      </c>
      <c r="AX832" s="139" t="s">
        <v>142</v>
      </c>
    </row>
    <row r="833" spans="2:50" s="11" customFormat="1" ht="12">
      <c r="B833" s="138"/>
      <c r="D833" s="135" t="s">
        <v>154</v>
      </c>
      <c r="E833" s="139" t="s">
        <v>3</v>
      </c>
      <c r="F833" s="140" t="s">
        <v>333</v>
      </c>
      <c r="H833" s="139" t="s">
        <v>3</v>
      </c>
      <c r="L833" s="138"/>
      <c r="M833" s="141"/>
      <c r="N833" s="142"/>
      <c r="O833" s="142"/>
      <c r="P833" s="142"/>
      <c r="Q833" s="142"/>
      <c r="R833" s="142"/>
      <c r="S833" s="142"/>
      <c r="T833" s="143"/>
      <c r="AS833" s="139" t="s">
        <v>154</v>
      </c>
      <c r="AT833" s="139" t="s">
        <v>77</v>
      </c>
      <c r="AU833" s="11" t="s">
        <v>73</v>
      </c>
      <c r="AV833" s="11" t="s">
        <v>30</v>
      </c>
      <c r="AW833" s="11" t="s">
        <v>68</v>
      </c>
      <c r="AX833" s="139" t="s">
        <v>142</v>
      </c>
    </row>
    <row r="834" spans="2:50" s="11" customFormat="1" ht="12">
      <c r="B834" s="138"/>
      <c r="D834" s="135" t="s">
        <v>154</v>
      </c>
      <c r="E834" s="139" t="s">
        <v>3</v>
      </c>
      <c r="F834" s="140" t="s">
        <v>348</v>
      </c>
      <c r="H834" s="139" t="s">
        <v>3</v>
      </c>
      <c r="L834" s="138"/>
      <c r="M834" s="141"/>
      <c r="N834" s="142"/>
      <c r="O834" s="142"/>
      <c r="P834" s="142"/>
      <c r="Q834" s="142"/>
      <c r="R834" s="142"/>
      <c r="S834" s="142"/>
      <c r="T834" s="143"/>
      <c r="AS834" s="139" t="s">
        <v>154</v>
      </c>
      <c r="AT834" s="139" t="s">
        <v>77</v>
      </c>
      <c r="AU834" s="11" t="s">
        <v>73</v>
      </c>
      <c r="AV834" s="11" t="s">
        <v>30</v>
      </c>
      <c r="AW834" s="11" t="s">
        <v>68</v>
      </c>
      <c r="AX834" s="139" t="s">
        <v>142</v>
      </c>
    </row>
    <row r="835" spans="2:50" s="12" customFormat="1" ht="12">
      <c r="B835" s="144"/>
      <c r="D835" s="135" t="s">
        <v>154</v>
      </c>
      <c r="E835" s="145" t="s">
        <v>3</v>
      </c>
      <c r="F835" s="146" t="s">
        <v>1233</v>
      </c>
      <c r="H835" s="147">
        <v>349.38</v>
      </c>
      <c r="L835" s="144"/>
      <c r="M835" s="148"/>
      <c r="N835" s="149"/>
      <c r="O835" s="149"/>
      <c r="P835" s="149"/>
      <c r="Q835" s="149"/>
      <c r="R835" s="149"/>
      <c r="S835" s="149"/>
      <c r="T835" s="150"/>
      <c r="AS835" s="145" t="s">
        <v>154</v>
      </c>
      <c r="AT835" s="145" t="s">
        <v>77</v>
      </c>
      <c r="AU835" s="12" t="s">
        <v>77</v>
      </c>
      <c r="AV835" s="12" t="s">
        <v>30</v>
      </c>
      <c r="AW835" s="12" t="s">
        <v>68</v>
      </c>
      <c r="AX835" s="145" t="s">
        <v>142</v>
      </c>
    </row>
    <row r="836" spans="2:50" s="11" customFormat="1" ht="12">
      <c r="B836" s="138"/>
      <c r="D836" s="135" t="s">
        <v>154</v>
      </c>
      <c r="E836" s="139" t="s">
        <v>3</v>
      </c>
      <c r="F836" s="140" t="s">
        <v>351</v>
      </c>
      <c r="H836" s="139" t="s">
        <v>3</v>
      </c>
      <c r="L836" s="138"/>
      <c r="M836" s="141"/>
      <c r="N836" s="142"/>
      <c r="O836" s="142"/>
      <c r="P836" s="142"/>
      <c r="Q836" s="142"/>
      <c r="R836" s="142"/>
      <c r="S836" s="142"/>
      <c r="T836" s="143"/>
      <c r="AS836" s="139" t="s">
        <v>154</v>
      </c>
      <c r="AT836" s="139" t="s">
        <v>77</v>
      </c>
      <c r="AU836" s="11" t="s">
        <v>73</v>
      </c>
      <c r="AV836" s="11" t="s">
        <v>30</v>
      </c>
      <c r="AW836" s="11" t="s">
        <v>68</v>
      </c>
      <c r="AX836" s="139" t="s">
        <v>142</v>
      </c>
    </row>
    <row r="837" spans="2:50" s="12" customFormat="1" ht="12">
      <c r="B837" s="144"/>
      <c r="D837" s="135" t="s">
        <v>154</v>
      </c>
      <c r="E837" s="145" t="s">
        <v>3</v>
      </c>
      <c r="F837" s="146" t="s">
        <v>1234</v>
      </c>
      <c r="H837" s="147">
        <v>168.66</v>
      </c>
      <c r="L837" s="144"/>
      <c r="M837" s="148"/>
      <c r="N837" s="149"/>
      <c r="O837" s="149"/>
      <c r="P837" s="149"/>
      <c r="Q837" s="149"/>
      <c r="R837" s="149"/>
      <c r="S837" s="149"/>
      <c r="T837" s="150"/>
      <c r="AS837" s="145" t="s">
        <v>154</v>
      </c>
      <c r="AT837" s="145" t="s">
        <v>77</v>
      </c>
      <c r="AU837" s="12" t="s">
        <v>77</v>
      </c>
      <c r="AV837" s="12" t="s">
        <v>30</v>
      </c>
      <c r="AW837" s="12" t="s">
        <v>68</v>
      </c>
      <c r="AX837" s="145" t="s">
        <v>142</v>
      </c>
    </row>
    <row r="838" spans="2:50" s="11" customFormat="1" ht="12">
      <c r="B838" s="138"/>
      <c r="D838" s="135" t="s">
        <v>154</v>
      </c>
      <c r="E838" s="139" t="s">
        <v>3</v>
      </c>
      <c r="F838" s="140" t="s">
        <v>334</v>
      </c>
      <c r="H838" s="139" t="s">
        <v>3</v>
      </c>
      <c r="L838" s="138"/>
      <c r="M838" s="141"/>
      <c r="N838" s="142"/>
      <c r="O838" s="142"/>
      <c r="P838" s="142"/>
      <c r="Q838" s="142"/>
      <c r="R838" s="142"/>
      <c r="S838" s="142"/>
      <c r="T838" s="143"/>
      <c r="AS838" s="139" t="s">
        <v>154</v>
      </c>
      <c r="AT838" s="139" t="s">
        <v>77</v>
      </c>
      <c r="AU838" s="11" t="s">
        <v>73</v>
      </c>
      <c r="AV838" s="11" t="s">
        <v>30</v>
      </c>
      <c r="AW838" s="11" t="s">
        <v>68</v>
      </c>
      <c r="AX838" s="139" t="s">
        <v>142</v>
      </c>
    </row>
    <row r="839" spans="2:50" s="12" customFormat="1" ht="12">
      <c r="B839" s="144"/>
      <c r="D839" s="135" t="s">
        <v>154</v>
      </c>
      <c r="E839" s="145" t="s">
        <v>3</v>
      </c>
      <c r="F839" s="146" t="s">
        <v>1235</v>
      </c>
      <c r="H839" s="147">
        <v>38.82</v>
      </c>
      <c r="L839" s="144"/>
      <c r="M839" s="148"/>
      <c r="N839" s="149"/>
      <c r="O839" s="149"/>
      <c r="P839" s="149"/>
      <c r="Q839" s="149"/>
      <c r="R839" s="149"/>
      <c r="S839" s="149"/>
      <c r="T839" s="150"/>
      <c r="AS839" s="145" t="s">
        <v>154</v>
      </c>
      <c r="AT839" s="145" t="s">
        <v>77</v>
      </c>
      <c r="AU839" s="12" t="s">
        <v>77</v>
      </c>
      <c r="AV839" s="12" t="s">
        <v>30</v>
      </c>
      <c r="AW839" s="12" t="s">
        <v>68</v>
      </c>
      <c r="AX839" s="145" t="s">
        <v>142</v>
      </c>
    </row>
    <row r="840" spans="2:50" s="11" customFormat="1" ht="12">
      <c r="B840" s="138"/>
      <c r="D840" s="135" t="s">
        <v>154</v>
      </c>
      <c r="E840" s="139" t="s">
        <v>3</v>
      </c>
      <c r="F840" s="140" t="s">
        <v>337</v>
      </c>
      <c r="H840" s="139" t="s">
        <v>3</v>
      </c>
      <c r="L840" s="138"/>
      <c r="M840" s="141"/>
      <c r="N840" s="142"/>
      <c r="O840" s="142"/>
      <c r="P840" s="142"/>
      <c r="Q840" s="142"/>
      <c r="R840" s="142"/>
      <c r="S840" s="142"/>
      <c r="T840" s="143"/>
      <c r="AS840" s="139" t="s">
        <v>154</v>
      </c>
      <c r="AT840" s="139" t="s">
        <v>77</v>
      </c>
      <c r="AU840" s="11" t="s">
        <v>73</v>
      </c>
      <c r="AV840" s="11" t="s">
        <v>30</v>
      </c>
      <c r="AW840" s="11" t="s">
        <v>68</v>
      </c>
      <c r="AX840" s="139" t="s">
        <v>142</v>
      </c>
    </row>
    <row r="841" spans="2:50" s="12" customFormat="1" ht="12">
      <c r="B841" s="144"/>
      <c r="D841" s="135" t="s">
        <v>154</v>
      </c>
      <c r="E841" s="145" t="s">
        <v>3</v>
      </c>
      <c r="F841" s="146" t="s">
        <v>1236</v>
      </c>
      <c r="H841" s="147">
        <v>18.64</v>
      </c>
      <c r="L841" s="144"/>
      <c r="M841" s="148"/>
      <c r="N841" s="149"/>
      <c r="O841" s="149"/>
      <c r="P841" s="149"/>
      <c r="Q841" s="149"/>
      <c r="R841" s="149"/>
      <c r="S841" s="149"/>
      <c r="T841" s="150"/>
      <c r="AS841" s="145" t="s">
        <v>154</v>
      </c>
      <c r="AT841" s="145" t="s">
        <v>77</v>
      </c>
      <c r="AU841" s="12" t="s">
        <v>77</v>
      </c>
      <c r="AV841" s="12" t="s">
        <v>30</v>
      </c>
      <c r="AW841" s="12" t="s">
        <v>68</v>
      </c>
      <c r="AX841" s="145" t="s">
        <v>142</v>
      </c>
    </row>
    <row r="842" spans="2:50" s="11" customFormat="1" ht="12">
      <c r="B842" s="138"/>
      <c r="D842" s="135" t="s">
        <v>154</v>
      </c>
      <c r="E842" s="139" t="s">
        <v>3</v>
      </c>
      <c r="F842" s="140" t="s">
        <v>247</v>
      </c>
      <c r="H842" s="139" t="s">
        <v>3</v>
      </c>
      <c r="L842" s="138"/>
      <c r="M842" s="141"/>
      <c r="N842" s="142"/>
      <c r="O842" s="142"/>
      <c r="P842" s="142"/>
      <c r="Q842" s="142"/>
      <c r="R842" s="142"/>
      <c r="S842" s="142"/>
      <c r="T842" s="143"/>
      <c r="AS842" s="139" t="s">
        <v>154</v>
      </c>
      <c r="AT842" s="139" t="s">
        <v>77</v>
      </c>
      <c r="AU842" s="11" t="s">
        <v>73</v>
      </c>
      <c r="AV842" s="11" t="s">
        <v>30</v>
      </c>
      <c r="AW842" s="11" t="s">
        <v>68</v>
      </c>
      <c r="AX842" s="139" t="s">
        <v>142</v>
      </c>
    </row>
    <row r="843" spans="2:50" s="12" customFormat="1" ht="12">
      <c r="B843" s="144"/>
      <c r="D843" s="135" t="s">
        <v>154</v>
      </c>
      <c r="E843" s="145" t="s">
        <v>3</v>
      </c>
      <c r="F843" s="146" t="s">
        <v>776</v>
      </c>
      <c r="H843" s="147">
        <v>242.1</v>
      </c>
      <c r="L843" s="144"/>
      <c r="M843" s="148"/>
      <c r="N843" s="149"/>
      <c r="O843" s="149"/>
      <c r="P843" s="149"/>
      <c r="Q843" s="149"/>
      <c r="R843" s="149"/>
      <c r="S843" s="149"/>
      <c r="T843" s="150"/>
      <c r="AS843" s="145" t="s">
        <v>154</v>
      </c>
      <c r="AT843" s="145" t="s">
        <v>77</v>
      </c>
      <c r="AU843" s="12" t="s">
        <v>77</v>
      </c>
      <c r="AV843" s="12" t="s">
        <v>30</v>
      </c>
      <c r="AW843" s="12" t="s">
        <v>68</v>
      </c>
      <c r="AX843" s="145" t="s">
        <v>142</v>
      </c>
    </row>
    <row r="844" spans="2:50" s="11" customFormat="1" ht="12">
      <c r="B844" s="138"/>
      <c r="D844" s="135" t="s">
        <v>154</v>
      </c>
      <c r="E844" s="139" t="s">
        <v>3</v>
      </c>
      <c r="F844" s="140" t="s">
        <v>256</v>
      </c>
      <c r="H844" s="139" t="s">
        <v>3</v>
      </c>
      <c r="L844" s="138"/>
      <c r="M844" s="141"/>
      <c r="N844" s="142"/>
      <c r="O844" s="142"/>
      <c r="P844" s="142"/>
      <c r="Q844" s="142"/>
      <c r="R844" s="142"/>
      <c r="S844" s="142"/>
      <c r="T844" s="143"/>
      <c r="AS844" s="139" t="s">
        <v>154</v>
      </c>
      <c r="AT844" s="139" t="s">
        <v>77</v>
      </c>
      <c r="AU844" s="11" t="s">
        <v>73</v>
      </c>
      <c r="AV844" s="11" t="s">
        <v>30</v>
      </c>
      <c r="AW844" s="11" t="s">
        <v>68</v>
      </c>
      <c r="AX844" s="139" t="s">
        <v>142</v>
      </c>
    </row>
    <row r="845" spans="2:50" s="12" customFormat="1" ht="12">
      <c r="B845" s="144"/>
      <c r="D845" s="135" t="s">
        <v>154</v>
      </c>
      <c r="E845" s="145" t="s">
        <v>3</v>
      </c>
      <c r="F845" s="146" t="s">
        <v>777</v>
      </c>
      <c r="H845" s="147">
        <v>23.3</v>
      </c>
      <c r="L845" s="144"/>
      <c r="M845" s="148"/>
      <c r="N845" s="149"/>
      <c r="O845" s="149"/>
      <c r="P845" s="149"/>
      <c r="Q845" s="149"/>
      <c r="R845" s="149"/>
      <c r="S845" s="149"/>
      <c r="T845" s="150"/>
      <c r="AS845" s="145" t="s">
        <v>154</v>
      </c>
      <c r="AT845" s="145" t="s">
        <v>77</v>
      </c>
      <c r="AU845" s="12" t="s">
        <v>77</v>
      </c>
      <c r="AV845" s="12" t="s">
        <v>30</v>
      </c>
      <c r="AW845" s="12" t="s">
        <v>68</v>
      </c>
      <c r="AX845" s="145" t="s">
        <v>142</v>
      </c>
    </row>
    <row r="846" spans="2:50" s="11" customFormat="1" ht="12">
      <c r="B846" s="138"/>
      <c r="D846" s="135" t="s">
        <v>154</v>
      </c>
      <c r="E846" s="139" t="s">
        <v>3</v>
      </c>
      <c r="F846" s="140" t="s">
        <v>261</v>
      </c>
      <c r="H846" s="139" t="s">
        <v>3</v>
      </c>
      <c r="L846" s="138"/>
      <c r="M846" s="141"/>
      <c r="N846" s="142"/>
      <c r="O846" s="142"/>
      <c r="P846" s="142"/>
      <c r="Q846" s="142"/>
      <c r="R846" s="142"/>
      <c r="S846" s="142"/>
      <c r="T846" s="143"/>
      <c r="AS846" s="139" t="s">
        <v>154</v>
      </c>
      <c r="AT846" s="139" t="s">
        <v>77</v>
      </c>
      <c r="AU846" s="11" t="s">
        <v>73</v>
      </c>
      <c r="AV846" s="11" t="s">
        <v>30</v>
      </c>
      <c r="AW846" s="11" t="s">
        <v>68</v>
      </c>
      <c r="AX846" s="139" t="s">
        <v>142</v>
      </c>
    </row>
    <row r="847" spans="2:50" s="12" customFormat="1" ht="12">
      <c r="B847" s="144"/>
      <c r="D847" s="135" t="s">
        <v>154</v>
      </c>
      <c r="E847" s="145" t="s">
        <v>3</v>
      </c>
      <c r="F847" s="146" t="s">
        <v>778</v>
      </c>
      <c r="H847" s="147">
        <v>21.5</v>
      </c>
      <c r="L847" s="144"/>
      <c r="M847" s="148"/>
      <c r="N847" s="149"/>
      <c r="O847" s="149"/>
      <c r="P847" s="149"/>
      <c r="Q847" s="149"/>
      <c r="R847" s="149"/>
      <c r="S847" s="149"/>
      <c r="T847" s="150"/>
      <c r="AS847" s="145" t="s">
        <v>154</v>
      </c>
      <c r="AT847" s="145" t="s">
        <v>77</v>
      </c>
      <c r="AU847" s="12" t="s">
        <v>77</v>
      </c>
      <c r="AV847" s="12" t="s">
        <v>30</v>
      </c>
      <c r="AW847" s="12" t="s">
        <v>68</v>
      </c>
      <c r="AX847" s="145" t="s">
        <v>142</v>
      </c>
    </row>
    <row r="848" spans="2:50" s="11" customFormat="1" ht="12">
      <c r="B848" s="138"/>
      <c r="D848" s="135" t="s">
        <v>154</v>
      </c>
      <c r="E848" s="139" t="s">
        <v>3</v>
      </c>
      <c r="F848" s="140" t="s">
        <v>265</v>
      </c>
      <c r="H848" s="139" t="s">
        <v>3</v>
      </c>
      <c r="L848" s="138"/>
      <c r="M848" s="141"/>
      <c r="N848" s="142"/>
      <c r="O848" s="142"/>
      <c r="P848" s="142"/>
      <c r="Q848" s="142"/>
      <c r="R848" s="142"/>
      <c r="S848" s="142"/>
      <c r="T848" s="143"/>
      <c r="AS848" s="139" t="s">
        <v>154</v>
      </c>
      <c r="AT848" s="139" t="s">
        <v>77</v>
      </c>
      <c r="AU848" s="11" t="s">
        <v>73</v>
      </c>
      <c r="AV848" s="11" t="s">
        <v>30</v>
      </c>
      <c r="AW848" s="11" t="s">
        <v>68</v>
      </c>
      <c r="AX848" s="139" t="s">
        <v>142</v>
      </c>
    </row>
    <row r="849" spans="2:50" s="12" customFormat="1" ht="12">
      <c r="B849" s="144"/>
      <c r="D849" s="135" t="s">
        <v>154</v>
      </c>
      <c r="E849" s="145" t="s">
        <v>3</v>
      </c>
      <c r="F849" s="146" t="s">
        <v>779</v>
      </c>
      <c r="H849" s="147">
        <v>33.2</v>
      </c>
      <c r="L849" s="144"/>
      <c r="M849" s="148"/>
      <c r="N849" s="149"/>
      <c r="O849" s="149"/>
      <c r="P849" s="149"/>
      <c r="Q849" s="149"/>
      <c r="R849" s="149"/>
      <c r="S849" s="149"/>
      <c r="T849" s="150"/>
      <c r="AS849" s="145" t="s">
        <v>154</v>
      </c>
      <c r="AT849" s="145" t="s">
        <v>77</v>
      </c>
      <c r="AU849" s="12" t="s">
        <v>77</v>
      </c>
      <c r="AV849" s="12" t="s">
        <v>30</v>
      </c>
      <c r="AW849" s="12" t="s">
        <v>68</v>
      </c>
      <c r="AX849" s="145" t="s">
        <v>142</v>
      </c>
    </row>
    <row r="850" spans="2:50" s="14" customFormat="1" ht="12">
      <c r="B850" s="167"/>
      <c r="D850" s="135" t="s">
        <v>154</v>
      </c>
      <c r="E850" s="168" t="s">
        <v>83</v>
      </c>
      <c r="F850" s="169" t="s">
        <v>226</v>
      </c>
      <c r="H850" s="170">
        <v>895.6</v>
      </c>
      <c r="L850" s="167"/>
      <c r="M850" s="171"/>
      <c r="N850" s="172"/>
      <c r="O850" s="172"/>
      <c r="P850" s="172"/>
      <c r="Q850" s="172"/>
      <c r="R850" s="172"/>
      <c r="S850" s="172"/>
      <c r="T850" s="173"/>
      <c r="AS850" s="168" t="s">
        <v>154</v>
      </c>
      <c r="AT850" s="168" t="s">
        <v>77</v>
      </c>
      <c r="AU850" s="14" t="s">
        <v>143</v>
      </c>
      <c r="AV850" s="14" t="s">
        <v>30</v>
      </c>
      <c r="AW850" s="14" t="s">
        <v>68</v>
      </c>
      <c r="AX850" s="168" t="s">
        <v>142</v>
      </c>
    </row>
    <row r="851" spans="2:50" s="13" customFormat="1" ht="12">
      <c r="B851" s="160"/>
      <c r="D851" s="135" t="s">
        <v>154</v>
      </c>
      <c r="E851" s="161" t="s">
        <v>3</v>
      </c>
      <c r="F851" s="162" t="s">
        <v>182</v>
      </c>
      <c r="H851" s="163">
        <v>895.6</v>
      </c>
      <c r="L851" s="160"/>
      <c r="M851" s="164"/>
      <c r="N851" s="165"/>
      <c r="O851" s="165"/>
      <c r="P851" s="165"/>
      <c r="Q851" s="165"/>
      <c r="R851" s="165"/>
      <c r="S851" s="165"/>
      <c r="T851" s="166"/>
      <c r="AS851" s="161" t="s">
        <v>154</v>
      </c>
      <c r="AT851" s="161" t="s">
        <v>77</v>
      </c>
      <c r="AU851" s="13" t="s">
        <v>150</v>
      </c>
      <c r="AV851" s="13" t="s">
        <v>30</v>
      </c>
      <c r="AW851" s="13" t="s">
        <v>73</v>
      </c>
      <c r="AX851" s="161" t="s">
        <v>142</v>
      </c>
    </row>
    <row r="852" spans="2:64" s="1" customFormat="1" ht="20.45" customHeight="1">
      <c r="B852" s="124"/>
      <c r="C852" s="125" t="s">
        <v>899</v>
      </c>
      <c r="D852" s="125" t="s">
        <v>145</v>
      </c>
      <c r="E852" s="126" t="s">
        <v>900</v>
      </c>
      <c r="F852" s="127" t="s">
        <v>901</v>
      </c>
      <c r="G852" s="128" t="s">
        <v>174</v>
      </c>
      <c r="H852" s="129">
        <v>121.58</v>
      </c>
      <c r="I852" s="130"/>
      <c r="J852" s="130">
        <f>ROUND(I852*H852,2)</f>
        <v>0</v>
      </c>
      <c r="K852" s="127" t="s">
        <v>149</v>
      </c>
      <c r="L852" s="28"/>
      <c r="M852" s="48" t="s">
        <v>3</v>
      </c>
      <c r="N852" s="131" t="s">
        <v>39</v>
      </c>
      <c r="O852" s="132">
        <v>0.255</v>
      </c>
      <c r="P852" s="132">
        <f>O852*H852</f>
        <v>31.0029</v>
      </c>
      <c r="Q852" s="132">
        <v>0</v>
      </c>
      <c r="R852" s="132">
        <f>Q852*H852</f>
        <v>0</v>
      </c>
      <c r="S852" s="132">
        <v>0.003</v>
      </c>
      <c r="T852" s="133">
        <f>S852*H852</f>
        <v>0.36474</v>
      </c>
      <c r="AQ852" s="17" t="s">
        <v>305</v>
      </c>
      <c r="AS852" s="17" t="s">
        <v>145</v>
      </c>
      <c r="AT852" s="17" t="s">
        <v>77</v>
      </c>
      <c r="AX852" s="17" t="s">
        <v>142</v>
      </c>
      <c r="BD852" s="134">
        <f>IF(N852="základní",J852,0)</f>
        <v>0</v>
      </c>
      <c r="BE852" s="134">
        <f>IF(N852="snížená",J852,0)</f>
        <v>0</v>
      </c>
      <c r="BF852" s="134">
        <f>IF(N852="zákl. přenesená",J852,0)</f>
        <v>0</v>
      </c>
      <c r="BG852" s="134">
        <f>IF(N852="sníž. přenesená",J852,0)</f>
        <v>0</v>
      </c>
      <c r="BH852" s="134">
        <f>IF(N852="nulová",J852,0)</f>
        <v>0</v>
      </c>
      <c r="BI852" s="17" t="s">
        <v>73</v>
      </c>
      <c r="BJ852" s="134">
        <f>ROUND(I852*H852,2)</f>
        <v>0</v>
      </c>
      <c r="BK852" s="17" t="s">
        <v>305</v>
      </c>
      <c r="BL852" s="17" t="s">
        <v>902</v>
      </c>
    </row>
    <row r="853" spans="2:50" s="11" customFormat="1" ht="12">
      <c r="B853" s="138"/>
      <c r="D853" s="135" t="s">
        <v>154</v>
      </c>
      <c r="E853" s="139" t="s">
        <v>3</v>
      </c>
      <c r="F853" s="140" t="s">
        <v>1157</v>
      </c>
      <c r="H853" s="139" t="s">
        <v>3</v>
      </c>
      <c r="L853" s="138"/>
      <c r="M853" s="141"/>
      <c r="N853" s="142"/>
      <c r="O853" s="142"/>
      <c r="P853" s="142"/>
      <c r="Q853" s="142"/>
      <c r="R853" s="142"/>
      <c r="S853" s="142"/>
      <c r="T853" s="143"/>
      <c r="AS853" s="139" t="s">
        <v>154</v>
      </c>
      <c r="AT853" s="139" t="s">
        <v>77</v>
      </c>
      <c r="AU853" s="11" t="s">
        <v>73</v>
      </c>
      <c r="AV853" s="11" t="s">
        <v>30</v>
      </c>
      <c r="AW853" s="11" t="s">
        <v>68</v>
      </c>
      <c r="AX853" s="139" t="s">
        <v>142</v>
      </c>
    </row>
    <row r="854" spans="2:50" s="11" customFormat="1" ht="12">
      <c r="B854" s="138"/>
      <c r="D854" s="135" t="s">
        <v>154</v>
      </c>
      <c r="E854" s="139" t="s">
        <v>3</v>
      </c>
      <c r="F854" s="140" t="s">
        <v>333</v>
      </c>
      <c r="H854" s="139" t="s">
        <v>3</v>
      </c>
      <c r="L854" s="138"/>
      <c r="M854" s="141"/>
      <c r="N854" s="142"/>
      <c r="O854" s="142"/>
      <c r="P854" s="142"/>
      <c r="Q854" s="142"/>
      <c r="R854" s="142"/>
      <c r="S854" s="142"/>
      <c r="T854" s="143"/>
      <c r="AS854" s="139" t="s">
        <v>154</v>
      </c>
      <c r="AT854" s="139" t="s">
        <v>77</v>
      </c>
      <c r="AU854" s="11" t="s">
        <v>73</v>
      </c>
      <c r="AV854" s="11" t="s">
        <v>30</v>
      </c>
      <c r="AW854" s="11" t="s">
        <v>68</v>
      </c>
      <c r="AX854" s="139" t="s">
        <v>142</v>
      </c>
    </row>
    <row r="855" spans="2:50" s="11" customFormat="1" ht="12">
      <c r="B855" s="138"/>
      <c r="D855" s="135" t="s">
        <v>154</v>
      </c>
      <c r="E855" s="139" t="s">
        <v>3</v>
      </c>
      <c r="F855" s="140" t="s">
        <v>348</v>
      </c>
      <c r="H855" s="139" t="s">
        <v>3</v>
      </c>
      <c r="L855" s="138"/>
      <c r="M855" s="141"/>
      <c r="N855" s="142"/>
      <c r="O855" s="142"/>
      <c r="P855" s="142"/>
      <c r="Q855" s="142"/>
      <c r="R855" s="142"/>
      <c r="S855" s="142"/>
      <c r="T855" s="143"/>
      <c r="AS855" s="139" t="s">
        <v>154</v>
      </c>
      <c r="AT855" s="139" t="s">
        <v>77</v>
      </c>
      <c r="AU855" s="11" t="s">
        <v>73</v>
      </c>
      <c r="AV855" s="11" t="s">
        <v>30</v>
      </c>
      <c r="AW855" s="11" t="s">
        <v>68</v>
      </c>
      <c r="AX855" s="139" t="s">
        <v>142</v>
      </c>
    </row>
    <row r="856" spans="2:50" s="12" customFormat="1" ht="12">
      <c r="B856" s="144"/>
      <c r="D856" s="135" t="s">
        <v>154</v>
      </c>
      <c r="E856" s="145" t="s">
        <v>3</v>
      </c>
      <c r="F856" s="146" t="s">
        <v>1237</v>
      </c>
      <c r="H856" s="147">
        <v>56.52</v>
      </c>
      <c r="L856" s="144"/>
      <c r="M856" s="148"/>
      <c r="N856" s="149"/>
      <c r="O856" s="149"/>
      <c r="P856" s="149"/>
      <c r="Q856" s="149"/>
      <c r="R856" s="149"/>
      <c r="S856" s="149"/>
      <c r="T856" s="150"/>
      <c r="AS856" s="145" t="s">
        <v>154</v>
      </c>
      <c r="AT856" s="145" t="s">
        <v>77</v>
      </c>
      <c r="AU856" s="12" t="s">
        <v>77</v>
      </c>
      <c r="AV856" s="12" t="s">
        <v>30</v>
      </c>
      <c r="AW856" s="12" t="s">
        <v>68</v>
      </c>
      <c r="AX856" s="145" t="s">
        <v>142</v>
      </c>
    </row>
    <row r="857" spans="2:50" s="11" customFormat="1" ht="12">
      <c r="B857" s="138"/>
      <c r="D857" s="135" t="s">
        <v>154</v>
      </c>
      <c r="E857" s="139" t="s">
        <v>3</v>
      </c>
      <c r="F857" s="140" t="s">
        <v>351</v>
      </c>
      <c r="H857" s="139" t="s">
        <v>3</v>
      </c>
      <c r="L857" s="138"/>
      <c r="M857" s="141"/>
      <c r="N857" s="142"/>
      <c r="O857" s="142"/>
      <c r="P857" s="142"/>
      <c r="Q857" s="142"/>
      <c r="R857" s="142"/>
      <c r="S857" s="142"/>
      <c r="T857" s="143"/>
      <c r="AS857" s="139" t="s">
        <v>154</v>
      </c>
      <c r="AT857" s="139" t="s">
        <v>77</v>
      </c>
      <c r="AU857" s="11" t="s">
        <v>73</v>
      </c>
      <c r="AV857" s="11" t="s">
        <v>30</v>
      </c>
      <c r="AW857" s="11" t="s">
        <v>68</v>
      </c>
      <c r="AX857" s="139" t="s">
        <v>142</v>
      </c>
    </row>
    <row r="858" spans="2:50" s="12" customFormat="1" ht="12">
      <c r="B858" s="144"/>
      <c r="D858" s="135" t="s">
        <v>154</v>
      </c>
      <c r="E858" s="145" t="s">
        <v>3</v>
      </c>
      <c r="F858" s="146" t="s">
        <v>1238</v>
      </c>
      <c r="H858" s="147">
        <v>35.46</v>
      </c>
      <c r="L858" s="144"/>
      <c r="M858" s="148"/>
      <c r="N858" s="149"/>
      <c r="O858" s="149"/>
      <c r="P858" s="149"/>
      <c r="Q858" s="149"/>
      <c r="R858" s="149"/>
      <c r="S858" s="149"/>
      <c r="T858" s="150"/>
      <c r="AS858" s="145" t="s">
        <v>154</v>
      </c>
      <c r="AT858" s="145" t="s">
        <v>77</v>
      </c>
      <c r="AU858" s="12" t="s">
        <v>77</v>
      </c>
      <c r="AV858" s="12" t="s">
        <v>30</v>
      </c>
      <c r="AW858" s="12" t="s">
        <v>68</v>
      </c>
      <c r="AX858" s="145" t="s">
        <v>142</v>
      </c>
    </row>
    <row r="859" spans="2:50" s="11" customFormat="1" ht="12">
      <c r="B859" s="138"/>
      <c r="D859" s="135" t="s">
        <v>154</v>
      </c>
      <c r="E859" s="139" t="s">
        <v>3</v>
      </c>
      <c r="F859" s="140" t="s">
        <v>258</v>
      </c>
      <c r="H859" s="139" t="s">
        <v>3</v>
      </c>
      <c r="L859" s="138"/>
      <c r="M859" s="141"/>
      <c r="N859" s="142"/>
      <c r="O859" s="142"/>
      <c r="P859" s="142"/>
      <c r="Q859" s="142"/>
      <c r="R859" s="142"/>
      <c r="S859" s="142"/>
      <c r="T859" s="143"/>
      <c r="AS859" s="139" t="s">
        <v>154</v>
      </c>
      <c r="AT859" s="139" t="s">
        <v>77</v>
      </c>
      <c r="AU859" s="11" t="s">
        <v>73</v>
      </c>
      <c r="AV859" s="11" t="s">
        <v>30</v>
      </c>
      <c r="AW859" s="11" t="s">
        <v>68</v>
      </c>
      <c r="AX859" s="139" t="s">
        <v>142</v>
      </c>
    </row>
    <row r="860" spans="2:50" s="12" customFormat="1" ht="12">
      <c r="B860" s="144"/>
      <c r="D860" s="135" t="s">
        <v>154</v>
      </c>
      <c r="E860" s="145" t="s">
        <v>3</v>
      </c>
      <c r="F860" s="146" t="s">
        <v>905</v>
      </c>
      <c r="H860" s="147">
        <v>11.1</v>
      </c>
      <c r="L860" s="144"/>
      <c r="M860" s="148"/>
      <c r="N860" s="149"/>
      <c r="O860" s="149"/>
      <c r="P860" s="149"/>
      <c r="Q860" s="149"/>
      <c r="R860" s="149"/>
      <c r="S860" s="149"/>
      <c r="T860" s="150"/>
      <c r="AS860" s="145" t="s">
        <v>154</v>
      </c>
      <c r="AT860" s="145" t="s">
        <v>77</v>
      </c>
      <c r="AU860" s="12" t="s">
        <v>77</v>
      </c>
      <c r="AV860" s="12" t="s">
        <v>30</v>
      </c>
      <c r="AW860" s="12" t="s">
        <v>68</v>
      </c>
      <c r="AX860" s="145" t="s">
        <v>142</v>
      </c>
    </row>
    <row r="861" spans="2:50" s="11" customFormat="1" ht="12">
      <c r="B861" s="138"/>
      <c r="D861" s="135" t="s">
        <v>154</v>
      </c>
      <c r="E861" s="139" t="s">
        <v>3</v>
      </c>
      <c r="F861" s="140" t="s">
        <v>874</v>
      </c>
      <c r="H861" s="139" t="s">
        <v>3</v>
      </c>
      <c r="L861" s="138"/>
      <c r="M861" s="141"/>
      <c r="N861" s="142"/>
      <c r="O861" s="142"/>
      <c r="P861" s="142"/>
      <c r="Q861" s="142"/>
      <c r="R861" s="142"/>
      <c r="S861" s="142"/>
      <c r="T861" s="143"/>
      <c r="AS861" s="139" t="s">
        <v>154</v>
      </c>
      <c r="AT861" s="139" t="s">
        <v>77</v>
      </c>
      <c r="AU861" s="11" t="s">
        <v>73</v>
      </c>
      <c r="AV861" s="11" t="s">
        <v>30</v>
      </c>
      <c r="AW861" s="11" t="s">
        <v>68</v>
      </c>
      <c r="AX861" s="139" t="s">
        <v>142</v>
      </c>
    </row>
    <row r="862" spans="2:50" s="12" customFormat="1" ht="12">
      <c r="B862" s="144"/>
      <c r="D862" s="135" t="s">
        <v>154</v>
      </c>
      <c r="E862" s="145" t="s">
        <v>3</v>
      </c>
      <c r="F862" s="146" t="s">
        <v>875</v>
      </c>
      <c r="H862" s="147">
        <v>18.5</v>
      </c>
      <c r="L862" s="144"/>
      <c r="M862" s="148"/>
      <c r="N862" s="149"/>
      <c r="O862" s="149"/>
      <c r="P862" s="149"/>
      <c r="Q862" s="149"/>
      <c r="R862" s="149"/>
      <c r="S862" s="149"/>
      <c r="T862" s="150"/>
      <c r="AS862" s="145" t="s">
        <v>154</v>
      </c>
      <c r="AT862" s="145" t="s">
        <v>77</v>
      </c>
      <c r="AU862" s="12" t="s">
        <v>77</v>
      </c>
      <c r="AV862" s="12" t="s">
        <v>30</v>
      </c>
      <c r="AW862" s="12" t="s">
        <v>68</v>
      </c>
      <c r="AX862" s="145" t="s">
        <v>142</v>
      </c>
    </row>
    <row r="863" spans="2:50" s="14" customFormat="1" ht="12">
      <c r="B863" s="167"/>
      <c r="D863" s="135" t="s">
        <v>154</v>
      </c>
      <c r="E863" s="168" t="s">
        <v>85</v>
      </c>
      <c r="F863" s="169" t="s">
        <v>226</v>
      </c>
      <c r="H863" s="170">
        <v>121.58</v>
      </c>
      <c r="L863" s="167"/>
      <c r="M863" s="171"/>
      <c r="N863" s="172"/>
      <c r="O863" s="172"/>
      <c r="P863" s="172"/>
      <c r="Q863" s="172"/>
      <c r="R863" s="172"/>
      <c r="S863" s="172"/>
      <c r="T863" s="173"/>
      <c r="AS863" s="168" t="s">
        <v>154</v>
      </c>
      <c r="AT863" s="168" t="s">
        <v>77</v>
      </c>
      <c r="AU863" s="14" t="s">
        <v>143</v>
      </c>
      <c r="AV863" s="14" t="s">
        <v>30</v>
      </c>
      <c r="AW863" s="14" t="s">
        <v>68</v>
      </c>
      <c r="AX863" s="168" t="s">
        <v>142</v>
      </c>
    </row>
    <row r="864" spans="2:50" s="13" customFormat="1" ht="12">
      <c r="B864" s="160"/>
      <c r="D864" s="135" t="s">
        <v>154</v>
      </c>
      <c r="E864" s="161" t="s">
        <v>3</v>
      </c>
      <c r="F864" s="162" t="s">
        <v>182</v>
      </c>
      <c r="H864" s="163">
        <v>121.58</v>
      </c>
      <c r="L864" s="160"/>
      <c r="M864" s="164"/>
      <c r="N864" s="165"/>
      <c r="O864" s="165"/>
      <c r="P864" s="165"/>
      <c r="Q864" s="165"/>
      <c r="R864" s="165"/>
      <c r="S864" s="165"/>
      <c r="T864" s="166"/>
      <c r="AS864" s="161" t="s">
        <v>154</v>
      </c>
      <c r="AT864" s="161" t="s">
        <v>77</v>
      </c>
      <c r="AU864" s="13" t="s">
        <v>150</v>
      </c>
      <c r="AV864" s="13" t="s">
        <v>30</v>
      </c>
      <c r="AW864" s="13" t="s">
        <v>73</v>
      </c>
      <c r="AX864" s="161" t="s">
        <v>142</v>
      </c>
    </row>
    <row r="865" spans="2:64" s="1" customFormat="1" ht="20.45" customHeight="1">
      <c r="B865" s="124"/>
      <c r="C865" s="125" t="s">
        <v>906</v>
      </c>
      <c r="D865" s="125" t="s">
        <v>145</v>
      </c>
      <c r="E865" s="126" t="s">
        <v>907</v>
      </c>
      <c r="F865" s="127" t="s">
        <v>908</v>
      </c>
      <c r="G865" s="128" t="s">
        <v>174</v>
      </c>
      <c r="H865" s="129">
        <v>960.1</v>
      </c>
      <c r="I865" s="130"/>
      <c r="J865" s="130">
        <f>ROUND(I865*H865,2)</f>
        <v>0</v>
      </c>
      <c r="K865" s="127" t="s">
        <v>149</v>
      </c>
      <c r="L865" s="28"/>
      <c r="M865" s="48" t="s">
        <v>3</v>
      </c>
      <c r="N865" s="131" t="s">
        <v>39</v>
      </c>
      <c r="O865" s="132">
        <v>0.233</v>
      </c>
      <c r="P865" s="132">
        <f>O865*H865</f>
        <v>223.7033</v>
      </c>
      <c r="Q865" s="132">
        <v>0.0003</v>
      </c>
      <c r="R865" s="132">
        <f>Q865*H865</f>
        <v>0.28803</v>
      </c>
      <c r="S865" s="132">
        <v>0</v>
      </c>
      <c r="T865" s="133">
        <f>S865*H865</f>
        <v>0</v>
      </c>
      <c r="AQ865" s="17" t="s">
        <v>305</v>
      </c>
      <c r="AS865" s="17" t="s">
        <v>145</v>
      </c>
      <c r="AT865" s="17" t="s">
        <v>77</v>
      </c>
      <c r="AX865" s="17" t="s">
        <v>142</v>
      </c>
      <c r="BD865" s="134">
        <f>IF(N865="základní",J865,0)</f>
        <v>0</v>
      </c>
      <c r="BE865" s="134">
        <f>IF(N865="snížená",J865,0)</f>
        <v>0</v>
      </c>
      <c r="BF865" s="134">
        <f>IF(N865="zákl. přenesená",J865,0)</f>
        <v>0</v>
      </c>
      <c r="BG865" s="134">
        <f>IF(N865="sníž. přenesená",J865,0)</f>
        <v>0</v>
      </c>
      <c r="BH865" s="134">
        <f>IF(N865="nulová",J865,0)</f>
        <v>0</v>
      </c>
      <c r="BI865" s="17" t="s">
        <v>73</v>
      </c>
      <c r="BJ865" s="134">
        <f>ROUND(I865*H865,2)</f>
        <v>0</v>
      </c>
      <c r="BK865" s="17" t="s">
        <v>305</v>
      </c>
      <c r="BL865" s="17" t="s">
        <v>909</v>
      </c>
    </row>
    <row r="866" spans="2:50" s="11" customFormat="1" ht="12">
      <c r="B866" s="138"/>
      <c r="D866" s="135" t="s">
        <v>154</v>
      </c>
      <c r="E866" s="139" t="s">
        <v>3</v>
      </c>
      <c r="F866" s="140" t="s">
        <v>1134</v>
      </c>
      <c r="H866" s="139" t="s">
        <v>3</v>
      </c>
      <c r="L866" s="138"/>
      <c r="M866" s="141"/>
      <c r="N866" s="142"/>
      <c r="O866" s="142"/>
      <c r="P866" s="142"/>
      <c r="Q866" s="142"/>
      <c r="R866" s="142"/>
      <c r="S866" s="142"/>
      <c r="T866" s="143"/>
      <c r="AS866" s="139" t="s">
        <v>154</v>
      </c>
      <c r="AT866" s="139" t="s">
        <v>77</v>
      </c>
      <c r="AU866" s="11" t="s">
        <v>73</v>
      </c>
      <c r="AV866" s="11" t="s">
        <v>30</v>
      </c>
      <c r="AW866" s="11" t="s">
        <v>68</v>
      </c>
      <c r="AX866" s="139" t="s">
        <v>142</v>
      </c>
    </row>
    <row r="867" spans="2:50" s="11" customFormat="1" ht="12">
      <c r="B867" s="138"/>
      <c r="D867" s="135" t="s">
        <v>154</v>
      </c>
      <c r="E867" s="139" t="s">
        <v>3</v>
      </c>
      <c r="F867" s="140" t="s">
        <v>156</v>
      </c>
      <c r="H867" s="139" t="s">
        <v>3</v>
      </c>
      <c r="L867" s="138"/>
      <c r="M867" s="141"/>
      <c r="N867" s="142"/>
      <c r="O867" s="142"/>
      <c r="P867" s="142"/>
      <c r="Q867" s="142"/>
      <c r="R867" s="142"/>
      <c r="S867" s="142"/>
      <c r="T867" s="143"/>
      <c r="AS867" s="139" t="s">
        <v>154</v>
      </c>
      <c r="AT867" s="139" t="s">
        <v>77</v>
      </c>
      <c r="AU867" s="11" t="s">
        <v>73</v>
      </c>
      <c r="AV867" s="11" t="s">
        <v>30</v>
      </c>
      <c r="AW867" s="11" t="s">
        <v>68</v>
      </c>
      <c r="AX867" s="139" t="s">
        <v>142</v>
      </c>
    </row>
    <row r="868" spans="2:50" s="12" customFormat="1" ht="12">
      <c r="B868" s="144"/>
      <c r="D868" s="135" t="s">
        <v>154</v>
      </c>
      <c r="E868" s="145" t="s">
        <v>3</v>
      </c>
      <c r="F868" s="146" t="s">
        <v>90</v>
      </c>
      <c r="H868" s="147">
        <v>960.1</v>
      </c>
      <c r="L868" s="144"/>
      <c r="M868" s="148"/>
      <c r="N868" s="149"/>
      <c r="O868" s="149"/>
      <c r="P868" s="149"/>
      <c r="Q868" s="149"/>
      <c r="R868" s="149"/>
      <c r="S868" s="149"/>
      <c r="T868" s="150"/>
      <c r="AS868" s="145" t="s">
        <v>154</v>
      </c>
      <c r="AT868" s="145" t="s">
        <v>77</v>
      </c>
      <c r="AU868" s="12" t="s">
        <v>77</v>
      </c>
      <c r="AV868" s="12" t="s">
        <v>30</v>
      </c>
      <c r="AW868" s="12" t="s">
        <v>73</v>
      </c>
      <c r="AX868" s="145" t="s">
        <v>142</v>
      </c>
    </row>
    <row r="869" spans="2:64" s="1" customFormat="1" ht="71.45" customHeight="1">
      <c r="B869" s="124"/>
      <c r="C869" s="151" t="s">
        <v>910</v>
      </c>
      <c r="D869" s="151" t="s">
        <v>166</v>
      </c>
      <c r="E869" s="152" t="s">
        <v>911</v>
      </c>
      <c r="F869" s="153" t="s">
        <v>912</v>
      </c>
      <c r="G869" s="154" t="s">
        <v>174</v>
      </c>
      <c r="H869" s="155">
        <v>1056.11</v>
      </c>
      <c r="I869" s="156"/>
      <c r="J869" s="156">
        <f>ROUND(I869*H869,2)</f>
        <v>0</v>
      </c>
      <c r="K869" s="153" t="s">
        <v>3</v>
      </c>
      <c r="L869" s="157"/>
      <c r="M869" s="158" t="s">
        <v>3</v>
      </c>
      <c r="N869" s="159" t="s">
        <v>39</v>
      </c>
      <c r="O869" s="132">
        <v>0</v>
      </c>
      <c r="P869" s="132">
        <f>O869*H869</f>
        <v>0</v>
      </c>
      <c r="Q869" s="132">
        <v>0.0027</v>
      </c>
      <c r="R869" s="132">
        <f>Q869*H869</f>
        <v>2.8514969999999997</v>
      </c>
      <c r="S869" s="132">
        <v>0</v>
      </c>
      <c r="T869" s="133">
        <f>S869*H869</f>
        <v>0</v>
      </c>
      <c r="AQ869" s="17" t="s">
        <v>422</v>
      </c>
      <c r="AS869" s="17" t="s">
        <v>166</v>
      </c>
      <c r="AT869" s="17" t="s">
        <v>77</v>
      </c>
      <c r="AX869" s="17" t="s">
        <v>142</v>
      </c>
      <c r="BD869" s="134">
        <f>IF(N869="základní",J869,0)</f>
        <v>0</v>
      </c>
      <c r="BE869" s="134">
        <f>IF(N869="snížená",J869,0)</f>
        <v>0</v>
      </c>
      <c r="BF869" s="134">
        <f>IF(N869="zákl. přenesená",J869,0)</f>
        <v>0</v>
      </c>
      <c r="BG869" s="134">
        <f>IF(N869="sníž. přenesená",J869,0)</f>
        <v>0</v>
      </c>
      <c r="BH869" s="134">
        <f>IF(N869="nulová",J869,0)</f>
        <v>0</v>
      </c>
      <c r="BI869" s="17" t="s">
        <v>73</v>
      </c>
      <c r="BJ869" s="134">
        <f>ROUND(I869*H869,2)</f>
        <v>0</v>
      </c>
      <c r="BK869" s="17" t="s">
        <v>305</v>
      </c>
      <c r="BL869" s="17" t="s">
        <v>913</v>
      </c>
    </row>
    <row r="870" spans="2:50" s="12" customFormat="1" ht="12">
      <c r="B870" s="144"/>
      <c r="D870" s="135" t="s">
        <v>154</v>
      </c>
      <c r="F870" s="146" t="s">
        <v>1239</v>
      </c>
      <c r="H870" s="147">
        <v>1056.11</v>
      </c>
      <c r="L870" s="144"/>
      <c r="M870" s="148"/>
      <c r="N870" s="149"/>
      <c r="O870" s="149"/>
      <c r="P870" s="149"/>
      <c r="Q870" s="149"/>
      <c r="R870" s="149"/>
      <c r="S870" s="149"/>
      <c r="T870" s="150"/>
      <c r="AS870" s="145" t="s">
        <v>154</v>
      </c>
      <c r="AT870" s="145" t="s">
        <v>77</v>
      </c>
      <c r="AU870" s="12" t="s">
        <v>77</v>
      </c>
      <c r="AV870" s="12" t="s">
        <v>4</v>
      </c>
      <c r="AW870" s="12" t="s">
        <v>73</v>
      </c>
      <c r="AX870" s="145" t="s">
        <v>142</v>
      </c>
    </row>
    <row r="871" spans="2:64" s="1" customFormat="1" ht="20.45" customHeight="1">
      <c r="B871" s="124"/>
      <c r="C871" s="125" t="s">
        <v>915</v>
      </c>
      <c r="D871" s="125" t="s">
        <v>145</v>
      </c>
      <c r="E871" s="126" t="s">
        <v>916</v>
      </c>
      <c r="F871" s="127" t="s">
        <v>917</v>
      </c>
      <c r="G871" s="128" t="s">
        <v>174</v>
      </c>
      <c r="H871" s="129">
        <v>10.4</v>
      </c>
      <c r="I871" s="130"/>
      <c r="J871" s="130">
        <f>ROUND(I871*H871,2)</f>
        <v>0</v>
      </c>
      <c r="K871" s="127" t="s">
        <v>149</v>
      </c>
      <c r="L871" s="28"/>
      <c r="M871" s="48" t="s">
        <v>3</v>
      </c>
      <c r="N871" s="131" t="s">
        <v>39</v>
      </c>
      <c r="O871" s="132">
        <v>0.16</v>
      </c>
      <c r="P871" s="132">
        <f>O871*H871</f>
        <v>1.6640000000000001</v>
      </c>
      <c r="Q871" s="132">
        <v>0.0007</v>
      </c>
      <c r="R871" s="132">
        <f>Q871*H871</f>
        <v>0.00728</v>
      </c>
      <c r="S871" s="132">
        <v>0</v>
      </c>
      <c r="T871" s="133">
        <f>S871*H871</f>
        <v>0</v>
      </c>
      <c r="AQ871" s="17" t="s">
        <v>305</v>
      </c>
      <c r="AS871" s="17" t="s">
        <v>145</v>
      </c>
      <c r="AT871" s="17" t="s">
        <v>77</v>
      </c>
      <c r="AX871" s="17" t="s">
        <v>142</v>
      </c>
      <c r="BD871" s="134">
        <f>IF(N871="základní",J871,0)</f>
        <v>0</v>
      </c>
      <c r="BE871" s="134">
        <f>IF(N871="snížená",J871,0)</f>
        <v>0</v>
      </c>
      <c r="BF871" s="134">
        <f>IF(N871="zákl. přenesená",J871,0)</f>
        <v>0</v>
      </c>
      <c r="BG871" s="134">
        <f>IF(N871="sníž. přenesená",J871,0)</f>
        <v>0</v>
      </c>
      <c r="BH871" s="134">
        <f>IF(N871="nulová",J871,0)</f>
        <v>0</v>
      </c>
      <c r="BI871" s="17" t="s">
        <v>73</v>
      </c>
      <c r="BJ871" s="134">
        <f>ROUND(I871*H871,2)</f>
        <v>0</v>
      </c>
      <c r="BK871" s="17" t="s">
        <v>305</v>
      </c>
      <c r="BL871" s="17" t="s">
        <v>918</v>
      </c>
    </row>
    <row r="872" spans="2:50" s="11" customFormat="1" ht="12">
      <c r="B872" s="138"/>
      <c r="D872" s="135" t="s">
        <v>154</v>
      </c>
      <c r="E872" s="139" t="s">
        <v>3</v>
      </c>
      <c r="F872" s="140" t="s">
        <v>1134</v>
      </c>
      <c r="H872" s="139" t="s">
        <v>3</v>
      </c>
      <c r="L872" s="138"/>
      <c r="M872" s="141"/>
      <c r="N872" s="142"/>
      <c r="O872" s="142"/>
      <c r="P872" s="142"/>
      <c r="Q872" s="142"/>
      <c r="R872" s="142"/>
      <c r="S872" s="142"/>
      <c r="T872" s="143"/>
      <c r="AS872" s="139" t="s">
        <v>154</v>
      </c>
      <c r="AT872" s="139" t="s">
        <v>77</v>
      </c>
      <c r="AU872" s="11" t="s">
        <v>73</v>
      </c>
      <c r="AV872" s="11" t="s">
        <v>30</v>
      </c>
      <c r="AW872" s="11" t="s">
        <v>68</v>
      </c>
      <c r="AX872" s="139" t="s">
        <v>142</v>
      </c>
    </row>
    <row r="873" spans="2:50" s="11" customFormat="1" ht="12">
      <c r="B873" s="138"/>
      <c r="D873" s="135" t="s">
        <v>154</v>
      </c>
      <c r="E873" s="139" t="s">
        <v>3</v>
      </c>
      <c r="F873" s="140" t="s">
        <v>258</v>
      </c>
      <c r="H873" s="139" t="s">
        <v>3</v>
      </c>
      <c r="L873" s="138"/>
      <c r="M873" s="141"/>
      <c r="N873" s="142"/>
      <c r="O873" s="142"/>
      <c r="P873" s="142"/>
      <c r="Q873" s="142"/>
      <c r="R873" s="142"/>
      <c r="S873" s="142"/>
      <c r="T873" s="143"/>
      <c r="AS873" s="139" t="s">
        <v>154</v>
      </c>
      <c r="AT873" s="139" t="s">
        <v>77</v>
      </c>
      <c r="AU873" s="11" t="s">
        <v>73</v>
      </c>
      <c r="AV873" s="11" t="s">
        <v>30</v>
      </c>
      <c r="AW873" s="11" t="s">
        <v>68</v>
      </c>
      <c r="AX873" s="139" t="s">
        <v>142</v>
      </c>
    </row>
    <row r="874" spans="2:50" s="12" customFormat="1" ht="12">
      <c r="B874" s="144"/>
      <c r="D874" s="135" t="s">
        <v>154</v>
      </c>
      <c r="E874" s="145" t="s">
        <v>3</v>
      </c>
      <c r="F874" s="146" t="s">
        <v>872</v>
      </c>
      <c r="H874" s="147">
        <v>10.4</v>
      </c>
      <c r="L874" s="144"/>
      <c r="M874" s="148"/>
      <c r="N874" s="149"/>
      <c r="O874" s="149"/>
      <c r="P874" s="149"/>
      <c r="Q874" s="149"/>
      <c r="R874" s="149"/>
      <c r="S874" s="149"/>
      <c r="T874" s="150"/>
      <c r="AS874" s="145" t="s">
        <v>154</v>
      </c>
      <c r="AT874" s="145" t="s">
        <v>77</v>
      </c>
      <c r="AU874" s="12" t="s">
        <v>77</v>
      </c>
      <c r="AV874" s="12" t="s">
        <v>30</v>
      </c>
      <c r="AW874" s="12" t="s">
        <v>73</v>
      </c>
      <c r="AX874" s="145" t="s">
        <v>142</v>
      </c>
    </row>
    <row r="875" spans="2:64" s="1" customFormat="1" ht="71.45" customHeight="1">
      <c r="B875" s="124"/>
      <c r="C875" s="151" t="s">
        <v>919</v>
      </c>
      <c r="D875" s="151" t="s">
        <v>166</v>
      </c>
      <c r="E875" s="152" t="s">
        <v>911</v>
      </c>
      <c r="F875" s="153" t="s">
        <v>912</v>
      </c>
      <c r="G875" s="154" t="s">
        <v>174</v>
      </c>
      <c r="H875" s="155">
        <v>11.44</v>
      </c>
      <c r="I875" s="156"/>
      <c r="J875" s="156">
        <f>ROUND(I875*H875,2)</f>
        <v>0</v>
      </c>
      <c r="K875" s="153" t="s">
        <v>3</v>
      </c>
      <c r="L875" s="157"/>
      <c r="M875" s="158" t="s">
        <v>3</v>
      </c>
      <c r="N875" s="159" t="s">
        <v>39</v>
      </c>
      <c r="O875" s="132">
        <v>0</v>
      </c>
      <c r="P875" s="132">
        <f>O875*H875</f>
        <v>0</v>
      </c>
      <c r="Q875" s="132">
        <v>0.0027</v>
      </c>
      <c r="R875" s="132">
        <f>Q875*H875</f>
        <v>0.030888</v>
      </c>
      <c r="S875" s="132">
        <v>0</v>
      </c>
      <c r="T875" s="133">
        <f>S875*H875</f>
        <v>0</v>
      </c>
      <c r="AQ875" s="17" t="s">
        <v>422</v>
      </c>
      <c r="AS875" s="17" t="s">
        <v>166</v>
      </c>
      <c r="AT875" s="17" t="s">
        <v>77</v>
      </c>
      <c r="AX875" s="17" t="s">
        <v>142</v>
      </c>
      <c r="BD875" s="134">
        <f>IF(N875="základní",J875,0)</f>
        <v>0</v>
      </c>
      <c r="BE875" s="134">
        <f>IF(N875="snížená",J875,0)</f>
        <v>0</v>
      </c>
      <c r="BF875" s="134">
        <f>IF(N875="zákl. přenesená",J875,0)</f>
        <v>0</v>
      </c>
      <c r="BG875" s="134">
        <f>IF(N875="sníž. přenesená",J875,0)</f>
        <v>0</v>
      </c>
      <c r="BH875" s="134">
        <f>IF(N875="nulová",J875,0)</f>
        <v>0</v>
      </c>
      <c r="BI875" s="17" t="s">
        <v>73</v>
      </c>
      <c r="BJ875" s="134">
        <f>ROUND(I875*H875,2)</f>
        <v>0</v>
      </c>
      <c r="BK875" s="17" t="s">
        <v>305</v>
      </c>
      <c r="BL875" s="17" t="s">
        <v>920</v>
      </c>
    </row>
    <row r="876" spans="2:50" s="12" customFormat="1" ht="12">
      <c r="B876" s="144"/>
      <c r="D876" s="135" t="s">
        <v>154</v>
      </c>
      <c r="F876" s="146" t="s">
        <v>921</v>
      </c>
      <c r="H876" s="147">
        <v>11.44</v>
      </c>
      <c r="L876" s="144"/>
      <c r="M876" s="148"/>
      <c r="N876" s="149"/>
      <c r="O876" s="149"/>
      <c r="P876" s="149"/>
      <c r="Q876" s="149"/>
      <c r="R876" s="149"/>
      <c r="S876" s="149"/>
      <c r="T876" s="150"/>
      <c r="AS876" s="145" t="s">
        <v>154</v>
      </c>
      <c r="AT876" s="145" t="s">
        <v>77</v>
      </c>
      <c r="AU876" s="12" t="s">
        <v>77</v>
      </c>
      <c r="AV876" s="12" t="s">
        <v>4</v>
      </c>
      <c r="AW876" s="12" t="s">
        <v>73</v>
      </c>
      <c r="AX876" s="145" t="s">
        <v>142</v>
      </c>
    </row>
    <row r="877" spans="2:64" s="1" customFormat="1" ht="20.45" customHeight="1">
      <c r="B877" s="124"/>
      <c r="C877" s="125" t="s">
        <v>922</v>
      </c>
      <c r="D877" s="125" t="s">
        <v>145</v>
      </c>
      <c r="E877" s="126" t="s">
        <v>923</v>
      </c>
      <c r="F877" s="127" t="s">
        <v>924</v>
      </c>
      <c r="G877" s="128" t="s">
        <v>313</v>
      </c>
      <c r="H877" s="129">
        <v>1010.48</v>
      </c>
      <c r="I877" s="130"/>
      <c r="J877" s="130">
        <f>ROUND(I877*H877,2)</f>
        <v>0</v>
      </c>
      <c r="K877" s="127" t="s">
        <v>149</v>
      </c>
      <c r="L877" s="28"/>
      <c r="M877" s="48" t="s">
        <v>3</v>
      </c>
      <c r="N877" s="131" t="s">
        <v>39</v>
      </c>
      <c r="O877" s="132">
        <v>0.035</v>
      </c>
      <c r="P877" s="132">
        <f>O877*H877</f>
        <v>35.366800000000005</v>
      </c>
      <c r="Q877" s="132">
        <v>0</v>
      </c>
      <c r="R877" s="132">
        <f>Q877*H877</f>
        <v>0</v>
      </c>
      <c r="S877" s="132">
        <v>0.0003</v>
      </c>
      <c r="T877" s="133">
        <f>S877*H877</f>
        <v>0.30314399999999997</v>
      </c>
      <c r="AQ877" s="17" t="s">
        <v>305</v>
      </c>
      <c r="AS877" s="17" t="s">
        <v>145</v>
      </c>
      <c r="AT877" s="17" t="s">
        <v>77</v>
      </c>
      <c r="AX877" s="17" t="s">
        <v>142</v>
      </c>
      <c r="BD877" s="134">
        <f>IF(N877="základní",J877,0)</f>
        <v>0</v>
      </c>
      <c r="BE877" s="134">
        <f>IF(N877="snížená",J877,0)</f>
        <v>0</v>
      </c>
      <c r="BF877" s="134">
        <f>IF(N877="zákl. přenesená",J877,0)</f>
        <v>0</v>
      </c>
      <c r="BG877" s="134">
        <f>IF(N877="sníž. přenesená",J877,0)</f>
        <v>0</v>
      </c>
      <c r="BH877" s="134">
        <f>IF(N877="nulová",J877,0)</f>
        <v>0</v>
      </c>
      <c r="BI877" s="17" t="s">
        <v>73</v>
      </c>
      <c r="BJ877" s="134">
        <f>ROUND(I877*H877,2)</f>
        <v>0</v>
      </c>
      <c r="BK877" s="17" t="s">
        <v>305</v>
      </c>
      <c r="BL877" s="17" t="s">
        <v>925</v>
      </c>
    </row>
    <row r="878" spans="2:50" s="11" customFormat="1" ht="12">
      <c r="B878" s="138"/>
      <c r="D878" s="135" t="s">
        <v>154</v>
      </c>
      <c r="E878" s="139" t="s">
        <v>3</v>
      </c>
      <c r="F878" s="140" t="s">
        <v>1157</v>
      </c>
      <c r="H878" s="139" t="s">
        <v>3</v>
      </c>
      <c r="L878" s="138"/>
      <c r="M878" s="141"/>
      <c r="N878" s="142"/>
      <c r="O878" s="142"/>
      <c r="P878" s="142"/>
      <c r="Q878" s="142"/>
      <c r="R878" s="142"/>
      <c r="S878" s="142"/>
      <c r="T878" s="143"/>
      <c r="AS878" s="139" t="s">
        <v>154</v>
      </c>
      <c r="AT878" s="139" t="s">
        <v>77</v>
      </c>
      <c r="AU878" s="11" t="s">
        <v>73</v>
      </c>
      <c r="AV878" s="11" t="s">
        <v>30</v>
      </c>
      <c r="AW878" s="11" t="s">
        <v>68</v>
      </c>
      <c r="AX878" s="139" t="s">
        <v>142</v>
      </c>
    </row>
    <row r="879" spans="2:50" s="11" customFormat="1" ht="12">
      <c r="B879" s="138"/>
      <c r="D879" s="135" t="s">
        <v>154</v>
      </c>
      <c r="E879" s="139" t="s">
        <v>3</v>
      </c>
      <c r="F879" s="140" t="s">
        <v>333</v>
      </c>
      <c r="H879" s="139" t="s">
        <v>3</v>
      </c>
      <c r="L879" s="138"/>
      <c r="M879" s="141"/>
      <c r="N879" s="142"/>
      <c r="O879" s="142"/>
      <c r="P879" s="142"/>
      <c r="Q879" s="142"/>
      <c r="R879" s="142"/>
      <c r="S879" s="142"/>
      <c r="T879" s="143"/>
      <c r="AS879" s="139" t="s">
        <v>154</v>
      </c>
      <c r="AT879" s="139" t="s">
        <v>77</v>
      </c>
      <c r="AU879" s="11" t="s">
        <v>73</v>
      </c>
      <c r="AV879" s="11" t="s">
        <v>30</v>
      </c>
      <c r="AW879" s="11" t="s">
        <v>68</v>
      </c>
      <c r="AX879" s="139" t="s">
        <v>142</v>
      </c>
    </row>
    <row r="880" spans="2:50" s="11" customFormat="1" ht="12">
      <c r="B880" s="138"/>
      <c r="D880" s="135" t="s">
        <v>154</v>
      </c>
      <c r="E880" s="139" t="s">
        <v>3</v>
      </c>
      <c r="F880" s="140" t="s">
        <v>348</v>
      </c>
      <c r="H880" s="139" t="s">
        <v>3</v>
      </c>
      <c r="L880" s="138"/>
      <c r="M880" s="141"/>
      <c r="N880" s="142"/>
      <c r="O880" s="142"/>
      <c r="P880" s="142"/>
      <c r="Q880" s="142"/>
      <c r="R880" s="142"/>
      <c r="S880" s="142"/>
      <c r="T880" s="143"/>
      <c r="AS880" s="139" t="s">
        <v>154</v>
      </c>
      <c r="AT880" s="139" t="s">
        <v>77</v>
      </c>
      <c r="AU880" s="11" t="s">
        <v>73</v>
      </c>
      <c r="AV880" s="11" t="s">
        <v>30</v>
      </c>
      <c r="AW880" s="11" t="s">
        <v>68</v>
      </c>
      <c r="AX880" s="139" t="s">
        <v>142</v>
      </c>
    </row>
    <row r="881" spans="2:50" s="12" customFormat="1" ht="12">
      <c r="B881" s="144"/>
      <c r="D881" s="135" t="s">
        <v>154</v>
      </c>
      <c r="E881" s="145" t="s">
        <v>3</v>
      </c>
      <c r="F881" s="146" t="s">
        <v>1240</v>
      </c>
      <c r="H881" s="147">
        <v>425.88</v>
      </c>
      <c r="L881" s="144"/>
      <c r="M881" s="148"/>
      <c r="N881" s="149"/>
      <c r="O881" s="149"/>
      <c r="P881" s="149"/>
      <c r="Q881" s="149"/>
      <c r="R881" s="149"/>
      <c r="S881" s="149"/>
      <c r="T881" s="150"/>
      <c r="AS881" s="145" t="s">
        <v>154</v>
      </c>
      <c r="AT881" s="145" t="s">
        <v>77</v>
      </c>
      <c r="AU881" s="12" t="s">
        <v>77</v>
      </c>
      <c r="AV881" s="12" t="s">
        <v>30</v>
      </c>
      <c r="AW881" s="12" t="s">
        <v>68</v>
      </c>
      <c r="AX881" s="145" t="s">
        <v>142</v>
      </c>
    </row>
    <row r="882" spans="2:50" s="11" customFormat="1" ht="12">
      <c r="B882" s="138"/>
      <c r="D882" s="135" t="s">
        <v>154</v>
      </c>
      <c r="E882" s="139" t="s">
        <v>3</v>
      </c>
      <c r="F882" s="140" t="s">
        <v>351</v>
      </c>
      <c r="H882" s="139" t="s">
        <v>3</v>
      </c>
      <c r="L882" s="138"/>
      <c r="M882" s="141"/>
      <c r="N882" s="142"/>
      <c r="O882" s="142"/>
      <c r="P882" s="142"/>
      <c r="Q882" s="142"/>
      <c r="R882" s="142"/>
      <c r="S882" s="142"/>
      <c r="T882" s="143"/>
      <c r="AS882" s="139" t="s">
        <v>154</v>
      </c>
      <c r="AT882" s="139" t="s">
        <v>77</v>
      </c>
      <c r="AU882" s="11" t="s">
        <v>73</v>
      </c>
      <c r="AV882" s="11" t="s">
        <v>30</v>
      </c>
      <c r="AW882" s="11" t="s">
        <v>68</v>
      </c>
      <c r="AX882" s="139" t="s">
        <v>142</v>
      </c>
    </row>
    <row r="883" spans="2:50" s="12" customFormat="1" ht="12">
      <c r="B883" s="144"/>
      <c r="D883" s="135" t="s">
        <v>154</v>
      </c>
      <c r="E883" s="145" t="s">
        <v>3</v>
      </c>
      <c r="F883" s="146" t="s">
        <v>1241</v>
      </c>
      <c r="H883" s="147">
        <v>212.94</v>
      </c>
      <c r="L883" s="144"/>
      <c r="M883" s="148"/>
      <c r="N883" s="149"/>
      <c r="O883" s="149"/>
      <c r="P883" s="149"/>
      <c r="Q883" s="149"/>
      <c r="R883" s="149"/>
      <c r="S883" s="149"/>
      <c r="T883" s="150"/>
      <c r="AS883" s="145" t="s">
        <v>154</v>
      </c>
      <c r="AT883" s="145" t="s">
        <v>77</v>
      </c>
      <c r="AU883" s="12" t="s">
        <v>77</v>
      </c>
      <c r="AV883" s="12" t="s">
        <v>30</v>
      </c>
      <c r="AW883" s="12" t="s">
        <v>68</v>
      </c>
      <c r="AX883" s="145" t="s">
        <v>142</v>
      </c>
    </row>
    <row r="884" spans="2:50" s="11" customFormat="1" ht="12">
      <c r="B884" s="138"/>
      <c r="D884" s="135" t="s">
        <v>154</v>
      </c>
      <c r="E884" s="139" t="s">
        <v>3</v>
      </c>
      <c r="F884" s="140" t="s">
        <v>334</v>
      </c>
      <c r="H884" s="139" t="s">
        <v>3</v>
      </c>
      <c r="L884" s="138"/>
      <c r="M884" s="141"/>
      <c r="N884" s="142"/>
      <c r="O884" s="142"/>
      <c r="P884" s="142"/>
      <c r="Q884" s="142"/>
      <c r="R884" s="142"/>
      <c r="S884" s="142"/>
      <c r="T884" s="143"/>
      <c r="AS884" s="139" t="s">
        <v>154</v>
      </c>
      <c r="AT884" s="139" t="s">
        <v>77</v>
      </c>
      <c r="AU884" s="11" t="s">
        <v>73</v>
      </c>
      <c r="AV884" s="11" t="s">
        <v>30</v>
      </c>
      <c r="AW884" s="11" t="s">
        <v>68</v>
      </c>
      <c r="AX884" s="139" t="s">
        <v>142</v>
      </c>
    </row>
    <row r="885" spans="2:50" s="12" customFormat="1" ht="12">
      <c r="B885" s="144"/>
      <c r="D885" s="135" t="s">
        <v>154</v>
      </c>
      <c r="E885" s="145" t="s">
        <v>3</v>
      </c>
      <c r="F885" s="146" t="s">
        <v>1242</v>
      </c>
      <c r="H885" s="147">
        <v>47.32</v>
      </c>
      <c r="L885" s="144"/>
      <c r="M885" s="148"/>
      <c r="N885" s="149"/>
      <c r="O885" s="149"/>
      <c r="P885" s="149"/>
      <c r="Q885" s="149"/>
      <c r="R885" s="149"/>
      <c r="S885" s="149"/>
      <c r="T885" s="150"/>
      <c r="AS885" s="145" t="s">
        <v>154</v>
      </c>
      <c r="AT885" s="145" t="s">
        <v>77</v>
      </c>
      <c r="AU885" s="12" t="s">
        <v>77</v>
      </c>
      <c r="AV885" s="12" t="s">
        <v>30</v>
      </c>
      <c r="AW885" s="12" t="s">
        <v>68</v>
      </c>
      <c r="AX885" s="145" t="s">
        <v>142</v>
      </c>
    </row>
    <row r="886" spans="2:50" s="11" customFormat="1" ht="12">
      <c r="B886" s="138"/>
      <c r="D886" s="135" t="s">
        <v>154</v>
      </c>
      <c r="E886" s="139" t="s">
        <v>3</v>
      </c>
      <c r="F886" s="140" t="s">
        <v>337</v>
      </c>
      <c r="H886" s="139" t="s">
        <v>3</v>
      </c>
      <c r="L886" s="138"/>
      <c r="M886" s="141"/>
      <c r="N886" s="142"/>
      <c r="O886" s="142"/>
      <c r="P886" s="142"/>
      <c r="Q886" s="142"/>
      <c r="R886" s="142"/>
      <c r="S886" s="142"/>
      <c r="T886" s="143"/>
      <c r="AS886" s="139" t="s">
        <v>154</v>
      </c>
      <c r="AT886" s="139" t="s">
        <v>77</v>
      </c>
      <c r="AU886" s="11" t="s">
        <v>73</v>
      </c>
      <c r="AV886" s="11" t="s">
        <v>30</v>
      </c>
      <c r="AW886" s="11" t="s">
        <v>68</v>
      </c>
      <c r="AX886" s="139" t="s">
        <v>142</v>
      </c>
    </row>
    <row r="887" spans="2:50" s="12" customFormat="1" ht="12">
      <c r="B887" s="144"/>
      <c r="D887" s="135" t="s">
        <v>154</v>
      </c>
      <c r="E887" s="145" t="s">
        <v>3</v>
      </c>
      <c r="F887" s="146" t="s">
        <v>1243</v>
      </c>
      <c r="H887" s="147">
        <v>24.52</v>
      </c>
      <c r="L887" s="144"/>
      <c r="M887" s="148"/>
      <c r="N887" s="149"/>
      <c r="O887" s="149"/>
      <c r="P887" s="149"/>
      <c r="Q887" s="149"/>
      <c r="R887" s="149"/>
      <c r="S887" s="149"/>
      <c r="T887" s="150"/>
      <c r="AS887" s="145" t="s">
        <v>154</v>
      </c>
      <c r="AT887" s="145" t="s">
        <v>77</v>
      </c>
      <c r="AU887" s="12" t="s">
        <v>77</v>
      </c>
      <c r="AV887" s="12" t="s">
        <v>30</v>
      </c>
      <c r="AW887" s="12" t="s">
        <v>68</v>
      </c>
      <c r="AX887" s="145" t="s">
        <v>142</v>
      </c>
    </row>
    <row r="888" spans="2:50" s="11" customFormat="1" ht="12">
      <c r="B888" s="138"/>
      <c r="D888" s="135" t="s">
        <v>154</v>
      </c>
      <c r="E888" s="139" t="s">
        <v>3</v>
      </c>
      <c r="F888" s="140" t="s">
        <v>247</v>
      </c>
      <c r="H888" s="139" t="s">
        <v>3</v>
      </c>
      <c r="L888" s="138"/>
      <c r="M888" s="141"/>
      <c r="N888" s="142"/>
      <c r="O888" s="142"/>
      <c r="P888" s="142"/>
      <c r="Q888" s="142"/>
      <c r="R888" s="142"/>
      <c r="S888" s="142"/>
      <c r="T888" s="143"/>
      <c r="AS888" s="139" t="s">
        <v>154</v>
      </c>
      <c r="AT888" s="139" t="s">
        <v>77</v>
      </c>
      <c r="AU888" s="11" t="s">
        <v>73</v>
      </c>
      <c r="AV888" s="11" t="s">
        <v>30</v>
      </c>
      <c r="AW888" s="11" t="s">
        <v>68</v>
      </c>
      <c r="AX888" s="139" t="s">
        <v>142</v>
      </c>
    </row>
    <row r="889" spans="2:50" s="12" customFormat="1" ht="12">
      <c r="B889" s="144"/>
      <c r="D889" s="135" t="s">
        <v>154</v>
      </c>
      <c r="E889" s="145" t="s">
        <v>3</v>
      </c>
      <c r="F889" s="146" t="s">
        <v>571</v>
      </c>
      <c r="H889" s="147">
        <v>75.6</v>
      </c>
      <c r="L889" s="144"/>
      <c r="M889" s="148"/>
      <c r="N889" s="149"/>
      <c r="O889" s="149"/>
      <c r="P889" s="149"/>
      <c r="Q889" s="149"/>
      <c r="R889" s="149"/>
      <c r="S889" s="149"/>
      <c r="T889" s="150"/>
      <c r="AS889" s="145" t="s">
        <v>154</v>
      </c>
      <c r="AT889" s="145" t="s">
        <v>77</v>
      </c>
      <c r="AU889" s="12" t="s">
        <v>77</v>
      </c>
      <c r="AV889" s="12" t="s">
        <v>30</v>
      </c>
      <c r="AW889" s="12" t="s">
        <v>68</v>
      </c>
      <c r="AX889" s="145" t="s">
        <v>142</v>
      </c>
    </row>
    <row r="890" spans="2:50" s="12" customFormat="1" ht="12">
      <c r="B890" s="144"/>
      <c r="D890" s="135" t="s">
        <v>154</v>
      </c>
      <c r="E890" s="145" t="s">
        <v>3</v>
      </c>
      <c r="F890" s="146" t="s">
        <v>572</v>
      </c>
      <c r="H890" s="147">
        <v>61.2</v>
      </c>
      <c r="L890" s="144"/>
      <c r="M890" s="148"/>
      <c r="N890" s="149"/>
      <c r="O890" s="149"/>
      <c r="P890" s="149"/>
      <c r="Q890" s="149"/>
      <c r="R890" s="149"/>
      <c r="S890" s="149"/>
      <c r="T890" s="150"/>
      <c r="AS890" s="145" t="s">
        <v>154</v>
      </c>
      <c r="AT890" s="145" t="s">
        <v>77</v>
      </c>
      <c r="AU890" s="12" t="s">
        <v>77</v>
      </c>
      <c r="AV890" s="12" t="s">
        <v>30</v>
      </c>
      <c r="AW890" s="12" t="s">
        <v>68</v>
      </c>
      <c r="AX890" s="145" t="s">
        <v>142</v>
      </c>
    </row>
    <row r="891" spans="2:50" s="12" customFormat="1" ht="12">
      <c r="B891" s="144"/>
      <c r="D891" s="135" t="s">
        <v>154</v>
      </c>
      <c r="E891" s="145" t="s">
        <v>3</v>
      </c>
      <c r="F891" s="146" t="s">
        <v>573</v>
      </c>
      <c r="H891" s="147">
        <v>40.8</v>
      </c>
      <c r="L891" s="144"/>
      <c r="M891" s="148"/>
      <c r="N891" s="149"/>
      <c r="O891" s="149"/>
      <c r="P891" s="149"/>
      <c r="Q891" s="149"/>
      <c r="R891" s="149"/>
      <c r="S891" s="149"/>
      <c r="T891" s="150"/>
      <c r="AS891" s="145" t="s">
        <v>154</v>
      </c>
      <c r="AT891" s="145" t="s">
        <v>77</v>
      </c>
      <c r="AU891" s="12" t="s">
        <v>77</v>
      </c>
      <c r="AV891" s="12" t="s">
        <v>30</v>
      </c>
      <c r="AW891" s="12" t="s">
        <v>68</v>
      </c>
      <c r="AX891" s="145" t="s">
        <v>142</v>
      </c>
    </row>
    <row r="892" spans="2:50" s="12" customFormat="1" ht="12">
      <c r="B892" s="144"/>
      <c r="D892" s="135" t="s">
        <v>154</v>
      </c>
      <c r="E892" s="145" t="s">
        <v>3</v>
      </c>
      <c r="F892" s="146" t="s">
        <v>574</v>
      </c>
      <c r="H892" s="147">
        <v>15.8</v>
      </c>
      <c r="L892" s="144"/>
      <c r="M892" s="148"/>
      <c r="N892" s="149"/>
      <c r="O892" s="149"/>
      <c r="P892" s="149"/>
      <c r="Q892" s="149"/>
      <c r="R892" s="149"/>
      <c r="S892" s="149"/>
      <c r="T892" s="150"/>
      <c r="AS892" s="145" t="s">
        <v>154</v>
      </c>
      <c r="AT892" s="145" t="s">
        <v>77</v>
      </c>
      <c r="AU892" s="12" t="s">
        <v>77</v>
      </c>
      <c r="AV892" s="12" t="s">
        <v>30</v>
      </c>
      <c r="AW892" s="12" t="s">
        <v>68</v>
      </c>
      <c r="AX892" s="145" t="s">
        <v>142</v>
      </c>
    </row>
    <row r="893" spans="2:50" s="12" customFormat="1" ht="12">
      <c r="B893" s="144"/>
      <c r="D893" s="135" t="s">
        <v>154</v>
      </c>
      <c r="E893" s="145" t="s">
        <v>3</v>
      </c>
      <c r="F893" s="146" t="s">
        <v>575</v>
      </c>
      <c r="H893" s="147">
        <v>11.9</v>
      </c>
      <c r="L893" s="144"/>
      <c r="M893" s="148"/>
      <c r="N893" s="149"/>
      <c r="O893" s="149"/>
      <c r="P893" s="149"/>
      <c r="Q893" s="149"/>
      <c r="R893" s="149"/>
      <c r="S893" s="149"/>
      <c r="T893" s="150"/>
      <c r="AS893" s="145" t="s">
        <v>154</v>
      </c>
      <c r="AT893" s="145" t="s">
        <v>77</v>
      </c>
      <c r="AU893" s="12" t="s">
        <v>77</v>
      </c>
      <c r="AV893" s="12" t="s">
        <v>30</v>
      </c>
      <c r="AW893" s="12" t="s">
        <v>68</v>
      </c>
      <c r="AX893" s="145" t="s">
        <v>142</v>
      </c>
    </row>
    <row r="894" spans="2:50" s="11" customFormat="1" ht="12">
      <c r="B894" s="138"/>
      <c r="D894" s="135" t="s">
        <v>154</v>
      </c>
      <c r="E894" s="139" t="s">
        <v>3</v>
      </c>
      <c r="F894" s="140" t="s">
        <v>256</v>
      </c>
      <c r="H894" s="139" t="s">
        <v>3</v>
      </c>
      <c r="L894" s="138"/>
      <c r="M894" s="141"/>
      <c r="N894" s="142"/>
      <c r="O894" s="142"/>
      <c r="P894" s="142"/>
      <c r="Q894" s="142"/>
      <c r="R894" s="142"/>
      <c r="S894" s="142"/>
      <c r="T894" s="143"/>
      <c r="AS894" s="139" t="s">
        <v>154</v>
      </c>
      <c r="AT894" s="139" t="s">
        <v>77</v>
      </c>
      <c r="AU894" s="11" t="s">
        <v>73</v>
      </c>
      <c r="AV894" s="11" t="s">
        <v>30</v>
      </c>
      <c r="AW894" s="11" t="s">
        <v>68</v>
      </c>
      <c r="AX894" s="139" t="s">
        <v>142</v>
      </c>
    </row>
    <row r="895" spans="2:50" s="12" customFormat="1" ht="12">
      <c r="B895" s="144"/>
      <c r="D895" s="135" t="s">
        <v>154</v>
      </c>
      <c r="E895" s="145" t="s">
        <v>3</v>
      </c>
      <c r="F895" s="146" t="s">
        <v>576</v>
      </c>
      <c r="H895" s="147">
        <v>20.2</v>
      </c>
      <c r="L895" s="144"/>
      <c r="M895" s="148"/>
      <c r="N895" s="149"/>
      <c r="O895" s="149"/>
      <c r="P895" s="149"/>
      <c r="Q895" s="149"/>
      <c r="R895" s="149"/>
      <c r="S895" s="149"/>
      <c r="T895" s="150"/>
      <c r="AS895" s="145" t="s">
        <v>154</v>
      </c>
      <c r="AT895" s="145" t="s">
        <v>77</v>
      </c>
      <c r="AU895" s="12" t="s">
        <v>77</v>
      </c>
      <c r="AV895" s="12" t="s">
        <v>30</v>
      </c>
      <c r="AW895" s="12" t="s">
        <v>68</v>
      </c>
      <c r="AX895" s="145" t="s">
        <v>142</v>
      </c>
    </row>
    <row r="896" spans="2:50" s="11" customFormat="1" ht="12">
      <c r="B896" s="138"/>
      <c r="D896" s="135" t="s">
        <v>154</v>
      </c>
      <c r="E896" s="139" t="s">
        <v>3</v>
      </c>
      <c r="F896" s="140" t="s">
        <v>258</v>
      </c>
      <c r="H896" s="139" t="s">
        <v>3</v>
      </c>
      <c r="L896" s="138"/>
      <c r="M896" s="141"/>
      <c r="N896" s="142"/>
      <c r="O896" s="142"/>
      <c r="P896" s="142"/>
      <c r="Q896" s="142"/>
      <c r="R896" s="142"/>
      <c r="S896" s="142"/>
      <c r="T896" s="143"/>
      <c r="AS896" s="139" t="s">
        <v>154</v>
      </c>
      <c r="AT896" s="139" t="s">
        <v>77</v>
      </c>
      <c r="AU896" s="11" t="s">
        <v>73</v>
      </c>
      <c r="AV896" s="11" t="s">
        <v>30</v>
      </c>
      <c r="AW896" s="11" t="s">
        <v>68</v>
      </c>
      <c r="AX896" s="139" t="s">
        <v>142</v>
      </c>
    </row>
    <row r="897" spans="2:50" s="12" customFormat="1" ht="12">
      <c r="B897" s="144"/>
      <c r="D897" s="135" t="s">
        <v>154</v>
      </c>
      <c r="E897" s="145" t="s">
        <v>3</v>
      </c>
      <c r="F897" s="146" t="s">
        <v>930</v>
      </c>
      <c r="H897" s="147">
        <v>10.47</v>
      </c>
      <c r="L897" s="144"/>
      <c r="M897" s="148"/>
      <c r="N897" s="149"/>
      <c r="O897" s="149"/>
      <c r="P897" s="149"/>
      <c r="Q897" s="149"/>
      <c r="R897" s="149"/>
      <c r="S897" s="149"/>
      <c r="T897" s="150"/>
      <c r="AS897" s="145" t="s">
        <v>154</v>
      </c>
      <c r="AT897" s="145" t="s">
        <v>77</v>
      </c>
      <c r="AU897" s="12" t="s">
        <v>77</v>
      </c>
      <c r="AV897" s="12" t="s">
        <v>30</v>
      </c>
      <c r="AW897" s="12" t="s">
        <v>68</v>
      </c>
      <c r="AX897" s="145" t="s">
        <v>142</v>
      </c>
    </row>
    <row r="898" spans="2:50" s="12" customFormat="1" ht="12">
      <c r="B898" s="144"/>
      <c r="D898" s="135" t="s">
        <v>154</v>
      </c>
      <c r="E898" s="145" t="s">
        <v>3</v>
      </c>
      <c r="F898" s="146" t="s">
        <v>931</v>
      </c>
      <c r="H898" s="147">
        <v>6.65</v>
      </c>
      <c r="L898" s="144"/>
      <c r="M898" s="148"/>
      <c r="N898" s="149"/>
      <c r="O898" s="149"/>
      <c r="P898" s="149"/>
      <c r="Q898" s="149"/>
      <c r="R898" s="149"/>
      <c r="S898" s="149"/>
      <c r="T898" s="150"/>
      <c r="AS898" s="145" t="s">
        <v>154</v>
      </c>
      <c r="AT898" s="145" t="s">
        <v>77</v>
      </c>
      <c r="AU898" s="12" t="s">
        <v>77</v>
      </c>
      <c r="AV898" s="12" t="s">
        <v>30</v>
      </c>
      <c r="AW898" s="12" t="s">
        <v>68</v>
      </c>
      <c r="AX898" s="145" t="s">
        <v>142</v>
      </c>
    </row>
    <row r="899" spans="2:50" s="11" customFormat="1" ht="12">
      <c r="B899" s="138"/>
      <c r="D899" s="135" t="s">
        <v>154</v>
      </c>
      <c r="E899" s="139" t="s">
        <v>3</v>
      </c>
      <c r="F899" s="140" t="s">
        <v>261</v>
      </c>
      <c r="H899" s="139" t="s">
        <v>3</v>
      </c>
      <c r="L899" s="138"/>
      <c r="M899" s="141"/>
      <c r="N899" s="142"/>
      <c r="O899" s="142"/>
      <c r="P899" s="142"/>
      <c r="Q899" s="142"/>
      <c r="R899" s="142"/>
      <c r="S899" s="142"/>
      <c r="T899" s="143"/>
      <c r="AS899" s="139" t="s">
        <v>154</v>
      </c>
      <c r="AT899" s="139" t="s">
        <v>77</v>
      </c>
      <c r="AU899" s="11" t="s">
        <v>73</v>
      </c>
      <c r="AV899" s="11" t="s">
        <v>30</v>
      </c>
      <c r="AW899" s="11" t="s">
        <v>68</v>
      </c>
      <c r="AX899" s="139" t="s">
        <v>142</v>
      </c>
    </row>
    <row r="900" spans="2:50" s="12" customFormat="1" ht="12">
      <c r="B900" s="144"/>
      <c r="D900" s="135" t="s">
        <v>154</v>
      </c>
      <c r="E900" s="145" t="s">
        <v>3</v>
      </c>
      <c r="F900" s="146" t="s">
        <v>577</v>
      </c>
      <c r="H900" s="147">
        <v>16.3</v>
      </c>
      <c r="L900" s="144"/>
      <c r="M900" s="148"/>
      <c r="N900" s="149"/>
      <c r="O900" s="149"/>
      <c r="P900" s="149"/>
      <c r="Q900" s="149"/>
      <c r="R900" s="149"/>
      <c r="S900" s="149"/>
      <c r="T900" s="150"/>
      <c r="AS900" s="145" t="s">
        <v>154</v>
      </c>
      <c r="AT900" s="145" t="s">
        <v>77</v>
      </c>
      <c r="AU900" s="12" t="s">
        <v>77</v>
      </c>
      <c r="AV900" s="12" t="s">
        <v>30</v>
      </c>
      <c r="AW900" s="12" t="s">
        <v>68</v>
      </c>
      <c r="AX900" s="145" t="s">
        <v>142</v>
      </c>
    </row>
    <row r="901" spans="2:50" s="11" customFormat="1" ht="12">
      <c r="B901" s="138"/>
      <c r="D901" s="135" t="s">
        <v>154</v>
      </c>
      <c r="E901" s="139" t="s">
        <v>3</v>
      </c>
      <c r="F901" s="140" t="s">
        <v>263</v>
      </c>
      <c r="H901" s="139" t="s">
        <v>3</v>
      </c>
      <c r="L901" s="138"/>
      <c r="M901" s="141"/>
      <c r="N901" s="142"/>
      <c r="O901" s="142"/>
      <c r="P901" s="142"/>
      <c r="Q901" s="142"/>
      <c r="R901" s="142"/>
      <c r="S901" s="142"/>
      <c r="T901" s="143"/>
      <c r="AS901" s="139" t="s">
        <v>154</v>
      </c>
      <c r="AT901" s="139" t="s">
        <v>77</v>
      </c>
      <c r="AU901" s="11" t="s">
        <v>73</v>
      </c>
      <c r="AV901" s="11" t="s">
        <v>30</v>
      </c>
      <c r="AW901" s="11" t="s">
        <v>68</v>
      </c>
      <c r="AX901" s="139" t="s">
        <v>142</v>
      </c>
    </row>
    <row r="902" spans="2:50" s="12" customFormat="1" ht="12">
      <c r="B902" s="144"/>
      <c r="D902" s="135" t="s">
        <v>154</v>
      </c>
      <c r="E902" s="145" t="s">
        <v>3</v>
      </c>
      <c r="F902" s="146" t="s">
        <v>932</v>
      </c>
      <c r="H902" s="147">
        <v>18</v>
      </c>
      <c r="L902" s="144"/>
      <c r="M902" s="148"/>
      <c r="N902" s="149"/>
      <c r="O902" s="149"/>
      <c r="P902" s="149"/>
      <c r="Q902" s="149"/>
      <c r="R902" s="149"/>
      <c r="S902" s="149"/>
      <c r="T902" s="150"/>
      <c r="AS902" s="145" t="s">
        <v>154</v>
      </c>
      <c r="AT902" s="145" t="s">
        <v>77</v>
      </c>
      <c r="AU902" s="12" t="s">
        <v>77</v>
      </c>
      <c r="AV902" s="12" t="s">
        <v>30</v>
      </c>
      <c r="AW902" s="12" t="s">
        <v>68</v>
      </c>
      <c r="AX902" s="145" t="s">
        <v>142</v>
      </c>
    </row>
    <row r="903" spans="2:50" s="11" customFormat="1" ht="12">
      <c r="B903" s="138"/>
      <c r="D903" s="135" t="s">
        <v>154</v>
      </c>
      <c r="E903" s="139" t="s">
        <v>3</v>
      </c>
      <c r="F903" s="140" t="s">
        <v>265</v>
      </c>
      <c r="H903" s="139" t="s">
        <v>3</v>
      </c>
      <c r="L903" s="138"/>
      <c r="M903" s="141"/>
      <c r="N903" s="142"/>
      <c r="O903" s="142"/>
      <c r="P903" s="142"/>
      <c r="Q903" s="142"/>
      <c r="R903" s="142"/>
      <c r="S903" s="142"/>
      <c r="T903" s="143"/>
      <c r="AS903" s="139" t="s">
        <v>154</v>
      </c>
      <c r="AT903" s="139" t="s">
        <v>77</v>
      </c>
      <c r="AU903" s="11" t="s">
        <v>73</v>
      </c>
      <c r="AV903" s="11" t="s">
        <v>30</v>
      </c>
      <c r="AW903" s="11" t="s">
        <v>68</v>
      </c>
      <c r="AX903" s="139" t="s">
        <v>142</v>
      </c>
    </row>
    <row r="904" spans="2:50" s="12" customFormat="1" ht="12">
      <c r="B904" s="144"/>
      <c r="D904" s="135" t="s">
        <v>154</v>
      </c>
      <c r="E904" s="145" t="s">
        <v>3</v>
      </c>
      <c r="F904" s="146" t="s">
        <v>578</v>
      </c>
      <c r="H904" s="147">
        <v>22.9</v>
      </c>
      <c r="L904" s="144"/>
      <c r="M904" s="148"/>
      <c r="N904" s="149"/>
      <c r="O904" s="149"/>
      <c r="P904" s="149"/>
      <c r="Q904" s="149"/>
      <c r="R904" s="149"/>
      <c r="S904" s="149"/>
      <c r="T904" s="150"/>
      <c r="AS904" s="145" t="s">
        <v>154</v>
      </c>
      <c r="AT904" s="145" t="s">
        <v>77</v>
      </c>
      <c r="AU904" s="12" t="s">
        <v>77</v>
      </c>
      <c r="AV904" s="12" t="s">
        <v>30</v>
      </c>
      <c r="AW904" s="12" t="s">
        <v>68</v>
      </c>
      <c r="AX904" s="145" t="s">
        <v>142</v>
      </c>
    </row>
    <row r="905" spans="2:50" s="14" customFormat="1" ht="12">
      <c r="B905" s="167"/>
      <c r="D905" s="135" t="s">
        <v>154</v>
      </c>
      <c r="E905" s="168" t="s">
        <v>3</v>
      </c>
      <c r="F905" s="169" t="s">
        <v>226</v>
      </c>
      <c r="H905" s="170">
        <v>1010.48</v>
      </c>
      <c r="L905" s="167"/>
      <c r="M905" s="171"/>
      <c r="N905" s="172"/>
      <c r="O905" s="172"/>
      <c r="P905" s="172"/>
      <c r="Q905" s="172"/>
      <c r="R905" s="172"/>
      <c r="S905" s="172"/>
      <c r="T905" s="173"/>
      <c r="AS905" s="168" t="s">
        <v>154</v>
      </c>
      <c r="AT905" s="168" t="s">
        <v>77</v>
      </c>
      <c r="AU905" s="14" t="s">
        <v>143</v>
      </c>
      <c r="AV905" s="14" t="s">
        <v>30</v>
      </c>
      <c r="AW905" s="14" t="s">
        <v>68</v>
      </c>
      <c r="AX905" s="168" t="s">
        <v>142</v>
      </c>
    </row>
    <row r="906" spans="2:50" s="13" customFormat="1" ht="12">
      <c r="B906" s="160"/>
      <c r="D906" s="135" t="s">
        <v>154</v>
      </c>
      <c r="E906" s="161" t="s">
        <v>3</v>
      </c>
      <c r="F906" s="162" t="s">
        <v>182</v>
      </c>
      <c r="H906" s="163">
        <v>1010.48</v>
      </c>
      <c r="L906" s="160"/>
      <c r="M906" s="164"/>
      <c r="N906" s="165"/>
      <c r="O906" s="165"/>
      <c r="P906" s="165"/>
      <c r="Q906" s="165"/>
      <c r="R906" s="165"/>
      <c r="S906" s="165"/>
      <c r="T906" s="166"/>
      <c r="AS906" s="161" t="s">
        <v>154</v>
      </c>
      <c r="AT906" s="161" t="s">
        <v>77</v>
      </c>
      <c r="AU906" s="13" t="s">
        <v>150</v>
      </c>
      <c r="AV906" s="13" t="s">
        <v>30</v>
      </c>
      <c r="AW906" s="13" t="s">
        <v>73</v>
      </c>
      <c r="AX906" s="161" t="s">
        <v>142</v>
      </c>
    </row>
    <row r="907" spans="2:64" s="1" customFormat="1" ht="20.45" customHeight="1">
      <c r="B907" s="124"/>
      <c r="C907" s="125" t="s">
        <v>933</v>
      </c>
      <c r="D907" s="125" t="s">
        <v>145</v>
      </c>
      <c r="E907" s="126" t="s">
        <v>934</v>
      </c>
      <c r="F907" s="127" t="s">
        <v>935</v>
      </c>
      <c r="G907" s="128" t="s">
        <v>313</v>
      </c>
      <c r="H907" s="129">
        <v>857.45</v>
      </c>
      <c r="I907" s="130"/>
      <c r="J907" s="130">
        <f>ROUND(I907*H907,2)</f>
        <v>0</v>
      </c>
      <c r="K907" s="127" t="s">
        <v>149</v>
      </c>
      <c r="L907" s="28"/>
      <c r="M907" s="48" t="s">
        <v>3</v>
      </c>
      <c r="N907" s="131" t="s">
        <v>39</v>
      </c>
      <c r="O907" s="132">
        <v>0.181</v>
      </c>
      <c r="P907" s="132">
        <f>O907*H907</f>
        <v>155.19845</v>
      </c>
      <c r="Q907" s="132">
        <v>1E-05</v>
      </c>
      <c r="R907" s="132">
        <f>Q907*H907</f>
        <v>0.0085745</v>
      </c>
      <c r="S907" s="132">
        <v>0</v>
      </c>
      <c r="T907" s="133">
        <f>S907*H907</f>
        <v>0</v>
      </c>
      <c r="AQ907" s="17" t="s">
        <v>305</v>
      </c>
      <c r="AS907" s="17" t="s">
        <v>145</v>
      </c>
      <c r="AT907" s="17" t="s">
        <v>77</v>
      </c>
      <c r="AX907" s="17" t="s">
        <v>142</v>
      </c>
      <c r="BD907" s="134">
        <f>IF(N907="základní",J907,0)</f>
        <v>0</v>
      </c>
      <c r="BE907" s="134">
        <f>IF(N907="snížená",J907,0)</f>
        <v>0</v>
      </c>
      <c r="BF907" s="134">
        <f>IF(N907="zákl. přenesená",J907,0)</f>
        <v>0</v>
      </c>
      <c r="BG907" s="134">
        <f>IF(N907="sníž. přenesená",J907,0)</f>
        <v>0</v>
      </c>
      <c r="BH907" s="134">
        <f>IF(N907="nulová",J907,0)</f>
        <v>0</v>
      </c>
      <c r="BI907" s="17" t="s">
        <v>73</v>
      </c>
      <c r="BJ907" s="134">
        <f>ROUND(I907*H907,2)</f>
        <v>0</v>
      </c>
      <c r="BK907" s="17" t="s">
        <v>305</v>
      </c>
      <c r="BL907" s="17" t="s">
        <v>936</v>
      </c>
    </row>
    <row r="908" spans="2:50" s="11" customFormat="1" ht="12">
      <c r="B908" s="138"/>
      <c r="D908" s="135" t="s">
        <v>154</v>
      </c>
      <c r="E908" s="139" t="s">
        <v>3</v>
      </c>
      <c r="F908" s="140" t="s">
        <v>1134</v>
      </c>
      <c r="H908" s="139" t="s">
        <v>3</v>
      </c>
      <c r="L908" s="138"/>
      <c r="M908" s="141"/>
      <c r="N908" s="142"/>
      <c r="O908" s="142"/>
      <c r="P908" s="142"/>
      <c r="Q908" s="142"/>
      <c r="R908" s="142"/>
      <c r="S908" s="142"/>
      <c r="T908" s="143"/>
      <c r="AS908" s="139" t="s">
        <v>154</v>
      </c>
      <c r="AT908" s="139" t="s">
        <v>77</v>
      </c>
      <c r="AU908" s="11" t="s">
        <v>73</v>
      </c>
      <c r="AV908" s="11" t="s">
        <v>30</v>
      </c>
      <c r="AW908" s="11" t="s">
        <v>68</v>
      </c>
      <c r="AX908" s="139" t="s">
        <v>142</v>
      </c>
    </row>
    <row r="909" spans="2:50" s="11" customFormat="1" ht="12">
      <c r="B909" s="138"/>
      <c r="D909" s="135" t="s">
        <v>154</v>
      </c>
      <c r="E909" s="139" t="s">
        <v>3</v>
      </c>
      <c r="F909" s="140" t="s">
        <v>156</v>
      </c>
      <c r="H909" s="139" t="s">
        <v>3</v>
      </c>
      <c r="L909" s="138"/>
      <c r="M909" s="141"/>
      <c r="N909" s="142"/>
      <c r="O909" s="142"/>
      <c r="P909" s="142"/>
      <c r="Q909" s="142"/>
      <c r="R909" s="142"/>
      <c r="S909" s="142"/>
      <c r="T909" s="143"/>
      <c r="AS909" s="139" t="s">
        <v>154</v>
      </c>
      <c r="AT909" s="139" t="s">
        <v>77</v>
      </c>
      <c r="AU909" s="11" t="s">
        <v>73</v>
      </c>
      <c r="AV909" s="11" t="s">
        <v>30</v>
      </c>
      <c r="AW909" s="11" t="s">
        <v>68</v>
      </c>
      <c r="AX909" s="139" t="s">
        <v>142</v>
      </c>
    </row>
    <row r="910" spans="2:50" s="11" customFormat="1" ht="12">
      <c r="B910" s="138"/>
      <c r="D910" s="135" t="s">
        <v>154</v>
      </c>
      <c r="E910" s="139" t="s">
        <v>3</v>
      </c>
      <c r="F910" s="140" t="s">
        <v>463</v>
      </c>
      <c r="H910" s="139" t="s">
        <v>3</v>
      </c>
      <c r="L910" s="138"/>
      <c r="M910" s="141"/>
      <c r="N910" s="142"/>
      <c r="O910" s="142"/>
      <c r="P910" s="142"/>
      <c r="Q910" s="142"/>
      <c r="R910" s="142"/>
      <c r="S910" s="142"/>
      <c r="T910" s="143"/>
      <c r="AS910" s="139" t="s">
        <v>154</v>
      </c>
      <c r="AT910" s="139" t="s">
        <v>77</v>
      </c>
      <c r="AU910" s="11" t="s">
        <v>73</v>
      </c>
      <c r="AV910" s="11" t="s">
        <v>30</v>
      </c>
      <c r="AW910" s="11" t="s">
        <v>68</v>
      </c>
      <c r="AX910" s="139" t="s">
        <v>142</v>
      </c>
    </row>
    <row r="911" spans="2:50" s="12" customFormat="1" ht="12">
      <c r="B911" s="144"/>
      <c r="D911" s="135" t="s">
        <v>154</v>
      </c>
      <c r="E911" s="145" t="s">
        <v>3</v>
      </c>
      <c r="F911" s="146" t="s">
        <v>937</v>
      </c>
      <c r="H911" s="147">
        <v>324</v>
      </c>
      <c r="L911" s="144"/>
      <c r="M911" s="148"/>
      <c r="N911" s="149"/>
      <c r="O911" s="149"/>
      <c r="P911" s="149"/>
      <c r="Q911" s="149"/>
      <c r="R911" s="149"/>
      <c r="S911" s="149"/>
      <c r="T911" s="150"/>
      <c r="AS911" s="145" t="s">
        <v>154</v>
      </c>
      <c r="AT911" s="145" t="s">
        <v>77</v>
      </c>
      <c r="AU911" s="12" t="s">
        <v>77</v>
      </c>
      <c r="AV911" s="12" t="s">
        <v>30</v>
      </c>
      <c r="AW911" s="12" t="s">
        <v>68</v>
      </c>
      <c r="AX911" s="145" t="s">
        <v>142</v>
      </c>
    </row>
    <row r="912" spans="2:50" s="12" customFormat="1" ht="12">
      <c r="B912" s="144"/>
      <c r="D912" s="135" t="s">
        <v>154</v>
      </c>
      <c r="E912" s="145" t="s">
        <v>3</v>
      </c>
      <c r="F912" s="146" t="s">
        <v>567</v>
      </c>
      <c r="H912" s="147">
        <v>146.6</v>
      </c>
      <c r="L912" s="144"/>
      <c r="M912" s="148"/>
      <c r="N912" s="149"/>
      <c r="O912" s="149"/>
      <c r="P912" s="149"/>
      <c r="Q912" s="149"/>
      <c r="R912" s="149"/>
      <c r="S912" s="149"/>
      <c r="T912" s="150"/>
      <c r="AS912" s="145" t="s">
        <v>154</v>
      </c>
      <c r="AT912" s="145" t="s">
        <v>77</v>
      </c>
      <c r="AU912" s="12" t="s">
        <v>77</v>
      </c>
      <c r="AV912" s="12" t="s">
        <v>30</v>
      </c>
      <c r="AW912" s="12" t="s">
        <v>68</v>
      </c>
      <c r="AX912" s="145" t="s">
        <v>142</v>
      </c>
    </row>
    <row r="913" spans="2:50" s="12" customFormat="1" ht="12">
      <c r="B913" s="144"/>
      <c r="D913" s="135" t="s">
        <v>154</v>
      </c>
      <c r="E913" s="145" t="s">
        <v>3</v>
      </c>
      <c r="F913" s="146" t="s">
        <v>938</v>
      </c>
      <c r="H913" s="147">
        <v>-48</v>
      </c>
      <c r="L913" s="144"/>
      <c r="M913" s="148"/>
      <c r="N913" s="149"/>
      <c r="O913" s="149"/>
      <c r="P913" s="149"/>
      <c r="Q913" s="149"/>
      <c r="R913" s="149"/>
      <c r="S913" s="149"/>
      <c r="T913" s="150"/>
      <c r="AS913" s="145" t="s">
        <v>154</v>
      </c>
      <c r="AT913" s="145" t="s">
        <v>77</v>
      </c>
      <c r="AU913" s="12" t="s">
        <v>77</v>
      </c>
      <c r="AV913" s="12" t="s">
        <v>30</v>
      </c>
      <c r="AW913" s="12" t="s">
        <v>68</v>
      </c>
      <c r="AX913" s="145" t="s">
        <v>142</v>
      </c>
    </row>
    <row r="914" spans="2:50" s="12" customFormat="1" ht="12">
      <c r="B914" s="144"/>
      <c r="D914" s="135" t="s">
        <v>154</v>
      </c>
      <c r="E914" s="145" t="s">
        <v>3</v>
      </c>
      <c r="F914" s="146" t="s">
        <v>939</v>
      </c>
      <c r="H914" s="147">
        <v>-24</v>
      </c>
      <c r="L914" s="144"/>
      <c r="M914" s="148"/>
      <c r="N914" s="149"/>
      <c r="O914" s="149"/>
      <c r="P914" s="149"/>
      <c r="Q914" s="149"/>
      <c r="R914" s="149"/>
      <c r="S914" s="149"/>
      <c r="T914" s="150"/>
      <c r="AS914" s="145" t="s">
        <v>154</v>
      </c>
      <c r="AT914" s="145" t="s">
        <v>77</v>
      </c>
      <c r="AU914" s="12" t="s">
        <v>77</v>
      </c>
      <c r="AV914" s="12" t="s">
        <v>30</v>
      </c>
      <c r="AW914" s="12" t="s">
        <v>68</v>
      </c>
      <c r="AX914" s="145" t="s">
        <v>142</v>
      </c>
    </row>
    <row r="915" spans="2:50" s="12" customFormat="1" ht="12">
      <c r="B915" s="144"/>
      <c r="D915" s="135" t="s">
        <v>154</v>
      </c>
      <c r="E915" s="145" t="s">
        <v>3</v>
      </c>
      <c r="F915" s="146" t="s">
        <v>940</v>
      </c>
      <c r="H915" s="147">
        <v>27.6</v>
      </c>
      <c r="L915" s="144"/>
      <c r="M915" s="148"/>
      <c r="N915" s="149"/>
      <c r="O915" s="149"/>
      <c r="P915" s="149"/>
      <c r="Q915" s="149"/>
      <c r="R915" s="149"/>
      <c r="S915" s="149"/>
      <c r="T915" s="150"/>
      <c r="AS915" s="145" t="s">
        <v>154</v>
      </c>
      <c r="AT915" s="145" t="s">
        <v>77</v>
      </c>
      <c r="AU915" s="12" t="s">
        <v>77</v>
      </c>
      <c r="AV915" s="12" t="s">
        <v>30</v>
      </c>
      <c r="AW915" s="12" t="s">
        <v>68</v>
      </c>
      <c r="AX915" s="145" t="s">
        <v>142</v>
      </c>
    </row>
    <row r="916" spans="2:50" s="12" customFormat="1" ht="12">
      <c r="B916" s="144"/>
      <c r="D916" s="135" t="s">
        <v>154</v>
      </c>
      <c r="E916" s="145" t="s">
        <v>3</v>
      </c>
      <c r="F916" s="146" t="s">
        <v>941</v>
      </c>
      <c r="H916" s="147">
        <v>-2.4</v>
      </c>
      <c r="L916" s="144"/>
      <c r="M916" s="148"/>
      <c r="N916" s="149"/>
      <c r="O916" s="149"/>
      <c r="P916" s="149"/>
      <c r="Q916" s="149"/>
      <c r="R916" s="149"/>
      <c r="S916" s="149"/>
      <c r="T916" s="150"/>
      <c r="AS916" s="145" t="s">
        <v>154</v>
      </c>
      <c r="AT916" s="145" t="s">
        <v>77</v>
      </c>
      <c r="AU916" s="12" t="s">
        <v>77</v>
      </c>
      <c r="AV916" s="12" t="s">
        <v>30</v>
      </c>
      <c r="AW916" s="12" t="s">
        <v>68</v>
      </c>
      <c r="AX916" s="145" t="s">
        <v>142</v>
      </c>
    </row>
    <row r="917" spans="2:50" s="11" customFormat="1" ht="12">
      <c r="B917" s="138"/>
      <c r="D917" s="135" t="s">
        <v>154</v>
      </c>
      <c r="E917" s="139" t="s">
        <v>3</v>
      </c>
      <c r="F917" s="140" t="s">
        <v>465</v>
      </c>
      <c r="H917" s="139" t="s">
        <v>3</v>
      </c>
      <c r="L917" s="138"/>
      <c r="M917" s="141"/>
      <c r="N917" s="142"/>
      <c r="O917" s="142"/>
      <c r="P917" s="142"/>
      <c r="Q917" s="142"/>
      <c r="R917" s="142"/>
      <c r="S917" s="142"/>
      <c r="T917" s="143"/>
      <c r="AS917" s="139" t="s">
        <v>154</v>
      </c>
      <c r="AT917" s="139" t="s">
        <v>77</v>
      </c>
      <c r="AU917" s="11" t="s">
        <v>73</v>
      </c>
      <c r="AV917" s="11" t="s">
        <v>30</v>
      </c>
      <c r="AW917" s="11" t="s">
        <v>68</v>
      </c>
      <c r="AX917" s="139" t="s">
        <v>142</v>
      </c>
    </row>
    <row r="918" spans="2:50" s="12" customFormat="1" ht="12">
      <c r="B918" s="144"/>
      <c r="D918" s="135" t="s">
        <v>154</v>
      </c>
      <c r="E918" s="145" t="s">
        <v>3</v>
      </c>
      <c r="F918" s="146" t="s">
        <v>1244</v>
      </c>
      <c r="H918" s="147">
        <v>153.4</v>
      </c>
      <c r="L918" s="144"/>
      <c r="M918" s="148"/>
      <c r="N918" s="149"/>
      <c r="O918" s="149"/>
      <c r="P918" s="149"/>
      <c r="Q918" s="149"/>
      <c r="R918" s="149"/>
      <c r="S918" s="149"/>
      <c r="T918" s="150"/>
      <c r="AS918" s="145" t="s">
        <v>154</v>
      </c>
      <c r="AT918" s="145" t="s">
        <v>77</v>
      </c>
      <c r="AU918" s="12" t="s">
        <v>77</v>
      </c>
      <c r="AV918" s="12" t="s">
        <v>30</v>
      </c>
      <c r="AW918" s="12" t="s">
        <v>68</v>
      </c>
      <c r="AX918" s="145" t="s">
        <v>142</v>
      </c>
    </row>
    <row r="919" spans="2:50" s="12" customFormat="1" ht="12">
      <c r="B919" s="144"/>
      <c r="D919" s="135" t="s">
        <v>154</v>
      </c>
      <c r="E919" s="145" t="s">
        <v>3</v>
      </c>
      <c r="F919" s="146" t="s">
        <v>1201</v>
      </c>
      <c r="H919" s="147">
        <v>81.9</v>
      </c>
      <c r="L919" s="144"/>
      <c r="M919" s="148"/>
      <c r="N919" s="149"/>
      <c r="O919" s="149"/>
      <c r="P919" s="149"/>
      <c r="Q919" s="149"/>
      <c r="R919" s="149"/>
      <c r="S919" s="149"/>
      <c r="T919" s="150"/>
      <c r="AS919" s="145" t="s">
        <v>154</v>
      </c>
      <c r="AT919" s="145" t="s">
        <v>77</v>
      </c>
      <c r="AU919" s="12" t="s">
        <v>77</v>
      </c>
      <c r="AV919" s="12" t="s">
        <v>30</v>
      </c>
      <c r="AW919" s="12" t="s">
        <v>68</v>
      </c>
      <c r="AX919" s="145" t="s">
        <v>142</v>
      </c>
    </row>
    <row r="920" spans="2:50" s="12" customFormat="1" ht="12">
      <c r="B920" s="144"/>
      <c r="D920" s="135" t="s">
        <v>154</v>
      </c>
      <c r="E920" s="145" t="s">
        <v>3</v>
      </c>
      <c r="F920" s="146" t="s">
        <v>943</v>
      </c>
      <c r="H920" s="147">
        <v>-21.6</v>
      </c>
      <c r="L920" s="144"/>
      <c r="M920" s="148"/>
      <c r="N920" s="149"/>
      <c r="O920" s="149"/>
      <c r="P920" s="149"/>
      <c r="Q920" s="149"/>
      <c r="R920" s="149"/>
      <c r="S920" s="149"/>
      <c r="T920" s="150"/>
      <c r="AS920" s="145" t="s">
        <v>154</v>
      </c>
      <c r="AT920" s="145" t="s">
        <v>77</v>
      </c>
      <c r="AU920" s="12" t="s">
        <v>77</v>
      </c>
      <c r="AV920" s="12" t="s">
        <v>30</v>
      </c>
      <c r="AW920" s="12" t="s">
        <v>68</v>
      </c>
      <c r="AX920" s="145" t="s">
        <v>142</v>
      </c>
    </row>
    <row r="921" spans="2:50" s="12" customFormat="1" ht="12">
      <c r="B921" s="144"/>
      <c r="D921" s="135" t="s">
        <v>154</v>
      </c>
      <c r="E921" s="145" t="s">
        <v>3</v>
      </c>
      <c r="F921" s="146" t="s">
        <v>944</v>
      </c>
      <c r="H921" s="147">
        <v>-12.6</v>
      </c>
      <c r="L921" s="144"/>
      <c r="M921" s="148"/>
      <c r="N921" s="149"/>
      <c r="O921" s="149"/>
      <c r="P921" s="149"/>
      <c r="Q921" s="149"/>
      <c r="R921" s="149"/>
      <c r="S921" s="149"/>
      <c r="T921" s="150"/>
      <c r="AS921" s="145" t="s">
        <v>154</v>
      </c>
      <c r="AT921" s="145" t="s">
        <v>77</v>
      </c>
      <c r="AU921" s="12" t="s">
        <v>77</v>
      </c>
      <c r="AV921" s="12" t="s">
        <v>30</v>
      </c>
      <c r="AW921" s="12" t="s">
        <v>68</v>
      </c>
      <c r="AX921" s="145" t="s">
        <v>142</v>
      </c>
    </row>
    <row r="922" spans="2:50" s="11" customFormat="1" ht="12">
      <c r="B922" s="138"/>
      <c r="D922" s="135" t="s">
        <v>154</v>
      </c>
      <c r="E922" s="139" t="s">
        <v>3</v>
      </c>
      <c r="F922" s="140" t="s">
        <v>247</v>
      </c>
      <c r="H922" s="139" t="s">
        <v>3</v>
      </c>
      <c r="L922" s="138"/>
      <c r="M922" s="141"/>
      <c r="N922" s="142"/>
      <c r="O922" s="142"/>
      <c r="P922" s="142"/>
      <c r="Q922" s="142"/>
      <c r="R922" s="142"/>
      <c r="S922" s="142"/>
      <c r="T922" s="143"/>
      <c r="AS922" s="139" t="s">
        <v>154</v>
      </c>
      <c r="AT922" s="139" t="s">
        <v>77</v>
      </c>
      <c r="AU922" s="11" t="s">
        <v>73</v>
      </c>
      <c r="AV922" s="11" t="s">
        <v>30</v>
      </c>
      <c r="AW922" s="11" t="s">
        <v>68</v>
      </c>
      <c r="AX922" s="139" t="s">
        <v>142</v>
      </c>
    </row>
    <row r="923" spans="2:50" s="12" customFormat="1" ht="12">
      <c r="B923" s="144"/>
      <c r="D923" s="135" t="s">
        <v>154</v>
      </c>
      <c r="E923" s="145" t="s">
        <v>3</v>
      </c>
      <c r="F923" s="146" t="s">
        <v>571</v>
      </c>
      <c r="H923" s="147">
        <v>75.6</v>
      </c>
      <c r="L923" s="144"/>
      <c r="M923" s="148"/>
      <c r="N923" s="149"/>
      <c r="O923" s="149"/>
      <c r="P923" s="149"/>
      <c r="Q923" s="149"/>
      <c r="R923" s="149"/>
      <c r="S923" s="149"/>
      <c r="T923" s="150"/>
      <c r="AS923" s="145" t="s">
        <v>154</v>
      </c>
      <c r="AT923" s="145" t="s">
        <v>77</v>
      </c>
      <c r="AU923" s="12" t="s">
        <v>77</v>
      </c>
      <c r="AV923" s="12" t="s">
        <v>30</v>
      </c>
      <c r="AW923" s="12" t="s">
        <v>68</v>
      </c>
      <c r="AX923" s="145" t="s">
        <v>142</v>
      </c>
    </row>
    <row r="924" spans="2:50" s="12" customFormat="1" ht="12">
      <c r="B924" s="144"/>
      <c r="D924" s="135" t="s">
        <v>154</v>
      </c>
      <c r="E924" s="145" t="s">
        <v>3</v>
      </c>
      <c r="F924" s="146" t="s">
        <v>572</v>
      </c>
      <c r="H924" s="147">
        <v>61.2</v>
      </c>
      <c r="L924" s="144"/>
      <c r="M924" s="148"/>
      <c r="N924" s="149"/>
      <c r="O924" s="149"/>
      <c r="P924" s="149"/>
      <c r="Q924" s="149"/>
      <c r="R924" s="149"/>
      <c r="S924" s="149"/>
      <c r="T924" s="150"/>
      <c r="AS924" s="145" t="s">
        <v>154</v>
      </c>
      <c r="AT924" s="145" t="s">
        <v>77</v>
      </c>
      <c r="AU924" s="12" t="s">
        <v>77</v>
      </c>
      <c r="AV924" s="12" t="s">
        <v>30</v>
      </c>
      <c r="AW924" s="12" t="s">
        <v>68</v>
      </c>
      <c r="AX924" s="145" t="s">
        <v>142</v>
      </c>
    </row>
    <row r="925" spans="2:50" s="12" customFormat="1" ht="12">
      <c r="B925" s="144"/>
      <c r="D925" s="135" t="s">
        <v>154</v>
      </c>
      <c r="E925" s="145" t="s">
        <v>3</v>
      </c>
      <c r="F925" s="146" t="s">
        <v>573</v>
      </c>
      <c r="H925" s="147">
        <v>40.8</v>
      </c>
      <c r="L925" s="144"/>
      <c r="M925" s="148"/>
      <c r="N925" s="149"/>
      <c r="O925" s="149"/>
      <c r="P925" s="149"/>
      <c r="Q925" s="149"/>
      <c r="R925" s="149"/>
      <c r="S925" s="149"/>
      <c r="T925" s="150"/>
      <c r="AS925" s="145" t="s">
        <v>154</v>
      </c>
      <c r="AT925" s="145" t="s">
        <v>77</v>
      </c>
      <c r="AU925" s="12" t="s">
        <v>77</v>
      </c>
      <c r="AV925" s="12" t="s">
        <v>30</v>
      </c>
      <c r="AW925" s="12" t="s">
        <v>68</v>
      </c>
      <c r="AX925" s="145" t="s">
        <v>142</v>
      </c>
    </row>
    <row r="926" spans="2:50" s="12" customFormat="1" ht="12">
      <c r="B926" s="144"/>
      <c r="D926" s="135" t="s">
        <v>154</v>
      </c>
      <c r="E926" s="145" t="s">
        <v>3</v>
      </c>
      <c r="F926" s="146" t="s">
        <v>574</v>
      </c>
      <c r="H926" s="147">
        <v>15.8</v>
      </c>
      <c r="L926" s="144"/>
      <c r="M926" s="148"/>
      <c r="N926" s="149"/>
      <c r="O926" s="149"/>
      <c r="P926" s="149"/>
      <c r="Q926" s="149"/>
      <c r="R926" s="149"/>
      <c r="S926" s="149"/>
      <c r="T926" s="150"/>
      <c r="AS926" s="145" t="s">
        <v>154</v>
      </c>
      <c r="AT926" s="145" t="s">
        <v>77</v>
      </c>
      <c r="AU926" s="12" t="s">
        <v>77</v>
      </c>
      <c r="AV926" s="12" t="s">
        <v>30</v>
      </c>
      <c r="AW926" s="12" t="s">
        <v>68</v>
      </c>
      <c r="AX926" s="145" t="s">
        <v>142</v>
      </c>
    </row>
    <row r="927" spans="2:50" s="12" customFormat="1" ht="12">
      <c r="B927" s="144"/>
      <c r="D927" s="135" t="s">
        <v>154</v>
      </c>
      <c r="E927" s="145" t="s">
        <v>3</v>
      </c>
      <c r="F927" s="146" t="s">
        <v>575</v>
      </c>
      <c r="H927" s="147">
        <v>11.9</v>
      </c>
      <c r="L927" s="144"/>
      <c r="M927" s="148"/>
      <c r="N927" s="149"/>
      <c r="O927" s="149"/>
      <c r="P927" s="149"/>
      <c r="Q927" s="149"/>
      <c r="R927" s="149"/>
      <c r="S927" s="149"/>
      <c r="T927" s="150"/>
      <c r="AS927" s="145" t="s">
        <v>154</v>
      </c>
      <c r="AT927" s="145" t="s">
        <v>77</v>
      </c>
      <c r="AU927" s="12" t="s">
        <v>77</v>
      </c>
      <c r="AV927" s="12" t="s">
        <v>30</v>
      </c>
      <c r="AW927" s="12" t="s">
        <v>68</v>
      </c>
      <c r="AX927" s="145" t="s">
        <v>142</v>
      </c>
    </row>
    <row r="928" spans="2:50" s="12" customFormat="1" ht="12">
      <c r="B928" s="144"/>
      <c r="D928" s="135" t="s">
        <v>154</v>
      </c>
      <c r="E928" s="145" t="s">
        <v>3</v>
      </c>
      <c r="F928" s="146" t="s">
        <v>945</v>
      </c>
      <c r="H928" s="147">
        <v>-38.4</v>
      </c>
      <c r="L928" s="144"/>
      <c r="M928" s="148"/>
      <c r="N928" s="149"/>
      <c r="O928" s="149"/>
      <c r="P928" s="149"/>
      <c r="Q928" s="149"/>
      <c r="R928" s="149"/>
      <c r="S928" s="149"/>
      <c r="T928" s="150"/>
      <c r="AS928" s="145" t="s">
        <v>154</v>
      </c>
      <c r="AT928" s="145" t="s">
        <v>77</v>
      </c>
      <c r="AU928" s="12" t="s">
        <v>77</v>
      </c>
      <c r="AV928" s="12" t="s">
        <v>30</v>
      </c>
      <c r="AW928" s="12" t="s">
        <v>68</v>
      </c>
      <c r="AX928" s="145" t="s">
        <v>142</v>
      </c>
    </row>
    <row r="929" spans="2:50" s="11" customFormat="1" ht="12">
      <c r="B929" s="138"/>
      <c r="D929" s="135" t="s">
        <v>154</v>
      </c>
      <c r="E929" s="139" t="s">
        <v>3</v>
      </c>
      <c r="F929" s="140" t="s">
        <v>256</v>
      </c>
      <c r="H929" s="139" t="s">
        <v>3</v>
      </c>
      <c r="L929" s="138"/>
      <c r="M929" s="141"/>
      <c r="N929" s="142"/>
      <c r="O929" s="142"/>
      <c r="P929" s="142"/>
      <c r="Q929" s="142"/>
      <c r="R929" s="142"/>
      <c r="S929" s="142"/>
      <c r="T929" s="143"/>
      <c r="AS929" s="139" t="s">
        <v>154</v>
      </c>
      <c r="AT929" s="139" t="s">
        <v>77</v>
      </c>
      <c r="AU929" s="11" t="s">
        <v>73</v>
      </c>
      <c r="AV929" s="11" t="s">
        <v>30</v>
      </c>
      <c r="AW929" s="11" t="s">
        <v>68</v>
      </c>
      <c r="AX929" s="139" t="s">
        <v>142</v>
      </c>
    </row>
    <row r="930" spans="2:50" s="12" customFormat="1" ht="12">
      <c r="B930" s="144"/>
      <c r="D930" s="135" t="s">
        <v>154</v>
      </c>
      <c r="E930" s="145" t="s">
        <v>3</v>
      </c>
      <c r="F930" s="146" t="s">
        <v>576</v>
      </c>
      <c r="H930" s="147">
        <v>20.2</v>
      </c>
      <c r="L930" s="144"/>
      <c r="M930" s="148"/>
      <c r="N930" s="149"/>
      <c r="O930" s="149"/>
      <c r="P930" s="149"/>
      <c r="Q930" s="149"/>
      <c r="R930" s="149"/>
      <c r="S930" s="149"/>
      <c r="T930" s="150"/>
      <c r="AS930" s="145" t="s">
        <v>154</v>
      </c>
      <c r="AT930" s="145" t="s">
        <v>77</v>
      </c>
      <c r="AU930" s="12" t="s">
        <v>77</v>
      </c>
      <c r="AV930" s="12" t="s">
        <v>30</v>
      </c>
      <c r="AW930" s="12" t="s">
        <v>68</v>
      </c>
      <c r="AX930" s="145" t="s">
        <v>142</v>
      </c>
    </row>
    <row r="931" spans="2:50" s="12" customFormat="1" ht="12">
      <c r="B931" s="144"/>
      <c r="D931" s="135" t="s">
        <v>154</v>
      </c>
      <c r="E931" s="145" t="s">
        <v>3</v>
      </c>
      <c r="F931" s="146" t="s">
        <v>946</v>
      </c>
      <c r="H931" s="147">
        <v>-5.5</v>
      </c>
      <c r="L931" s="144"/>
      <c r="M931" s="148"/>
      <c r="N931" s="149"/>
      <c r="O931" s="149"/>
      <c r="P931" s="149"/>
      <c r="Q931" s="149"/>
      <c r="R931" s="149"/>
      <c r="S931" s="149"/>
      <c r="T931" s="150"/>
      <c r="AS931" s="145" t="s">
        <v>154</v>
      </c>
      <c r="AT931" s="145" t="s">
        <v>77</v>
      </c>
      <c r="AU931" s="12" t="s">
        <v>77</v>
      </c>
      <c r="AV931" s="12" t="s">
        <v>30</v>
      </c>
      <c r="AW931" s="12" t="s">
        <v>68</v>
      </c>
      <c r="AX931" s="145" t="s">
        <v>142</v>
      </c>
    </row>
    <row r="932" spans="2:50" s="12" customFormat="1" ht="12">
      <c r="B932" s="144"/>
      <c r="D932" s="135" t="s">
        <v>154</v>
      </c>
      <c r="E932" s="145" t="s">
        <v>3</v>
      </c>
      <c r="F932" s="146" t="s">
        <v>947</v>
      </c>
      <c r="H932" s="147">
        <v>-4.65</v>
      </c>
      <c r="L932" s="144"/>
      <c r="M932" s="148"/>
      <c r="N932" s="149"/>
      <c r="O932" s="149"/>
      <c r="P932" s="149"/>
      <c r="Q932" s="149"/>
      <c r="R932" s="149"/>
      <c r="S932" s="149"/>
      <c r="T932" s="150"/>
      <c r="AS932" s="145" t="s">
        <v>154</v>
      </c>
      <c r="AT932" s="145" t="s">
        <v>77</v>
      </c>
      <c r="AU932" s="12" t="s">
        <v>77</v>
      </c>
      <c r="AV932" s="12" t="s">
        <v>30</v>
      </c>
      <c r="AW932" s="12" t="s">
        <v>68</v>
      </c>
      <c r="AX932" s="145" t="s">
        <v>142</v>
      </c>
    </row>
    <row r="933" spans="2:50" s="11" customFormat="1" ht="12">
      <c r="B933" s="138"/>
      <c r="D933" s="135" t="s">
        <v>154</v>
      </c>
      <c r="E933" s="139" t="s">
        <v>3</v>
      </c>
      <c r="F933" s="140" t="s">
        <v>258</v>
      </c>
      <c r="H933" s="139" t="s">
        <v>3</v>
      </c>
      <c r="L933" s="138"/>
      <c r="M933" s="141"/>
      <c r="N933" s="142"/>
      <c r="O933" s="142"/>
      <c r="P933" s="142"/>
      <c r="Q933" s="142"/>
      <c r="R933" s="142"/>
      <c r="S933" s="142"/>
      <c r="T933" s="143"/>
      <c r="AS933" s="139" t="s">
        <v>154</v>
      </c>
      <c r="AT933" s="139" t="s">
        <v>77</v>
      </c>
      <c r="AU933" s="11" t="s">
        <v>73</v>
      </c>
      <c r="AV933" s="11" t="s">
        <v>30</v>
      </c>
      <c r="AW933" s="11" t="s">
        <v>68</v>
      </c>
      <c r="AX933" s="139" t="s">
        <v>142</v>
      </c>
    </row>
    <row r="934" spans="2:50" s="11" customFormat="1" ht="12">
      <c r="B934" s="138"/>
      <c r="D934" s="135" t="s">
        <v>154</v>
      </c>
      <c r="E934" s="139" t="s">
        <v>3</v>
      </c>
      <c r="F934" s="140" t="s">
        <v>261</v>
      </c>
      <c r="H934" s="139" t="s">
        <v>3</v>
      </c>
      <c r="L934" s="138"/>
      <c r="M934" s="141"/>
      <c r="N934" s="142"/>
      <c r="O934" s="142"/>
      <c r="P934" s="142"/>
      <c r="Q934" s="142"/>
      <c r="R934" s="142"/>
      <c r="S934" s="142"/>
      <c r="T934" s="143"/>
      <c r="AS934" s="139" t="s">
        <v>154</v>
      </c>
      <c r="AT934" s="139" t="s">
        <v>77</v>
      </c>
      <c r="AU934" s="11" t="s">
        <v>73</v>
      </c>
      <c r="AV934" s="11" t="s">
        <v>30</v>
      </c>
      <c r="AW934" s="11" t="s">
        <v>68</v>
      </c>
      <c r="AX934" s="139" t="s">
        <v>142</v>
      </c>
    </row>
    <row r="935" spans="2:50" s="12" customFormat="1" ht="12">
      <c r="B935" s="144"/>
      <c r="D935" s="135" t="s">
        <v>154</v>
      </c>
      <c r="E935" s="145" t="s">
        <v>3</v>
      </c>
      <c r="F935" s="146" t="s">
        <v>577</v>
      </c>
      <c r="H935" s="147">
        <v>16.3</v>
      </c>
      <c r="L935" s="144"/>
      <c r="M935" s="148"/>
      <c r="N935" s="149"/>
      <c r="O935" s="149"/>
      <c r="P935" s="149"/>
      <c r="Q935" s="149"/>
      <c r="R935" s="149"/>
      <c r="S935" s="149"/>
      <c r="T935" s="150"/>
      <c r="AS935" s="145" t="s">
        <v>154</v>
      </c>
      <c r="AT935" s="145" t="s">
        <v>77</v>
      </c>
      <c r="AU935" s="12" t="s">
        <v>77</v>
      </c>
      <c r="AV935" s="12" t="s">
        <v>30</v>
      </c>
      <c r="AW935" s="12" t="s">
        <v>68</v>
      </c>
      <c r="AX935" s="145" t="s">
        <v>142</v>
      </c>
    </row>
    <row r="936" spans="2:50" s="11" customFormat="1" ht="12">
      <c r="B936" s="138"/>
      <c r="D936" s="135" t="s">
        <v>154</v>
      </c>
      <c r="E936" s="139" t="s">
        <v>3</v>
      </c>
      <c r="F936" s="140" t="s">
        <v>263</v>
      </c>
      <c r="H936" s="139" t="s">
        <v>3</v>
      </c>
      <c r="L936" s="138"/>
      <c r="M936" s="141"/>
      <c r="N936" s="142"/>
      <c r="O936" s="142"/>
      <c r="P936" s="142"/>
      <c r="Q936" s="142"/>
      <c r="R936" s="142"/>
      <c r="S936" s="142"/>
      <c r="T936" s="143"/>
      <c r="AS936" s="139" t="s">
        <v>154</v>
      </c>
      <c r="AT936" s="139" t="s">
        <v>77</v>
      </c>
      <c r="AU936" s="11" t="s">
        <v>73</v>
      </c>
      <c r="AV936" s="11" t="s">
        <v>30</v>
      </c>
      <c r="AW936" s="11" t="s">
        <v>68</v>
      </c>
      <c r="AX936" s="139" t="s">
        <v>142</v>
      </c>
    </row>
    <row r="937" spans="2:50" s="12" customFormat="1" ht="12">
      <c r="B937" s="144"/>
      <c r="D937" s="135" t="s">
        <v>154</v>
      </c>
      <c r="E937" s="145" t="s">
        <v>3</v>
      </c>
      <c r="F937" s="146" t="s">
        <v>932</v>
      </c>
      <c r="H937" s="147">
        <v>18</v>
      </c>
      <c r="L937" s="144"/>
      <c r="M937" s="148"/>
      <c r="N937" s="149"/>
      <c r="O937" s="149"/>
      <c r="P937" s="149"/>
      <c r="Q937" s="149"/>
      <c r="R937" s="149"/>
      <c r="S937" s="149"/>
      <c r="T937" s="150"/>
      <c r="AS937" s="145" t="s">
        <v>154</v>
      </c>
      <c r="AT937" s="145" t="s">
        <v>77</v>
      </c>
      <c r="AU937" s="12" t="s">
        <v>77</v>
      </c>
      <c r="AV937" s="12" t="s">
        <v>30</v>
      </c>
      <c r="AW937" s="12" t="s">
        <v>68</v>
      </c>
      <c r="AX937" s="145" t="s">
        <v>142</v>
      </c>
    </row>
    <row r="938" spans="2:50" s="12" customFormat="1" ht="12">
      <c r="B938" s="144"/>
      <c r="D938" s="135" t="s">
        <v>154</v>
      </c>
      <c r="E938" s="145" t="s">
        <v>3</v>
      </c>
      <c r="F938" s="146" t="s">
        <v>948</v>
      </c>
      <c r="H938" s="147">
        <v>-0.8</v>
      </c>
      <c r="L938" s="144"/>
      <c r="M938" s="148"/>
      <c r="N938" s="149"/>
      <c r="O938" s="149"/>
      <c r="P938" s="149"/>
      <c r="Q938" s="149"/>
      <c r="R938" s="149"/>
      <c r="S938" s="149"/>
      <c r="T938" s="150"/>
      <c r="AS938" s="145" t="s">
        <v>154</v>
      </c>
      <c r="AT938" s="145" t="s">
        <v>77</v>
      </c>
      <c r="AU938" s="12" t="s">
        <v>77</v>
      </c>
      <c r="AV938" s="12" t="s">
        <v>30</v>
      </c>
      <c r="AW938" s="12" t="s">
        <v>68</v>
      </c>
      <c r="AX938" s="145" t="s">
        <v>142</v>
      </c>
    </row>
    <row r="939" spans="2:50" s="11" customFormat="1" ht="12">
      <c r="B939" s="138"/>
      <c r="D939" s="135" t="s">
        <v>154</v>
      </c>
      <c r="E939" s="139" t="s">
        <v>3</v>
      </c>
      <c r="F939" s="140" t="s">
        <v>265</v>
      </c>
      <c r="H939" s="139" t="s">
        <v>3</v>
      </c>
      <c r="L939" s="138"/>
      <c r="M939" s="141"/>
      <c r="N939" s="142"/>
      <c r="O939" s="142"/>
      <c r="P939" s="142"/>
      <c r="Q939" s="142"/>
      <c r="R939" s="142"/>
      <c r="S939" s="142"/>
      <c r="T939" s="143"/>
      <c r="AS939" s="139" t="s">
        <v>154</v>
      </c>
      <c r="AT939" s="139" t="s">
        <v>77</v>
      </c>
      <c r="AU939" s="11" t="s">
        <v>73</v>
      </c>
      <c r="AV939" s="11" t="s">
        <v>30</v>
      </c>
      <c r="AW939" s="11" t="s">
        <v>68</v>
      </c>
      <c r="AX939" s="139" t="s">
        <v>142</v>
      </c>
    </row>
    <row r="940" spans="2:50" s="12" customFormat="1" ht="12">
      <c r="B940" s="144"/>
      <c r="D940" s="135" t="s">
        <v>154</v>
      </c>
      <c r="E940" s="145" t="s">
        <v>3</v>
      </c>
      <c r="F940" s="146" t="s">
        <v>578</v>
      </c>
      <c r="H940" s="147">
        <v>22.9</v>
      </c>
      <c r="L940" s="144"/>
      <c r="M940" s="148"/>
      <c r="N940" s="149"/>
      <c r="O940" s="149"/>
      <c r="P940" s="149"/>
      <c r="Q940" s="149"/>
      <c r="R940" s="149"/>
      <c r="S940" s="149"/>
      <c r="T940" s="150"/>
      <c r="AS940" s="145" t="s">
        <v>154</v>
      </c>
      <c r="AT940" s="145" t="s">
        <v>77</v>
      </c>
      <c r="AU940" s="12" t="s">
        <v>77</v>
      </c>
      <c r="AV940" s="12" t="s">
        <v>30</v>
      </c>
      <c r="AW940" s="12" t="s">
        <v>68</v>
      </c>
      <c r="AX940" s="145" t="s">
        <v>142</v>
      </c>
    </row>
    <row r="941" spans="2:50" s="12" customFormat="1" ht="12">
      <c r="B941" s="144"/>
      <c r="D941" s="135" t="s">
        <v>154</v>
      </c>
      <c r="E941" s="145" t="s">
        <v>3</v>
      </c>
      <c r="F941" s="146" t="s">
        <v>948</v>
      </c>
      <c r="H941" s="147">
        <v>-0.8</v>
      </c>
      <c r="L941" s="144"/>
      <c r="M941" s="148"/>
      <c r="N941" s="149"/>
      <c r="O941" s="149"/>
      <c r="P941" s="149"/>
      <c r="Q941" s="149"/>
      <c r="R941" s="149"/>
      <c r="S941" s="149"/>
      <c r="T941" s="150"/>
      <c r="AS941" s="145" t="s">
        <v>154</v>
      </c>
      <c r="AT941" s="145" t="s">
        <v>77</v>
      </c>
      <c r="AU941" s="12" t="s">
        <v>77</v>
      </c>
      <c r="AV941" s="12" t="s">
        <v>30</v>
      </c>
      <c r="AW941" s="12" t="s">
        <v>68</v>
      </c>
      <c r="AX941" s="145" t="s">
        <v>142</v>
      </c>
    </row>
    <row r="942" spans="2:50" s="14" customFormat="1" ht="12">
      <c r="B942" s="167"/>
      <c r="D942" s="135" t="s">
        <v>154</v>
      </c>
      <c r="E942" s="168" t="s">
        <v>3</v>
      </c>
      <c r="F942" s="169" t="s">
        <v>226</v>
      </c>
      <c r="H942" s="170">
        <v>857.45</v>
      </c>
      <c r="L942" s="167"/>
      <c r="M942" s="171"/>
      <c r="N942" s="172"/>
      <c r="O942" s="172"/>
      <c r="P942" s="172"/>
      <c r="Q942" s="172"/>
      <c r="R942" s="172"/>
      <c r="S942" s="172"/>
      <c r="T942" s="173"/>
      <c r="AS942" s="168" t="s">
        <v>154</v>
      </c>
      <c r="AT942" s="168" t="s">
        <v>77</v>
      </c>
      <c r="AU942" s="14" t="s">
        <v>143</v>
      </c>
      <c r="AV942" s="14" t="s">
        <v>30</v>
      </c>
      <c r="AW942" s="14" t="s">
        <v>68</v>
      </c>
      <c r="AX942" s="168" t="s">
        <v>142</v>
      </c>
    </row>
    <row r="943" spans="2:50" s="13" customFormat="1" ht="12">
      <c r="B943" s="160"/>
      <c r="D943" s="135" t="s">
        <v>154</v>
      </c>
      <c r="E943" s="161" t="s">
        <v>3</v>
      </c>
      <c r="F943" s="162" t="s">
        <v>182</v>
      </c>
      <c r="H943" s="163">
        <v>857.45</v>
      </c>
      <c r="L943" s="160"/>
      <c r="M943" s="164"/>
      <c r="N943" s="165"/>
      <c r="O943" s="165"/>
      <c r="P943" s="165"/>
      <c r="Q943" s="165"/>
      <c r="R943" s="165"/>
      <c r="S943" s="165"/>
      <c r="T943" s="166"/>
      <c r="AS943" s="161" t="s">
        <v>154</v>
      </c>
      <c r="AT943" s="161" t="s">
        <v>77</v>
      </c>
      <c r="AU943" s="13" t="s">
        <v>150</v>
      </c>
      <c r="AV943" s="13" t="s">
        <v>30</v>
      </c>
      <c r="AW943" s="13" t="s">
        <v>73</v>
      </c>
      <c r="AX943" s="161" t="s">
        <v>142</v>
      </c>
    </row>
    <row r="944" spans="2:64" s="1" customFormat="1" ht="14.45" customHeight="1">
      <c r="B944" s="124"/>
      <c r="C944" s="151" t="s">
        <v>949</v>
      </c>
      <c r="D944" s="151" t="s">
        <v>166</v>
      </c>
      <c r="E944" s="152" t="s">
        <v>950</v>
      </c>
      <c r="F944" s="153" t="s">
        <v>951</v>
      </c>
      <c r="G944" s="154" t="s">
        <v>313</v>
      </c>
      <c r="H944" s="155">
        <v>900.323</v>
      </c>
      <c r="I944" s="156"/>
      <c r="J944" s="156">
        <f>ROUND(I944*H944,2)</f>
        <v>0</v>
      </c>
      <c r="K944" s="153" t="s">
        <v>3</v>
      </c>
      <c r="L944" s="157"/>
      <c r="M944" s="158" t="s">
        <v>3</v>
      </c>
      <c r="N944" s="159" t="s">
        <v>39</v>
      </c>
      <c r="O944" s="132">
        <v>0</v>
      </c>
      <c r="P944" s="132">
        <f>O944*H944</f>
        <v>0</v>
      </c>
      <c r="Q944" s="132">
        <v>0</v>
      </c>
      <c r="R944" s="132">
        <f>Q944*H944</f>
        <v>0</v>
      </c>
      <c r="S944" s="132">
        <v>0</v>
      </c>
      <c r="T944" s="133">
        <f>S944*H944</f>
        <v>0</v>
      </c>
      <c r="AQ944" s="17" t="s">
        <v>422</v>
      </c>
      <c r="AS944" s="17" t="s">
        <v>166</v>
      </c>
      <c r="AT944" s="17" t="s">
        <v>77</v>
      </c>
      <c r="AX944" s="17" t="s">
        <v>142</v>
      </c>
      <c r="BD944" s="134">
        <f>IF(N944="základní",J944,0)</f>
        <v>0</v>
      </c>
      <c r="BE944" s="134">
        <f>IF(N944="snížená",J944,0)</f>
        <v>0</v>
      </c>
      <c r="BF944" s="134">
        <f>IF(N944="zákl. přenesená",J944,0)</f>
        <v>0</v>
      </c>
      <c r="BG944" s="134">
        <f>IF(N944="sníž. přenesená",J944,0)</f>
        <v>0</v>
      </c>
      <c r="BH944" s="134">
        <f>IF(N944="nulová",J944,0)</f>
        <v>0</v>
      </c>
      <c r="BI944" s="17" t="s">
        <v>73</v>
      </c>
      <c r="BJ944" s="134">
        <f>ROUND(I944*H944,2)</f>
        <v>0</v>
      </c>
      <c r="BK944" s="17" t="s">
        <v>305</v>
      </c>
      <c r="BL944" s="17" t="s">
        <v>952</v>
      </c>
    </row>
    <row r="945" spans="2:50" s="12" customFormat="1" ht="12">
      <c r="B945" s="144"/>
      <c r="D945" s="135" t="s">
        <v>154</v>
      </c>
      <c r="F945" s="146" t="s">
        <v>1245</v>
      </c>
      <c r="H945" s="147">
        <v>900.323</v>
      </c>
      <c r="L945" s="144"/>
      <c r="M945" s="148"/>
      <c r="N945" s="149"/>
      <c r="O945" s="149"/>
      <c r="P945" s="149"/>
      <c r="Q945" s="149"/>
      <c r="R945" s="149"/>
      <c r="S945" s="149"/>
      <c r="T945" s="150"/>
      <c r="AS945" s="145" t="s">
        <v>154</v>
      </c>
      <c r="AT945" s="145" t="s">
        <v>77</v>
      </c>
      <c r="AU945" s="12" t="s">
        <v>77</v>
      </c>
      <c r="AV945" s="12" t="s">
        <v>4</v>
      </c>
      <c r="AW945" s="12" t="s">
        <v>73</v>
      </c>
      <c r="AX945" s="145" t="s">
        <v>142</v>
      </c>
    </row>
    <row r="946" spans="2:64" s="1" customFormat="1" ht="20.45" customHeight="1">
      <c r="B946" s="124"/>
      <c r="C946" s="125" t="s">
        <v>954</v>
      </c>
      <c r="D946" s="125" t="s">
        <v>145</v>
      </c>
      <c r="E946" s="126" t="s">
        <v>955</v>
      </c>
      <c r="F946" s="127" t="s">
        <v>956</v>
      </c>
      <c r="G946" s="128" t="s">
        <v>313</v>
      </c>
      <c r="H946" s="129">
        <v>85.745</v>
      </c>
      <c r="I946" s="130"/>
      <c r="J946" s="130">
        <f>ROUND(I946*H946,2)</f>
        <v>0</v>
      </c>
      <c r="K946" s="127" t="s">
        <v>149</v>
      </c>
      <c r="L946" s="28"/>
      <c r="M946" s="48" t="s">
        <v>3</v>
      </c>
      <c r="N946" s="131" t="s">
        <v>39</v>
      </c>
      <c r="O946" s="132">
        <v>0.125</v>
      </c>
      <c r="P946" s="132">
        <f>O946*H946</f>
        <v>10.718125</v>
      </c>
      <c r="Q946" s="132">
        <v>0</v>
      </c>
      <c r="R946" s="132">
        <f>Q946*H946</f>
        <v>0</v>
      </c>
      <c r="S946" s="132">
        <v>0</v>
      </c>
      <c r="T946" s="133">
        <f>S946*H946</f>
        <v>0</v>
      </c>
      <c r="AQ946" s="17" t="s">
        <v>305</v>
      </c>
      <c r="AS946" s="17" t="s">
        <v>145</v>
      </c>
      <c r="AT946" s="17" t="s">
        <v>77</v>
      </c>
      <c r="AX946" s="17" t="s">
        <v>142</v>
      </c>
      <c r="BD946" s="134">
        <f>IF(N946="základní",J946,0)</f>
        <v>0</v>
      </c>
      <c r="BE946" s="134">
        <f>IF(N946="snížená",J946,0)</f>
        <v>0</v>
      </c>
      <c r="BF946" s="134">
        <f>IF(N946="zákl. přenesená",J946,0)</f>
        <v>0</v>
      </c>
      <c r="BG946" s="134">
        <f>IF(N946="sníž. přenesená",J946,0)</f>
        <v>0</v>
      </c>
      <c r="BH946" s="134">
        <f>IF(N946="nulová",J946,0)</f>
        <v>0</v>
      </c>
      <c r="BI946" s="17" t="s">
        <v>73</v>
      </c>
      <c r="BJ946" s="134">
        <f>ROUND(I946*H946,2)</f>
        <v>0</v>
      </c>
      <c r="BK946" s="17" t="s">
        <v>305</v>
      </c>
      <c r="BL946" s="17" t="s">
        <v>957</v>
      </c>
    </row>
    <row r="947" spans="2:50" s="11" customFormat="1" ht="12">
      <c r="B947" s="138"/>
      <c r="D947" s="135" t="s">
        <v>154</v>
      </c>
      <c r="E947" s="139" t="s">
        <v>3</v>
      </c>
      <c r="F947" s="140" t="s">
        <v>1134</v>
      </c>
      <c r="H947" s="139" t="s">
        <v>3</v>
      </c>
      <c r="L947" s="138"/>
      <c r="M947" s="141"/>
      <c r="N947" s="142"/>
      <c r="O947" s="142"/>
      <c r="P947" s="142"/>
      <c r="Q947" s="142"/>
      <c r="R947" s="142"/>
      <c r="S947" s="142"/>
      <c r="T947" s="143"/>
      <c r="AS947" s="139" t="s">
        <v>154</v>
      </c>
      <c r="AT947" s="139" t="s">
        <v>77</v>
      </c>
      <c r="AU947" s="11" t="s">
        <v>73</v>
      </c>
      <c r="AV947" s="11" t="s">
        <v>30</v>
      </c>
      <c r="AW947" s="11" t="s">
        <v>68</v>
      </c>
      <c r="AX947" s="139" t="s">
        <v>142</v>
      </c>
    </row>
    <row r="948" spans="2:50" s="11" customFormat="1" ht="12">
      <c r="B948" s="138"/>
      <c r="D948" s="135" t="s">
        <v>154</v>
      </c>
      <c r="E948" s="139" t="s">
        <v>3</v>
      </c>
      <c r="F948" s="140" t="s">
        <v>156</v>
      </c>
      <c r="H948" s="139" t="s">
        <v>3</v>
      </c>
      <c r="L948" s="138"/>
      <c r="M948" s="141"/>
      <c r="N948" s="142"/>
      <c r="O948" s="142"/>
      <c r="P948" s="142"/>
      <c r="Q948" s="142"/>
      <c r="R948" s="142"/>
      <c r="S948" s="142"/>
      <c r="T948" s="143"/>
      <c r="AS948" s="139" t="s">
        <v>154</v>
      </c>
      <c r="AT948" s="139" t="s">
        <v>77</v>
      </c>
      <c r="AU948" s="11" t="s">
        <v>73</v>
      </c>
      <c r="AV948" s="11" t="s">
        <v>30</v>
      </c>
      <c r="AW948" s="11" t="s">
        <v>68</v>
      </c>
      <c r="AX948" s="139" t="s">
        <v>142</v>
      </c>
    </row>
    <row r="949" spans="2:50" s="12" customFormat="1" ht="12">
      <c r="B949" s="144"/>
      <c r="D949" s="135" t="s">
        <v>154</v>
      </c>
      <c r="E949" s="145" t="s">
        <v>3</v>
      </c>
      <c r="F949" s="146" t="s">
        <v>1246</v>
      </c>
      <c r="H949" s="147">
        <v>85.745</v>
      </c>
      <c r="L949" s="144"/>
      <c r="M949" s="148"/>
      <c r="N949" s="149"/>
      <c r="O949" s="149"/>
      <c r="P949" s="149"/>
      <c r="Q949" s="149"/>
      <c r="R949" s="149"/>
      <c r="S949" s="149"/>
      <c r="T949" s="150"/>
      <c r="AS949" s="145" t="s">
        <v>154</v>
      </c>
      <c r="AT949" s="145" t="s">
        <v>77</v>
      </c>
      <c r="AU949" s="12" t="s">
        <v>77</v>
      </c>
      <c r="AV949" s="12" t="s">
        <v>30</v>
      </c>
      <c r="AW949" s="12" t="s">
        <v>73</v>
      </c>
      <c r="AX949" s="145" t="s">
        <v>142</v>
      </c>
    </row>
    <row r="950" spans="2:64" s="1" customFormat="1" ht="71.45" customHeight="1">
      <c r="B950" s="124"/>
      <c r="C950" s="151" t="s">
        <v>959</v>
      </c>
      <c r="D950" s="151" t="s">
        <v>166</v>
      </c>
      <c r="E950" s="152" t="s">
        <v>911</v>
      </c>
      <c r="F950" s="153" t="s">
        <v>912</v>
      </c>
      <c r="G950" s="154" t="s">
        <v>174</v>
      </c>
      <c r="H950" s="155">
        <v>94.32</v>
      </c>
      <c r="I950" s="156"/>
      <c r="J950" s="156">
        <f>ROUND(I950*H950,2)</f>
        <v>0</v>
      </c>
      <c r="K950" s="153" t="s">
        <v>3</v>
      </c>
      <c r="L950" s="157"/>
      <c r="M950" s="158" t="s">
        <v>3</v>
      </c>
      <c r="N950" s="159" t="s">
        <v>39</v>
      </c>
      <c r="O950" s="132">
        <v>0</v>
      </c>
      <c r="P950" s="132">
        <f>O950*H950</f>
        <v>0</v>
      </c>
      <c r="Q950" s="132">
        <v>0.0027</v>
      </c>
      <c r="R950" s="132">
        <f>Q950*H950</f>
        <v>0.254664</v>
      </c>
      <c r="S950" s="132">
        <v>0</v>
      </c>
      <c r="T950" s="133">
        <f>S950*H950</f>
        <v>0</v>
      </c>
      <c r="AQ950" s="17" t="s">
        <v>422</v>
      </c>
      <c r="AS950" s="17" t="s">
        <v>166</v>
      </c>
      <c r="AT950" s="17" t="s">
        <v>77</v>
      </c>
      <c r="AX950" s="17" t="s">
        <v>142</v>
      </c>
      <c r="BD950" s="134">
        <f>IF(N950="základní",J950,0)</f>
        <v>0</v>
      </c>
      <c r="BE950" s="134">
        <f>IF(N950="snížená",J950,0)</f>
        <v>0</v>
      </c>
      <c r="BF950" s="134">
        <f>IF(N950="zákl. přenesená",J950,0)</f>
        <v>0</v>
      </c>
      <c r="BG950" s="134">
        <f>IF(N950="sníž. přenesená",J950,0)</f>
        <v>0</v>
      </c>
      <c r="BH950" s="134">
        <f>IF(N950="nulová",J950,0)</f>
        <v>0</v>
      </c>
      <c r="BI950" s="17" t="s">
        <v>73</v>
      </c>
      <c r="BJ950" s="134">
        <f>ROUND(I950*H950,2)</f>
        <v>0</v>
      </c>
      <c r="BK950" s="17" t="s">
        <v>305</v>
      </c>
      <c r="BL950" s="17" t="s">
        <v>960</v>
      </c>
    </row>
    <row r="951" spans="2:50" s="12" customFormat="1" ht="12">
      <c r="B951" s="144"/>
      <c r="D951" s="135" t="s">
        <v>154</v>
      </c>
      <c r="F951" s="146" t="s">
        <v>1247</v>
      </c>
      <c r="H951" s="147">
        <v>94.32</v>
      </c>
      <c r="L951" s="144"/>
      <c r="M951" s="148"/>
      <c r="N951" s="149"/>
      <c r="O951" s="149"/>
      <c r="P951" s="149"/>
      <c r="Q951" s="149"/>
      <c r="R951" s="149"/>
      <c r="S951" s="149"/>
      <c r="T951" s="150"/>
      <c r="AS951" s="145" t="s">
        <v>154</v>
      </c>
      <c r="AT951" s="145" t="s">
        <v>77</v>
      </c>
      <c r="AU951" s="12" t="s">
        <v>77</v>
      </c>
      <c r="AV951" s="12" t="s">
        <v>4</v>
      </c>
      <c r="AW951" s="12" t="s">
        <v>73</v>
      </c>
      <c r="AX951" s="145" t="s">
        <v>142</v>
      </c>
    </row>
    <row r="952" spans="2:64" s="1" customFormat="1" ht="20.45" customHeight="1">
      <c r="B952" s="124"/>
      <c r="C952" s="125" t="s">
        <v>962</v>
      </c>
      <c r="D952" s="125" t="s">
        <v>145</v>
      </c>
      <c r="E952" s="126" t="s">
        <v>963</v>
      </c>
      <c r="F952" s="127" t="s">
        <v>964</v>
      </c>
      <c r="G952" s="128" t="s">
        <v>313</v>
      </c>
      <c r="H952" s="129">
        <v>1057.45</v>
      </c>
      <c r="I952" s="130"/>
      <c r="J952" s="130">
        <f>ROUND(I952*H952,2)</f>
        <v>0</v>
      </c>
      <c r="K952" s="127" t="s">
        <v>149</v>
      </c>
      <c r="L952" s="28"/>
      <c r="M952" s="48" t="s">
        <v>3</v>
      </c>
      <c r="N952" s="131" t="s">
        <v>39</v>
      </c>
      <c r="O952" s="132">
        <v>0.05</v>
      </c>
      <c r="P952" s="132">
        <f>O952*H952</f>
        <v>52.8725</v>
      </c>
      <c r="Q952" s="132">
        <v>3E-05</v>
      </c>
      <c r="R952" s="132">
        <f>Q952*H952</f>
        <v>0.0317235</v>
      </c>
      <c r="S952" s="132">
        <v>0</v>
      </c>
      <c r="T952" s="133">
        <f>S952*H952</f>
        <v>0</v>
      </c>
      <c r="AQ952" s="17" t="s">
        <v>305</v>
      </c>
      <c r="AS952" s="17" t="s">
        <v>145</v>
      </c>
      <c r="AT952" s="17" t="s">
        <v>77</v>
      </c>
      <c r="AX952" s="17" t="s">
        <v>142</v>
      </c>
      <c r="BD952" s="134">
        <f>IF(N952="základní",J952,0)</f>
        <v>0</v>
      </c>
      <c r="BE952" s="134">
        <f>IF(N952="snížená",J952,0)</f>
        <v>0</v>
      </c>
      <c r="BF952" s="134">
        <f>IF(N952="zákl. přenesená",J952,0)</f>
        <v>0</v>
      </c>
      <c r="BG952" s="134">
        <f>IF(N952="sníž. přenesená",J952,0)</f>
        <v>0</v>
      </c>
      <c r="BH952" s="134">
        <f>IF(N952="nulová",J952,0)</f>
        <v>0</v>
      </c>
      <c r="BI952" s="17" t="s">
        <v>73</v>
      </c>
      <c r="BJ952" s="134">
        <f>ROUND(I952*H952,2)</f>
        <v>0</v>
      </c>
      <c r="BK952" s="17" t="s">
        <v>305</v>
      </c>
      <c r="BL952" s="17" t="s">
        <v>965</v>
      </c>
    </row>
    <row r="953" spans="2:46" s="1" customFormat="1" ht="39">
      <c r="B953" s="28"/>
      <c r="D953" s="135" t="s">
        <v>152</v>
      </c>
      <c r="F953" s="136" t="s">
        <v>966</v>
      </c>
      <c r="L953" s="28"/>
      <c r="M953" s="137"/>
      <c r="N953" s="49"/>
      <c r="O953" s="49"/>
      <c r="P953" s="49"/>
      <c r="Q953" s="49"/>
      <c r="R953" s="49"/>
      <c r="S953" s="49"/>
      <c r="T953" s="50"/>
      <c r="AS953" s="17" t="s">
        <v>152</v>
      </c>
      <c r="AT953" s="17" t="s">
        <v>77</v>
      </c>
    </row>
    <row r="954" spans="2:50" s="11" customFormat="1" ht="12">
      <c r="B954" s="138"/>
      <c r="D954" s="135" t="s">
        <v>154</v>
      </c>
      <c r="E954" s="139" t="s">
        <v>3</v>
      </c>
      <c r="F954" s="140" t="s">
        <v>1134</v>
      </c>
      <c r="H954" s="139" t="s">
        <v>3</v>
      </c>
      <c r="L954" s="138"/>
      <c r="M954" s="141"/>
      <c r="N954" s="142"/>
      <c r="O954" s="142"/>
      <c r="P954" s="142"/>
      <c r="Q954" s="142"/>
      <c r="R954" s="142"/>
      <c r="S954" s="142"/>
      <c r="T954" s="143"/>
      <c r="AS954" s="139" t="s">
        <v>154</v>
      </c>
      <c r="AT954" s="139" t="s">
        <v>77</v>
      </c>
      <c r="AU954" s="11" t="s">
        <v>73</v>
      </c>
      <c r="AV954" s="11" t="s">
        <v>30</v>
      </c>
      <c r="AW954" s="11" t="s">
        <v>68</v>
      </c>
      <c r="AX954" s="139" t="s">
        <v>142</v>
      </c>
    </row>
    <row r="955" spans="2:50" s="12" customFormat="1" ht="12">
      <c r="B955" s="144"/>
      <c r="D955" s="135" t="s">
        <v>154</v>
      </c>
      <c r="E955" s="145" t="s">
        <v>3</v>
      </c>
      <c r="F955" s="146" t="s">
        <v>1248</v>
      </c>
      <c r="H955" s="147">
        <v>857.45</v>
      </c>
      <c r="L955" s="144"/>
      <c r="M955" s="148"/>
      <c r="N955" s="149"/>
      <c r="O955" s="149"/>
      <c r="P955" s="149"/>
      <c r="Q955" s="149"/>
      <c r="R955" s="149"/>
      <c r="S955" s="149"/>
      <c r="T955" s="150"/>
      <c r="AS955" s="145" t="s">
        <v>154</v>
      </c>
      <c r="AT955" s="145" t="s">
        <v>77</v>
      </c>
      <c r="AU955" s="12" t="s">
        <v>77</v>
      </c>
      <c r="AV955" s="12" t="s">
        <v>30</v>
      </c>
      <c r="AW955" s="12" t="s">
        <v>68</v>
      </c>
      <c r="AX955" s="145" t="s">
        <v>142</v>
      </c>
    </row>
    <row r="956" spans="2:50" s="12" customFormat="1" ht="12">
      <c r="B956" s="144"/>
      <c r="D956" s="135" t="s">
        <v>154</v>
      </c>
      <c r="E956" s="145" t="s">
        <v>3</v>
      </c>
      <c r="F956" s="146" t="s">
        <v>288</v>
      </c>
      <c r="H956" s="147">
        <v>200</v>
      </c>
      <c r="L956" s="144"/>
      <c r="M956" s="148"/>
      <c r="N956" s="149"/>
      <c r="O956" s="149"/>
      <c r="P956" s="149"/>
      <c r="Q956" s="149"/>
      <c r="R956" s="149"/>
      <c r="S956" s="149"/>
      <c r="T956" s="150"/>
      <c r="AS956" s="145" t="s">
        <v>154</v>
      </c>
      <c r="AT956" s="145" t="s">
        <v>77</v>
      </c>
      <c r="AU956" s="12" t="s">
        <v>77</v>
      </c>
      <c r="AV956" s="12" t="s">
        <v>30</v>
      </c>
      <c r="AW956" s="12" t="s">
        <v>68</v>
      </c>
      <c r="AX956" s="145" t="s">
        <v>142</v>
      </c>
    </row>
    <row r="957" spans="2:50" s="13" customFormat="1" ht="12">
      <c r="B957" s="160"/>
      <c r="D957" s="135" t="s">
        <v>154</v>
      </c>
      <c r="E957" s="161" t="s">
        <v>3</v>
      </c>
      <c r="F957" s="162" t="s">
        <v>182</v>
      </c>
      <c r="H957" s="163">
        <v>1057.45</v>
      </c>
      <c r="L957" s="160"/>
      <c r="M957" s="164"/>
      <c r="N957" s="165"/>
      <c r="O957" s="165"/>
      <c r="P957" s="165"/>
      <c r="Q957" s="165"/>
      <c r="R957" s="165"/>
      <c r="S957" s="165"/>
      <c r="T957" s="166"/>
      <c r="AS957" s="161" t="s">
        <v>154</v>
      </c>
      <c r="AT957" s="161" t="s">
        <v>77</v>
      </c>
      <c r="AU957" s="13" t="s">
        <v>150</v>
      </c>
      <c r="AV957" s="13" t="s">
        <v>30</v>
      </c>
      <c r="AW957" s="13" t="s">
        <v>73</v>
      </c>
      <c r="AX957" s="161" t="s">
        <v>142</v>
      </c>
    </row>
    <row r="958" spans="2:64" s="1" customFormat="1" ht="20.45" customHeight="1">
      <c r="B958" s="124"/>
      <c r="C958" s="125" t="s">
        <v>968</v>
      </c>
      <c r="D958" s="125" t="s">
        <v>145</v>
      </c>
      <c r="E958" s="126" t="s">
        <v>969</v>
      </c>
      <c r="F958" s="127" t="s">
        <v>970</v>
      </c>
      <c r="G958" s="128" t="s">
        <v>174</v>
      </c>
      <c r="H958" s="129">
        <v>960.1</v>
      </c>
      <c r="I958" s="130"/>
      <c r="J958" s="130">
        <f>ROUND(I958*H958,2)</f>
        <v>0</v>
      </c>
      <c r="K958" s="127" t="s">
        <v>149</v>
      </c>
      <c r="L958" s="28"/>
      <c r="M958" s="48" t="s">
        <v>3</v>
      </c>
      <c r="N958" s="131" t="s">
        <v>39</v>
      </c>
      <c r="O958" s="132">
        <v>0.098</v>
      </c>
      <c r="P958" s="132">
        <f>O958*H958</f>
        <v>94.08980000000001</v>
      </c>
      <c r="Q958" s="132">
        <v>0</v>
      </c>
      <c r="R958" s="132">
        <f>Q958*H958</f>
        <v>0</v>
      </c>
      <c r="S958" s="132">
        <v>0</v>
      </c>
      <c r="T958" s="133">
        <f>S958*H958</f>
        <v>0</v>
      </c>
      <c r="AQ958" s="17" t="s">
        <v>305</v>
      </c>
      <c r="AS958" s="17" t="s">
        <v>145</v>
      </c>
      <c r="AT958" s="17" t="s">
        <v>77</v>
      </c>
      <c r="AX958" s="17" t="s">
        <v>142</v>
      </c>
      <c r="BD958" s="134">
        <f>IF(N958="základní",J958,0)</f>
        <v>0</v>
      </c>
      <c r="BE958" s="134">
        <f>IF(N958="snížená",J958,0)</f>
        <v>0</v>
      </c>
      <c r="BF958" s="134">
        <f>IF(N958="zákl. přenesená",J958,0)</f>
        <v>0</v>
      </c>
      <c r="BG958" s="134">
        <f>IF(N958="sníž. přenesená",J958,0)</f>
        <v>0</v>
      </c>
      <c r="BH958" s="134">
        <f>IF(N958="nulová",J958,0)</f>
        <v>0</v>
      </c>
      <c r="BI958" s="17" t="s">
        <v>73</v>
      </c>
      <c r="BJ958" s="134">
        <f>ROUND(I958*H958,2)</f>
        <v>0</v>
      </c>
      <c r="BK958" s="17" t="s">
        <v>305</v>
      </c>
      <c r="BL958" s="17" t="s">
        <v>971</v>
      </c>
    </row>
    <row r="959" spans="2:46" s="1" customFormat="1" ht="39">
      <c r="B959" s="28"/>
      <c r="D959" s="135" t="s">
        <v>152</v>
      </c>
      <c r="F959" s="136" t="s">
        <v>966</v>
      </c>
      <c r="L959" s="28"/>
      <c r="M959" s="137"/>
      <c r="N959" s="49"/>
      <c r="O959" s="49"/>
      <c r="P959" s="49"/>
      <c r="Q959" s="49"/>
      <c r="R959" s="49"/>
      <c r="S959" s="49"/>
      <c r="T959" s="50"/>
      <c r="AS959" s="17" t="s">
        <v>152</v>
      </c>
      <c r="AT959" s="17" t="s">
        <v>77</v>
      </c>
    </row>
    <row r="960" spans="2:50" s="12" customFormat="1" ht="12">
      <c r="B960" s="144"/>
      <c r="D960" s="135" t="s">
        <v>154</v>
      </c>
      <c r="E960" s="145" t="s">
        <v>3</v>
      </c>
      <c r="F960" s="146" t="s">
        <v>90</v>
      </c>
      <c r="H960" s="147">
        <v>960.1</v>
      </c>
      <c r="L960" s="144"/>
      <c r="M960" s="148"/>
      <c r="N960" s="149"/>
      <c r="O960" s="149"/>
      <c r="P960" s="149"/>
      <c r="Q960" s="149"/>
      <c r="R960" s="149"/>
      <c r="S960" s="149"/>
      <c r="T960" s="150"/>
      <c r="AS960" s="145" t="s">
        <v>154</v>
      </c>
      <c r="AT960" s="145" t="s">
        <v>77</v>
      </c>
      <c r="AU960" s="12" t="s">
        <v>77</v>
      </c>
      <c r="AV960" s="12" t="s">
        <v>30</v>
      </c>
      <c r="AW960" s="12" t="s">
        <v>73</v>
      </c>
      <c r="AX960" s="145" t="s">
        <v>142</v>
      </c>
    </row>
    <row r="961" spans="2:64" s="1" customFormat="1" ht="20.45" customHeight="1">
      <c r="B961" s="124"/>
      <c r="C961" s="125" t="s">
        <v>972</v>
      </c>
      <c r="D961" s="125" t="s">
        <v>145</v>
      </c>
      <c r="E961" s="126" t="s">
        <v>973</v>
      </c>
      <c r="F961" s="127" t="s">
        <v>974</v>
      </c>
      <c r="G961" s="128" t="s">
        <v>174</v>
      </c>
      <c r="H961" s="129">
        <v>1017.18</v>
      </c>
      <c r="I961" s="130"/>
      <c r="J961" s="130">
        <f>ROUND(I961*H961,2)</f>
        <v>0</v>
      </c>
      <c r="K961" s="127" t="s">
        <v>149</v>
      </c>
      <c r="L961" s="28"/>
      <c r="M961" s="48" t="s">
        <v>3</v>
      </c>
      <c r="N961" s="131" t="s">
        <v>39</v>
      </c>
      <c r="O961" s="132">
        <v>0.42</v>
      </c>
      <c r="P961" s="132">
        <f>O961*H961</f>
        <v>427.21559999999994</v>
      </c>
      <c r="Q961" s="132">
        <v>0</v>
      </c>
      <c r="R961" s="132">
        <f>Q961*H961</f>
        <v>0</v>
      </c>
      <c r="S961" s="132">
        <v>0</v>
      </c>
      <c r="T961" s="133">
        <f>S961*H961</f>
        <v>0</v>
      </c>
      <c r="AQ961" s="17" t="s">
        <v>305</v>
      </c>
      <c r="AS961" s="17" t="s">
        <v>145</v>
      </c>
      <c r="AT961" s="17" t="s">
        <v>77</v>
      </c>
      <c r="AX961" s="17" t="s">
        <v>142</v>
      </c>
      <c r="BD961" s="134">
        <f>IF(N961="základní",J961,0)</f>
        <v>0</v>
      </c>
      <c r="BE961" s="134">
        <f>IF(N961="snížená",J961,0)</f>
        <v>0</v>
      </c>
      <c r="BF961" s="134">
        <f>IF(N961="zákl. přenesená",J961,0)</f>
        <v>0</v>
      </c>
      <c r="BG961" s="134">
        <f>IF(N961="sníž. přenesená",J961,0)</f>
        <v>0</v>
      </c>
      <c r="BH961" s="134">
        <f>IF(N961="nulová",J961,0)</f>
        <v>0</v>
      </c>
      <c r="BI961" s="17" t="s">
        <v>73</v>
      </c>
      <c r="BJ961" s="134">
        <f>ROUND(I961*H961,2)</f>
        <v>0</v>
      </c>
      <c r="BK961" s="17" t="s">
        <v>305</v>
      </c>
      <c r="BL961" s="17" t="s">
        <v>1249</v>
      </c>
    </row>
    <row r="962" spans="2:50" s="11" customFormat="1" ht="12">
      <c r="B962" s="138"/>
      <c r="D962" s="135" t="s">
        <v>154</v>
      </c>
      <c r="E962" s="139" t="s">
        <v>3</v>
      </c>
      <c r="F962" s="140" t="s">
        <v>1134</v>
      </c>
      <c r="H962" s="139" t="s">
        <v>3</v>
      </c>
      <c r="L962" s="138"/>
      <c r="M962" s="141"/>
      <c r="N962" s="142"/>
      <c r="O962" s="142"/>
      <c r="P962" s="142"/>
      <c r="Q962" s="142"/>
      <c r="R962" s="142"/>
      <c r="S962" s="142"/>
      <c r="T962" s="143"/>
      <c r="AS962" s="139" t="s">
        <v>154</v>
      </c>
      <c r="AT962" s="139" t="s">
        <v>77</v>
      </c>
      <c r="AU962" s="11" t="s">
        <v>73</v>
      </c>
      <c r="AV962" s="11" t="s">
        <v>30</v>
      </c>
      <c r="AW962" s="11" t="s">
        <v>68</v>
      </c>
      <c r="AX962" s="139" t="s">
        <v>142</v>
      </c>
    </row>
    <row r="963" spans="2:50" s="12" customFormat="1" ht="12">
      <c r="B963" s="144"/>
      <c r="D963" s="135" t="s">
        <v>154</v>
      </c>
      <c r="E963" s="145" t="s">
        <v>3</v>
      </c>
      <c r="F963" s="146" t="s">
        <v>85</v>
      </c>
      <c r="H963" s="147">
        <v>121.58</v>
      </c>
      <c r="L963" s="144"/>
      <c r="M963" s="148"/>
      <c r="N963" s="149"/>
      <c r="O963" s="149"/>
      <c r="P963" s="149"/>
      <c r="Q963" s="149"/>
      <c r="R963" s="149"/>
      <c r="S963" s="149"/>
      <c r="T963" s="150"/>
      <c r="AS963" s="145" t="s">
        <v>154</v>
      </c>
      <c r="AT963" s="145" t="s">
        <v>77</v>
      </c>
      <c r="AU963" s="12" t="s">
        <v>77</v>
      </c>
      <c r="AV963" s="12" t="s">
        <v>30</v>
      </c>
      <c r="AW963" s="12" t="s">
        <v>68</v>
      </c>
      <c r="AX963" s="145" t="s">
        <v>142</v>
      </c>
    </row>
    <row r="964" spans="2:50" s="12" customFormat="1" ht="12">
      <c r="B964" s="144"/>
      <c r="D964" s="135" t="s">
        <v>154</v>
      </c>
      <c r="E964" s="145" t="s">
        <v>3</v>
      </c>
      <c r="F964" s="146" t="s">
        <v>83</v>
      </c>
      <c r="H964" s="147">
        <v>895.6</v>
      </c>
      <c r="L964" s="144"/>
      <c r="M964" s="148"/>
      <c r="N964" s="149"/>
      <c r="O964" s="149"/>
      <c r="P964" s="149"/>
      <c r="Q964" s="149"/>
      <c r="R964" s="149"/>
      <c r="S964" s="149"/>
      <c r="T964" s="150"/>
      <c r="AS964" s="145" t="s">
        <v>154</v>
      </c>
      <c r="AT964" s="145" t="s">
        <v>77</v>
      </c>
      <c r="AU964" s="12" t="s">
        <v>77</v>
      </c>
      <c r="AV964" s="12" t="s">
        <v>30</v>
      </c>
      <c r="AW964" s="12" t="s">
        <v>68</v>
      </c>
      <c r="AX964" s="145" t="s">
        <v>142</v>
      </c>
    </row>
    <row r="965" spans="2:50" s="13" customFormat="1" ht="12">
      <c r="B965" s="160"/>
      <c r="D965" s="135" t="s">
        <v>154</v>
      </c>
      <c r="E965" s="161" t="s">
        <v>3</v>
      </c>
      <c r="F965" s="162" t="s">
        <v>182</v>
      </c>
      <c r="H965" s="163">
        <v>1017.18</v>
      </c>
      <c r="L965" s="160"/>
      <c r="M965" s="164"/>
      <c r="N965" s="165"/>
      <c r="O965" s="165"/>
      <c r="P965" s="165"/>
      <c r="Q965" s="165"/>
      <c r="R965" s="165"/>
      <c r="S965" s="165"/>
      <c r="T965" s="166"/>
      <c r="AS965" s="161" t="s">
        <v>154</v>
      </c>
      <c r="AT965" s="161" t="s">
        <v>77</v>
      </c>
      <c r="AU965" s="13" t="s">
        <v>150</v>
      </c>
      <c r="AV965" s="13" t="s">
        <v>30</v>
      </c>
      <c r="AW965" s="13" t="s">
        <v>73</v>
      </c>
      <c r="AX965" s="161" t="s">
        <v>142</v>
      </c>
    </row>
    <row r="966" spans="2:64" s="1" customFormat="1" ht="20.45" customHeight="1">
      <c r="B966" s="124"/>
      <c r="C966" s="125" t="s">
        <v>976</v>
      </c>
      <c r="D966" s="125" t="s">
        <v>145</v>
      </c>
      <c r="E966" s="126" t="s">
        <v>977</v>
      </c>
      <c r="F966" s="127" t="s">
        <v>978</v>
      </c>
      <c r="G966" s="128" t="s">
        <v>161</v>
      </c>
      <c r="H966" s="129">
        <v>9.262</v>
      </c>
      <c r="I966" s="130"/>
      <c r="J966" s="130">
        <f>ROUND(I966*H966,2)</f>
        <v>0</v>
      </c>
      <c r="K966" s="127" t="s">
        <v>149</v>
      </c>
      <c r="L966" s="28"/>
      <c r="M966" s="48" t="s">
        <v>3</v>
      </c>
      <c r="N966" s="131" t="s">
        <v>39</v>
      </c>
      <c r="O966" s="132">
        <v>1.114</v>
      </c>
      <c r="P966" s="132">
        <f>O966*H966</f>
        <v>10.317868</v>
      </c>
      <c r="Q966" s="132">
        <v>0</v>
      </c>
      <c r="R966" s="132">
        <f>Q966*H966</f>
        <v>0</v>
      </c>
      <c r="S966" s="132">
        <v>0</v>
      </c>
      <c r="T966" s="133">
        <f>S966*H966</f>
        <v>0</v>
      </c>
      <c r="AQ966" s="17" t="s">
        <v>305</v>
      </c>
      <c r="AS966" s="17" t="s">
        <v>145</v>
      </c>
      <c r="AT966" s="17" t="s">
        <v>77</v>
      </c>
      <c r="AX966" s="17" t="s">
        <v>142</v>
      </c>
      <c r="BD966" s="134">
        <f>IF(N966="základní",J966,0)</f>
        <v>0</v>
      </c>
      <c r="BE966" s="134">
        <f>IF(N966="snížená",J966,0)</f>
        <v>0</v>
      </c>
      <c r="BF966" s="134">
        <f>IF(N966="zákl. přenesená",J966,0)</f>
        <v>0</v>
      </c>
      <c r="BG966" s="134">
        <f>IF(N966="sníž. přenesená",J966,0)</f>
        <v>0</v>
      </c>
      <c r="BH966" s="134">
        <f>IF(N966="nulová",J966,0)</f>
        <v>0</v>
      </c>
      <c r="BI966" s="17" t="s">
        <v>73</v>
      </c>
      <c r="BJ966" s="134">
        <f>ROUND(I966*H966,2)</f>
        <v>0</v>
      </c>
      <c r="BK966" s="17" t="s">
        <v>305</v>
      </c>
      <c r="BL966" s="17" t="s">
        <v>979</v>
      </c>
    </row>
    <row r="967" spans="2:46" s="1" customFormat="1" ht="87.75">
      <c r="B967" s="28"/>
      <c r="D967" s="135" t="s">
        <v>152</v>
      </c>
      <c r="F967" s="136" t="s">
        <v>980</v>
      </c>
      <c r="L967" s="28"/>
      <c r="M967" s="137"/>
      <c r="N967" s="49"/>
      <c r="O967" s="49"/>
      <c r="P967" s="49"/>
      <c r="Q967" s="49"/>
      <c r="R967" s="49"/>
      <c r="S967" s="49"/>
      <c r="T967" s="50"/>
      <c r="AS967" s="17" t="s">
        <v>152</v>
      </c>
      <c r="AT967" s="17" t="s">
        <v>77</v>
      </c>
    </row>
    <row r="968" spans="2:62" s="10" customFormat="1" ht="22.9" customHeight="1">
      <c r="B968" s="112"/>
      <c r="D968" s="113" t="s">
        <v>67</v>
      </c>
      <c r="E968" s="122" t="s">
        <v>981</v>
      </c>
      <c r="F968" s="122" t="s">
        <v>982</v>
      </c>
      <c r="J968" s="123">
        <f>BJ968</f>
        <v>0</v>
      </c>
      <c r="L968" s="112"/>
      <c r="M968" s="116"/>
      <c r="N968" s="117"/>
      <c r="O968" s="117"/>
      <c r="P968" s="118">
        <f>SUM(P969:P1046)</f>
        <v>561.9685200000001</v>
      </c>
      <c r="Q968" s="117"/>
      <c r="R968" s="118">
        <f>SUM(R969:R1046)</f>
        <v>11.283374599999998</v>
      </c>
      <c r="S968" s="117"/>
      <c r="T968" s="119">
        <f>SUM(T969:T1046)</f>
        <v>2.7888485000000003</v>
      </c>
      <c r="AQ968" s="113" t="s">
        <v>77</v>
      </c>
      <c r="AS968" s="120" t="s">
        <v>67</v>
      </c>
      <c r="AT968" s="120" t="s">
        <v>73</v>
      </c>
      <c r="AX968" s="113" t="s">
        <v>142</v>
      </c>
      <c r="BJ968" s="121">
        <f>SUM(BJ969:BJ1046)</f>
        <v>0</v>
      </c>
    </row>
    <row r="969" spans="2:64" s="1" customFormat="1" ht="20.45" customHeight="1">
      <c r="B969" s="124"/>
      <c r="C969" s="125" t="s">
        <v>983</v>
      </c>
      <c r="D969" s="125" t="s">
        <v>145</v>
      </c>
      <c r="E969" s="126" t="s">
        <v>984</v>
      </c>
      <c r="F969" s="127" t="s">
        <v>985</v>
      </c>
      <c r="G969" s="128" t="s">
        <v>174</v>
      </c>
      <c r="H969" s="129">
        <v>573.56</v>
      </c>
      <c r="I969" s="130"/>
      <c r="J969" s="130">
        <f>ROUND(I969*H969,2)</f>
        <v>0</v>
      </c>
      <c r="K969" s="127" t="s">
        <v>149</v>
      </c>
      <c r="L969" s="28"/>
      <c r="M969" s="48" t="s">
        <v>3</v>
      </c>
      <c r="N969" s="131" t="s">
        <v>39</v>
      </c>
      <c r="O969" s="132">
        <v>0.044</v>
      </c>
      <c r="P969" s="132">
        <f>O969*H969</f>
        <v>25.236639999999998</v>
      </c>
      <c r="Q969" s="132">
        <v>0.0003</v>
      </c>
      <c r="R969" s="132">
        <f>Q969*H969</f>
        <v>0.17206799999999997</v>
      </c>
      <c r="S969" s="132">
        <v>0</v>
      </c>
      <c r="T969" s="133">
        <f>S969*H969</f>
        <v>0</v>
      </c>
      <c r="AQ969" s="17" t="s">
        <v>305</v>
      </c>
      <c r="AS969" s="17" t="s">
        <v>145</v>
      </c>
      <c r="AT969" s="17" t="s">
        <v>77</v>
      </c>
      <c r="AX969" s="17" t="s">
        <v>142</v>
      </c>
      <c r="BD969" s="134">
        <f>IF(N969="základní",J969,0)</f>
        <v>0</v>
      </c>
      <c r="BE969" s="134">
        <f>IF(N969="snížená",J969,0)</f>
        <v>0</v>
      </c>
      <c r="BF969" s="134">
        <f>IF(N969="zákl. přenesená",J969,0)</f>
        <v>0</v>
      </c>
      <c r="BG969" s="134">
        <f>IF(N969="sníž. přenesená",J969,0)</f>
        <v>0</v>
      </c>
      <c r="BH969" s="134">
        <f>IF(N969="nulová",J969,0)</f>
        <v>0</v>
      </c>
      <c r="BI969" s="17" t="s">
        <v>73</v>
      </c>
      <c r="BJ969" s="134">
        <f>ROUND(I969*H969,2)</f>
        <v>0</v>
      </c>
      <c r="BK969" s="17" t="s">
        <v>305</v>
      </c>
      <c r="BL969" s="17" t="s">
        <v>986</v>
      </c>
    </row>
    <row r="970" spans="2:46" s="1" customFormat="1" ht="39">
      <c r="B970" s="28"/>
      <c r="D970" s="135" t="s">
        <v>152</v>
      </c>
      <c r="F970" s="136" t="s">
        <v>987</v>
      </c>
      <c r="L970" s="28"/>
      <c r="M970" s="137"/>
      <c r="N970" s="49"/>
      <c r="O970" s="49"/>
      <c r="P970" s="49"/>
      <c r="Q970" s="49"/>
      <c r="R970" s="49"/>
      <c r="S970" s="49"/>
      <c r="T970" s="50"/>
      <c r="AS970" s="17" t="s">
        <v>152</v>
      </c>
      <c r="AT970" s="17" t="s">
        <v>77</v>
      </c>
    </row>
    <row r="971" spans="2:50" s="11" customFormat="1" ht="12">
      <c r="B971" s="138"/>
      <c r="D971" s="135" t="s">
        <v>154</v>
      </c>
      <c r="E971" s="139" t="s">
        <v>3</v>
      </c>
      <c r="F971" s="140" t="s">
        <v>1134</v>
      </c>
      <c r="H971" s="139" t="s">
        <v>3</v>
      </c>
      <c r="L971" s="138"/>
      <c r="M971" s="141"/>
      <c r="N971" s="142"/>
      <c r="O971" s="142"/>
      <c r="P971" s="142"/>
      <c r="Q971" s="142"/>
      <c r="R971" s="142"/>
      <c r="S971" s="142"/>
      <c r="T971" s="143"/>
      <c r="AS971" s="139" t="s">
        <v>154</v>
      </c>
      <c r="AT971" s="139" t="s">
        <v>77</v>
      </c>
      <c r="AU971" s="11" t="s">
        <v>73</v>
      </c>
      <c r="AV971" s="11" t="s">
        <v>30</v>
      </c>
      <c r="AW971" s="11" t="s">
        <v>68</v>
      </c>
      <c r="AX971" s="139" t="s">
        <v>142</v>
      </c>
    </row>
    <row r="972" spans="2:50" s="11" customFormat="1" ht="12">
      <c r="B972" s="138"/>
      <c r="D972" s="135" t="s">
        <v>154</v>
      </c>
      <c r="E972" s="139" t="s">
        <v>3</v>
      </c>
      <c r="F972" s="140" t="s">
        <v>156</v>
      </c>
      <c r="H972" s="139" t="s">
        <v>3</v>
      </c>
      <c r="L972" s="138"/>
      <c r="M972" s="141"/>
      <c r="N972" s="142"/>
      <c r="O972" s="142"/>
      <c r="P972" s="142"/>
      <c r="Q972" s="142"/>
      <c r="R972" s="142"/>
      <c r="S972" s="142"/>
      <c r="T972" s="143"/>
      <c r="AS972" s="139" t="s">
        <v>154</v>
      </c>
      <c r="AT972" s="139" t="s">
        <v>77</v>
      </c>
      <c r="AU972" s="11" t="s">
        <v>73</v>
      </c>
      <c r="AV972" s="11" t="s">
        <v>30</v>
      </c>
      <c r="AW972" s="11" t="s">
        <v>68</v>
      </c>
      <c r="AX972" s="139" t="s">
        <v>142</v>
      </c>
    </row>
    <row r="973" spans="2:50" s="11" customFormat="1" ht="12">
      <c r="B973" s="138"/>
      <c r="D973" s="135" t="s">
        <v>154</v>
      </c>
      <c r="E973" s="139" t="s">
        <v>3</v>
      </c>
      <c r="F973" s="140" t="s">
        <v>463</v>
      </c>
      <c r="H973" s="139" t="s">
        <v>3</v>
      </c>
      <c r="L973" s="138"/>
      <c r="M973" s="141"/>
      <c r="N973" s="142"/>
      <c r="O973" s="142"/>
      <c r="P973" s="142"/>
      <c r="Q973" s="142"/>
      <c r="R973" s="142"/>
      <c r="S973" s="142"/>
      <c r="T973" s="143"/>
      <c r="AS973" s="139" t="s">
        <v>154</v>
      </c>
      <c r="AT973" s="139" t="s">
        <v>77</v>
      </c>
      <c r="AU973" s="11" t="s">
        <v>73</v>
      </c>
      <c r="AV973" s="11" t="s">
        <v>30</v>
      </c>
      <c r="AW973" s="11" t="s">
        <v>68</v>
      </c>
      <c r="AX973" s="139" t="s">
        <v>142</v>
      </c>
    </row>
    <row r="974" spans="2:50" s="12" customFormat="1" ht="12">
      <c r="B974" s="144"/>
      <c r="D974" s="135" t="s">
        <v>154</v>
      </c>
      <c r="E974" s="145" t="s">
        <v>3</v>
      </c>
      <c r="F974" s="146" t="s">
        <v>988</v>
      </c>
      <c r="H974" s="147">
        <v>168</v>
      </c>
      <c r="L974" s="144"/>
      <c r="M974" s="148"/>
      <c r="N974" s="149"/>
      <c r="O974" s="149"/>
      <c r="P974" s="149"/>
      <c r="Q974" s="149"/>
      <c r="R974" s="149"/>
      <c r="S974" s="149"/>
      <c r="T974" s="150"/>
      <c r="AS974" s="145" t="s">
        <v>154</v>
      </c>
      <c r="AT974" s="145" t="s">
        <v>77</v>
      </c>
      <c r="AU974" s="12" t="s">
        <v>77</v>
      </c>
      <c r="AV974" s="12" t="s">
        <v>30</v>
      </c>
      <c r="AW974" s="12" t="s">
        <v>68</v>
      </c>
      <c r="AX974" s="145" t="s">
        <v>142</v>
      </c>
    </row>
    <row r="975" spans="2:50" s="12" customFormat="1" ht="12">
      <c r="B975" s="144"/>
      <c r="D975" s="135" t="s">
        <v>154</v>
      </c>
      <c r="E975" s="145" t="s">
        <v>3</v>
      </c>
      <c r="F975" s="146" t="s">
        <v>989</v>
      </c>
      <c r="H975" s="147">
        <v>247.8</v>
      </c>
      <c r="L975" s="144"/>
      <c r="M975" s="148"/>
      <c r="N975" s="149"/>
      <c r="O975" s="149"/>
      <c r="P975" s="149"/>
      <c r="Q975" s="149"/>
      <c r="R975" s="149"/>
      <c r="S975" s="149"/>
      <c r="T975" s="150"/>
      <c r="AS975" s="145" t="s">
        <v>154</v>
      </c>
      <c r="AT975" s="145" t="s">
        <v>77</v>
      </c>
      <c r="AU975" s="12" t="s">
        <v>77</v>
      </c>
      <c r="AV975" s="12" t="s">
        <v>30</v>
      </c>
      <c r="AW975" s="12" t="s">
        <v>68</v>
      </c>
      <c r="AX975" s="145" t="s">
        <v>142</v>
      </c>
    </row>
    <row r="976" spans="2:50" s="12" customFormat="1" ht="12">
      <c r="B976" s="144"/>
      <c r="D976" s="135" t="s">
        <v>154</v>
      </c>
      <c r="E976" s="145" t="s">
        <v>3</v>
      </c>
      <c r="F976" s="146" t="s">
        <v>990</v>
      </c>
      <c r="H976" s="147">
        <v>-47.28</v>
      </c>
      <c r="L976" s="144"/>
      <c r="M976" s="148"/>
      <c r="N976" s="149"/>
      <c r="O976" s="149"/>
      <c r="P976" s="149"/>
      <c r="Q976" s="149"/>
      <c r="R976" s="149"/>
      <c r="S976" s="149"/>
      <c r="T976" s="150"/>
      <c r="AS976" s="145" t="s">
        <v>154</v>
      </c>
      <c r="AT976" s="145" t="s">
        <v>77</v>
      </c>
      <c r="AU976" s="12" t="s">
        <v>77</v>
      </c>
      <c r="AV976" s="12" t="s">
        <v>30</v>
      </c>
      <c r="AW976" s="12" t="s">
        <v>68</v>
      </c>
      <c r="AX976" s="145" t="s">
        <v>142</v>
      </c>
    </row>
    <row r="977" spans="2:50" s="11" customFormat="1" ht="12">
      <c r="B977" s="138"/>
      <c r="D977" s="135" t="s">
        <v>154</v>
      </c>
      <c r="E977" s="139" t="s">
        <v>3</v>
      </c>
      <c r="F977" s="140" t="s">
        <v>465</v>
      </c>
      <c r="H977" s="139" t="s">
        <v>3</v>
      </c>
      <c r="L977" s="138"/>
      <c r="M977" s="141"/>
      <c r="N977" s="142"/>
      <c r="O977" s="142"/>
      <c r="P977" s="142"/>
      <c r="Q977" s="142"/>
      <c r="R977" s="142"/>
      <c r="S977" s="142"/>
      <c r="T977" s="143"/>
      <c r="AS977" s="139" t="s">
        <v>154</v>
      </c>
      <c r="AT977" s="139" t="s">
        <v>77</v>
      </c>
      <c r="AU977" s="11" t="s">
        <v>73</v>
      </c>
      <c r="AV977" s="11" t="s">
        <v>30</v>
      </c>
      <c r="AW977" s="11" t="s">
        <v>68</v>
      </c>
      <c r="AX977" s="139" t="s">
        <v>142</v>
      </c>
    </row>
    <row r="978" spans="2:50" s="12" customFormat="1" ht="12">
      <c r="B978" s="144"/>
      <c r="D978" s="135" t="s">
        <v>154</v>
      </c>
      <c r="E978" s="145" t="s">
        <v>3</v>
      </c>
      <c r="F978" s="146" t="s">
        <v>1250</v>
      </c>
      <c r="H978" s="147">
        <v>84</v>
      </c>
      <c r="L978" s="144"/>
      <c r="M978" s="148"/>
      <c r="N978" s="149"/>
      <c r="O978" s="149"/>
      <c r="P978" s="149"/>
      <c r="Q978" s="149"/>
      <c r="R978" s="149"/>
      <c r="S978" s="149"/>
      <c r="T978" s="150"/>
      <c r="AS978" s="145" t="s">
        <v>154</v>
      </c>
      <c r="AT978" s="145" t="s">
        <v>77</v>
      </c>
      <c r="AU978" s="12" t="s">
        <v>77</v>
      </c>
      <c r="AV978" s="12" t="s">
        <v>30</v>
      </c>
      <c r="AW978" s="12" t="s">
        <v>68</v>
      </c>
      <c r="AX978" s="145" t="s">
        <v>142</v>
      </c>
    </row>
    <row r="979" spans="2:50" s="12" customFormat="1" ht="12">
      <c r="B979" s="144"/>
      <c r="D979" s="135" t="s">
        <v>154</v>
      </c>
      <c r="E979" s="145" t="s">
        <v>3</v>
      </c>
      <c r="F979" s="146" t="s">
        <v>1251</v>
      </c>
      <c r="H979" s="147">
        <v>141.96</v>
      </c>
      <c r="L979" s="144"/>
      <c r="M979" s="148"/>
      <c r="N979" s="149"/>
      <c r="O979" s="149"/>
      <c r="P979" s="149"/>
      <c r="Q979" s="149"/>
      <c r="R979" s="149"/>
      <c r="S979" s="149"/>
      <c r="T979" s="150"/>
      <c r="AS979" s="145" t="s">
        <v>154</v>
      </c>
      <c r="AT979" s="145" t="s">
        <v>77</v>
      </c>
      <c r="AU979" s="12" t="s">
        <v>77</v>
      </c>
      <c r="AV979" s="12" t="s">
        <v>30</v>
      </c>
      <c r="AW979" s="12" t="s">
        <v>68</v>
      </c>
      <c r="AX979" s="145" t="s">
        <v>142</v>
      </c>
    </row>
    <row r="980" spans="2:50" s="12" customFormat="1" ht="12">
      <c r="B980" s="144"/>
      <c r="D980" s="135" t="s">
        <v>154</v>
      </c>
      <c r="E980" s="145" t="s">
        <v>3</v>
      </c>
      <c r="F980" s="146" t="s">
        <v>1252</v>
      </c>
      <c r="H980" s="147">
        <v>-27.58</v>
      </c>
      <c r="L980" s="144"/>
      <c r="M980" s="148"/>
      <c r="N980" s="149"/>
      <c r="O980" s="149"/>
      <c r="P980" s="149"/>
      <c r="Q980" s="149"/>
      <c r="R980" s="149"/>
      <c r="S980" s="149"/>
      <c r="T980" s="150"/>
      <c r="AS980" s="145" t="s">
        <v>154</v>
      </c>
      <c r="AT980" s="145" t="s">
        <v>77</v>
      </c>
      <c r="AU980" s="12" t="s">
        <v>77</v>
      </c>
      <c r="AV980" s="12" t="s">
        <v>30</v>
      </c>
      <c r="AW980" s="12" t="s">
        <v>68</v>
      </c>
      <c r="AX980" s="145" t="s">
        <v>142</v>
      </c>
    </row>
    <row r="981" spans="2:50" s="14" customFormat="1" ht="12">
      <c r="B981" s="167"/>
      <c r="D981" s="135" t="s">
        <v>154</v>
      </c>
      <c r="E981" s="168" t="s">
        <v>94</v>
      </c>
      <c r="F981" s="169" t="s">
        <v>226</v>
      </c>
      <c r="H981" s="170">
        <v>566.9</v>
      </c>
      <c r="L981" s="167"/>
      <c r="M981" s="171"/>
      <c r="N981" s="172"/>
      <c r="O981" s="172"/>
      <c r="P981" s="172"/>
      <c r="Q981" s="172"/>
      <c r="R981" s="172"/>
      <c r="S981" s="172"/>
      <c r="T981" s="173"/>
      <c r="AS981" s="168" t="s">
        <v>154</v>
      </c>
      <c r="AT981" s="168" t="s">
        <v>77</v>
      </c>
      <c r="AU981" s="14" t="s">
        <v>143</v>
      </c>
      <c r="AV981" s="14" t="s">
        <v>30</v>
      </c>
      <c r="AW981" s="14" t="s">
        <v>68</v>
      </c>
      <c r="AX981" s="168" t="s">
        <v>142</v>
      </c>
    </row>
    <row r="982" spans="2:50" s="11" customFormat="1" ht="12">
      <c r="B982" s="138"/>
      <c r="D982" s="135" t="s">
        <v>154</v>
      </c>
      <c r="E982" s="139" t="s">
        <v>3</v>
      </c>
      <c r="F982" s="140" t="s">
        <v>258</v>
      </c>
      <c r="H982" s="139" t="s">
        <v>3</v>
      </c>
      <c r="L982" s="138"/>
      <c r="M982" s="141"/>
      <c r="N982" s="142"/>
      <c r="O982" s="142"/>
      <c r="P982" s="142"/>
      <c r="Q982" s="142"/>
      <c r="R982" s="142"/>
      <c r="S982" s="142"/>
      <c r="T982" s="143"/>
      <c r="AS982" s="139" t="s">
        <v>154</v>
      </c>
      <c r="AT982" s="139" t="s">
        <v>77</v>
      </c>
      <c r="AU982" s="11" t="s">
        <v>73</v>
      </c>
      <c r="AV982" s="11" t="s">
        <v>30</v>
      </c>
      <c r="AW982" s="11" t="s">
        <v>68</v>
      </c>
      <c r="AX982" s="139" t="s">
        <v>142</v>
      </c>
    </row>
    <row r="983" spans="2:50" s="12" customFormat="1" ht="12">
      <c r="B983" s="144"/>
      <c r="D983" s="135" t="s">
        <v>154</v>
      </c>
      <c r="E983" s="145" t="s">
        <v>3</v>
      </c>
      <c r="F983" s="146" t="s">
        <v>99</v>
      </c>
      <c r="H983" s="147">
        <v>6.66</v>
      </c>
      <c r="L983" s="144"/>
      <c r="M983" s="148"/>
      <c r="N983" s="149"/>
      <c r="O983" s="149"/>
      <c r="P983" s="149"/>
      <c r="Q983" s="149"/>
      <c r="R983" s="149"/>
      <c r="S983" s="149"/>
      <c r="T983" s="150"/>
      <c r="AS983" s="145" t="s">
        <v>154</v>
      </c>
      <c r="AT983" s="145" t="s">
        <v>77</v>
      </c>
      <c r="AU983" s="12" t="s">
        <v>77</v>
      </c>
      <c r="AV983" s="12" t="s">
        <v>30</v>
      </c>
      <c r="AW983" s="12" t="s">
        <v>68</v>
      </c>
      <c r="AX983" s="145" t="s">
        <v>142</v>
      </c>
    </row>
    <row r="984" spans="2:50" s="14" customFormat="1" ht="12">
      <c r="B984" s="167"/>
      <c r="D984" s="135" t="s">
        <v>154</v>
      </c>
      <c r="E984" s="168" t="s">
        <v>97</v>
      </c>
      <c r="F984" s="169" t="s">
        <v>226</v>
      </c>
      <c r="H984" s="170">
        <v>6.66</v>
      </c>
      <c r="L984" s="167"/>
      <c r="M984" s="171"/>
      <c r="N984" s="172"/>
      <c r="O984" s="172"/>
      <c r="P984" s="172"/>
      <c r="Q984" s="172"/>
      <c r="R984" s="172"/>
      <c r="S984" s="172"/>
      <c r="T984" s="173"/>
      <c r="AS984" s="168" t="s">
        <v>154</v>
      </c>
      <c r="AT984" s="168" t="s">
        <v>77</v>
      </c>
      <c r="AU984" s="14" t="s">
        <v>143</v>
      </c>
      <c r="AV984" s="14" t="s">
        <v>30</v>
      </c>
      <c r="AW984" s="14" t="s">
        <v>68</v>
      </c>
      <c r="AX984" s="168" t="s">
        <v>142</v>
      </c>
    </row>
    <row r="985" spans="2:50" s="13" customFormat="1" ht="12">
      <c r="B985" s="160"/>
      <c r="D985" s="135" t="s">
        <v>154</v>
      </c>
      <c r="E985" s="161" t="s">
        <v>3</v>
      </c>
      <c r="F985" s="162" t="s">
        <v>182</v>
      </c>
      <c r="H985" s="163">
        <v>573.56</v>
      </c>
      <c r="L985" s="160"/>
      <c r="M985" s="164"/>
      <c r="N985" s="165"/>
      <c r="O985" s="165"/>
      <c r="P985" s="165"/>
      <c r="Q985" s="165"/>
      <c r="R985" s="165"/>
      <c r="S985" s="165"/>
      <c r="T985" s="166"/>
      <c r="AS985" s="161" t="s">
        <v>154</v>
      </c>
      <c r="AT985" s="161" t="s">
        <v>77</v>
      </c>
      <c r="AU985" s="13" t="s">
        <v>150</v>
      </c>
      <c r="AV985" s="13" t="s">
        <v>30</v>
      </c>
      <c r="AW985" s="13" t="s">
        <v>73</v>
      </c>
      <c r="AX985" s="161" t="s">
        <v>142</v>
      </c>
    </row>
    <row r="986" spans="2:64" s="1" customFormat="1" ht="20.45" customHeight="1">
      <c r="B986" s="124"/>
      <c r="C986" s="125" t="s">
        <v>994</v>
      </c>
      <c r="D986" s="125" t="s">
        <v>145</v>
      </c>
      <c r="E986" s="126" t="s">
        <v>995</v>
      </c>
      <c r="F986" s="127" t="s">
        <v>996</v>
      </c>
      <c r="G986" s="128" t="s">
        <v>174</v>
      </c>
      <c r="H986" s="129">
        <v>34.219</v>
      </c>
      <c r="I986" s="130"/>
      <c r="J986" s="130">
        <f>ROUND(I986*H986,2)</f>
        <v>0</v>
      </c>
      <c r="K986" s="127" t="s">
        <v>149</v>
      </c>
      <c r="L986" s="28"/>
      <c r="M986" s="48" t="s">
        <v>3</v>
      </c>
      <c r="N986" s="131" t="s">
        <v>39</v>
      </c>
      <c r="O986" s="132">
        <v>0.295</v>
      </c>
      <c r="P986" s="132">
        <f>O986*H986</f>
        <v>10.094605</v>
      </c>
      <c r="Q986" s="132">
        <v>0</v>
      </c>
      <c r="R986" s="132">
        <f>Q986*H986</f>
        <v>0</v>
      </c>
      <c r="S986" s="132">
        <v>0.0815</v>
      </c>
      <c r="T986" s="133">
        <f>S986*H986</f>
        <v>2.7888485000000003</v>
      </c>
      <c r="AQ986" s="17" t="s">
        <v>305</v>
      </c>
      <c r="AS986" s="17" t="s">
        <v>145</v>
      </c>
      <c r="AT986" s="17" t="s">
        <v>77</v>
      </c>
      <c r="AX986" s="17" t="s">
        <v>142</v>
      </c>
      <c r="BD986" s="134">
        <f>IF(N986="základní",J986,0)</f>
        <v>0</v>
      </c>
      <c r="BE986" s="134">
        <f>IF(N986="snížená",J986,0)</f>
        <v>0</v>
      </c>
      <c r="BF986" s="134">
        <f>IF(N986="zákl. přenesená",J986,0)</f>
        <v>0</v>
      </c>
      <c r="BG986" s="134">
        <f>IF(N986="sníž. přenesená",J986,0)</f>
        <v>0</v>
      </c>
      <c r="BH986" s="134">
        <f>IF(N986="nulová",J986,0)</f>
        <v>0</v>
      </c>
      <c r="BI986" s="17" t="s">
        <v>73</v>
      </c>
      <c r="BJ986" s="134">
        <f>ROUND(I986*H986,2)</f>
        <v>0</v>
      </c>
      <c r="BK986" s="17" t="s">
        <v>305</v>
      </c>
      <c r="BL986" s="17" t="s">
        <v>997</v>
      </c>
    </row>
    <row r="987" spans="2:50" s="11" customFormat="1" ht="12">
      <c r="B987" s="138"/>
      <c r="D987" s="135" t="s">
        <v>154</v>
      </c>
      <c r="E987" s="139" t="s">
        <v>3</v>
      </c>
      <c r="F987" s="140" t="s">
        <v>1157</v>
      </c>
      <c r="H987" s="139" t="s">
        <v>3</v>
      </c>
      <c r="L987" s="138"/>
      <c r="M987" s="141"/>
      <c r="N987" s="142"/>
      <c r="O987" s="142"/>
      <c r="P987" s="142"/>
      <c r="Q987" s="142"/>
      <c r="R987" s="142"/>
      <c r="S987" s="142"/>
      <c r="T987" s="143"/>
      <c r="AS987" s="139" t="s">
        <v>154</v>
      </c>
      <c r="AT987" s="139" t="s">
        <v>77</v>
      </c>
      <c r="AU987" s="11" t="s">
        <v>73</v>
      </c>
      <c r="AV987" s="11" t="s">
        <v>30</v>
      </c>
      <c r="AW987" s="11" t="s">
        <v>68</v>
      </c>
      <c r="AX987" s="139" t="s">
        <v>142</v>
      </c>
    </row>
    <row r="988" spans="2:50" s="11" customFormat="1" ht="12">
      <c r="B988" s="138"/>
      <c r="D988" s="135" t="s">
        <v>154</v>
      </c>
      <c r="E988" s="139" t="s">
        <v>3</v>
      </c>
      <c r="F988" s="140" t="s">
        <v>333</v>
      </c>
      <c r="H988" s="139" t="s">
        <v>3</v>
      </c>
      <c r="L988" s="138"/>
      <c r="M988" s="141"/>
      <c r="N988" s="142"/>
      <c r="O988" s="142"/>
      <c r="P988" s="142"/>
      <c r="Q988" s="142"/>
      <c r="R988" s="142"/>
      <c r="S988" s="142"/>
      <c r="T988" s="143"/>
      <c r="AS988" s="139" t="s">
        <v>154</v>
      </c>
      <c r="AT988" s="139" t="s">
        <v>77</v>
      </c>
      <c r="AU988" s="11" t="s">
        <v>73</v>
      </c>
      <c r="AV988" s="11" t="s">
        <v>30</v>
      </c>
      <c r="AW988" s="11" t="s">
        <v>68</v>
      </c>
      <c r="AX988" s="139" t="s">
        <v>142</v>
      </c>
    </row>
    <row r="989" spans="2:50" s="11" customFormat="1" ht="12">
      <c r="B989" s="138"/>
      <c r="D989" s="135" t="s">
        <v>154</v>
      </c>
      <c r="E989" s="139" t="s">
        <v>3</v>
      </c>
      <c r="F989" s="140" t="s">
        <v>334</v>
      </c>
      <c r="H989" s="139" t="s">
        <v>3</v>
      </c>
      <c r="L989" s="138"/>
      <c r="M989" s="141"/>
      <c r="N989" s="142"/>
      <c r="O989" s="142"/>
      <c r="P989" s="142"/>
      <c r="Q989" s="142"/>
      <c r="R989" s="142"/>
      <c r="S989" s="142"/>
      <c r="T989" s="143"/>
      <c r="AS989" s="139" t="s">
        <v>154</v>
      </c>
      <c r="AT989" s="139" t="s">
        <v>77</v>
      </c>
      <c r="AU989" s="11" t="s">
        <v>73</v>
      </c>
      <c r="AV989" s="11" t="s">
        <v>30</v>
      </c>
      <c r="AW989" s="11" t="s">
        <v>68</v>
      </c>
      <c r="AX989" s="139" t="s">
        <v>142</v>
      </c>
    </row>
    <row r="990" spans="2:50" s="12" customFormat="1" ht="12">
      <c r="B990" s="144"/>
      <c r="D990" s="135" t="s">
        <v>154</v>
      </c>
      <c r="E990" s="145" t="s">
        <v>3</v>
      </c>
      <c r="F990" s="146" t="s">
        <v>1253</v>
      </c>
      <c r="H990" s="147">
        <v>16.027</v>
      </c>
      <c r="L990" s="144"/>
      <c r="M990" s="148"/>
      <c r="N990" s="149"/>
      <c r="O990" s="149"/>
      <c r="P990" s="149"/>
      <c r="Q990" s="149"/>
      <c r="R990" s="149"/>
      <c r="S990" s="149"/>
      <c r="T990" s="150"/>
      <c r="AS990" s="145" t="s">
        <v>154</v>
      </c>
      <c r="AT990" s="145" t="s">
        <v>77</v>
      </c>
      <c r="AU990" s="12" t="s">
        <v>77</v>
      </c>
      <c r="AV990" s="12" t="s">
        <v>30</v>
      </c>
      <c r="AW990" s="12" t="s">
        <v>68</v>
      </c>
      <c r="AX990" s="145" t="s">
        <v>142</v>
      </c>
    </row>
    <row r="991" spans="2:50" s="11" customFormat="1" ht="12">
      <c r="B991" s="138"/>
      <c r="D991" s="135" t="s">
        <v>154</v>
      </c>
      <c r="E991" s="139" t="s">
        <v>3</v>
      </c>
      <c r="F991" s="140" t="s">
        <v>337</v>
      </c>
      <c r="H991" s="139" t="s">
        <v>3</v>
      </c>
      <c r="L991" s="138"/>
      <c r="M991" s="141"/>
      <c r="N991" s="142"/>
      <c r="O991" s="142"/>
      <c r="P991" s="142"/>
      <c r="Q991" s="142"/>
      <c r="R991" s="142"/>
      <c r="S991" s="142"/>
      <c r="T991" s="143"/>
      <c r="AS991" s="139" t="s">
        <v>154</v>
      </c>
      <c r="AT991" s="139" t="s">
        <v>77</v>
      </c>
      <c r="AU991" s="11" t="s">
        <v>73</v>
      </c>
      <c r="AV991" s="11" t="s">
        <v>30</v>
      </c>
      <c r="AW991" s="11" t="s">
        <v>68</v>
      </c>
      <c r="AX991" s="139" t="s">
        <v>142</v>
      </c>
    </row>
    <row r="992" spans="2:50" s="12" customFormat="1" ht="12">
      <c r="B992" s="144"/>
      <c r="D992" s="135" t="s">
        <v>154</v>
      </c>
      <c r="E992" s="145" t="s">
        <v>3</v>
      </c>
      <c r="F992" s="146" t="s">
        <v>1254</v>
      </c>
      <c r="H992" s="147">
        <v>9.022</v>
      </c>
      <c r="L992" s="144"/>
      <c r="M992" s="148"/>
      <c r="N992" s="149"/>
      <c r="O992" s="149"/>
      <c r="P992" s="149"/>
      <c r="Q992" s="149"/>
      <c r="R992" s="149"/>
      <c r="S992" s="149"/>
      <c r="T992" s="150"/>
      <c r="AS992" s="145" t="s">
        <v>154</v>
      </c>
      <c r="AT992" s="145" t="s">
        <v>77</v>
      </c>
      <c r="AU992" s="12" t="s">
        <v>77</v>
      </c>
      <c r="AV992" s="12" t="s">
        <v>30</v>
      </c>
      <c r="AW992" s="12" t="s">
        <v>68</v>
      </c>
      <c r="AX992" s="145" t="s">
        <v>142</v>
      </c>
    </row>
    <row r="993" spans="2:50" s="11" customFormat="1" ht="12">
      <c r="B993" s="138"/>
      <c r="D993" s="135" t="s">
        <v>154</v>
      </c>
      <c r="E993" s="139" t="s">
        <v>3</v>
      </c>
      <c r="F993" s="140" t="s">
        <v>263</v>
      </c>
      <c r="H993" s="139" t="s">
        <v>3</v>
      </c>
      <c r="L993" s="138"/>
      <c r="M993" s="141"/>
      <c r="N993" s="142"/>
      <c r="O993" s="142"/>
      <c r="P993" s="142"/>
      <c r="Q993" s="142"/>
      <c r="R993" s="142"/>
      <c r="S993" s="142"/>
      <c r="T993" s="143"/>
      <c r="AS993" s="139" t="s">
        <v>154</v>
      </c>
      <c r="AT993" s="139" t="s">
        <v>77</v>
      </c>
      <c r="AU993" s="11" t="s">
        <v>73</v>
      </c>
      <c r="AV993" s="11" t="s">
        <v>30</v>
      </c>
      <c r="AW993" s="11" t="s">
        <v>68</v>
      </c>
      <c r="AX993" s="139" t="s">
        <v>142</v>
      </c>
    </row>
    <row r="994" spans="2:50" s="12" customFormat="1" ht="12">
      <c r="B994" s="144"/>
      <c r="D994" s="135" t="s">
        <v>154</v>
      </c>
      <c r="E994" s="145" t="s">
        <v>3</v>
      </c>
      <c r="F994" s="146" t="s">
        <v>1000</v>
      </c>
      <c r="H994" s="147">
        <v>9.17</v>
      </c>
      <c r="L994" s="144"/>
      <c r="M994" s="148"/>
      <c r="N994" s="149"/>
      <c r="O994" s="149"/>
      <c r="P994" s="149"/>
      <c r="Q994" s="149"/>
      <c r="R994" s="149"/>
      <c r="S994" s="149"/>
      <c r="T994" s="150"/>
      <c r="AS994" s="145" t="s">
        <v>154</v>
      </c>
      <c r="AT994" s="145" t="s">
        <v>77</v>
      </c>
      <c r="AU994" s="12" t="s">
        <v>77</v>
      </c>
      <c r="AV994" s="12" t="s">
        <v>30</v>
      </c>
      <c r="AW994" s="12" t="s">
        <v>68</v>
      </c>
      <c r="AX994" s="145" t="s">
        <v>142</v>
      </c>
    </row>
    <row r="995" spans="2:50" s="13" customFormat="1" ht="12">
      <c r="B995" s="160"/>
      <c r="D995" s="135" t="s">
        <v>154</v>
      </c>
      <c r="E995" s="161" t="s">
        <v>3</v>
      </c>
      <c r="F995" s="162" t="s">
        <v>182</v>
      </c>
      <c r="H995" s="163">
        <v>34.219</v>
      </c>
      <c r="L995" s="160"/>
      <c r="M995" s="164"/>
      <c r="N995" s="165"/>
      <c r="O995" s="165"/>
      <c r="P995" s="165"/>
      <c r="Q995" s="165"/>
      <c r="R995" s="165"/>
      <c r="S995" s="165"/>
      <c r="T995" s="166"/>
      <c r="AS995" s="161" t="s">
        <v>154</v>
      </c>
      <c r="AT995" s="161" t="s">
        <v>77</v>
      </c>
      <c r="AU995" s="13" t="s">
        <v>150</v>
      </c>
      <c r="AV995" s="13" t="s">
        <v>30</v>
      </c>
      <c r="AW995" s="13" t="s">
        <v>73</v>
      </c>
      <c r="AX995" s="161" t="s">
        <v>142</v>
      </c>
    </row>
    <row r="996" spans="2:64" s="1" customFormat="1" ht="20.45" customHeight="1">
      <c r="B996" s="124"/>
      <c r="C996" s="125" t="s">
        <v>1001</v>
      </c>
      <c r="D996" s="125" t="s">
        <v>145</v>
      </c>
      <c r="E996" s="126" t="s">
        <v>1002</v>
      </c>
      <c r="F996" s="127" t="s">
        <v>1003</v>
      </c>
      <c r="G996" s="128" t="s">
        <v>174</v>
      </c>
      <c r="H996" s="129">
        <v>566.9</v>
      </c>
      <c r="I996" s="130"/>
      <c r="J996" s="130">
        <f>ROUND(I996*H996,2)</f>
        <v>0</v>
      </c>
      <c r="K996" s="127" t="s">
        <v>149</v>
      </c>
      <c r="L996" s="28"/>
      <c r="M996" s="48" t="s">
        <v>3</v>
      </c>
      <c r="N996" s="131" t="s">
        <v>39</v>
      </c>
      <c r="O996" s="132">
        <v>0.686</v>
      </c>
      <c r="P996" s="132">
        <f>O996*H996</f>
        <v>388.89340000000004</v>
      </c>
      <c r="Q996" s="132">
        <v>0.0053</v>
      </c>
      <c r="R996" s="132">
        <f>Q996*H996</f>
        <v>3.0045699999999997</v>
      </c>
      <c r="S996" s="132">
        <v>0</v>
      </c>
      <c r="T996" s="133">
        <f>S996*H996</f>
        <v>0</v>
      </c>
      <c r="AQ996" s="17" t="s">
        <v>305</v>
      </c>
      <c r="AS996" s="17" t="s">
        <v>145</v>
      </c>
      <c r="AT996" s="17" t="s">
        <v>77</v>
      </c>
      <c r="AX996" s="17" t="s">
        <v>142</v>
      </c>
      <c r="BD996" s="134">
        <f>IF(N996="základní",J996,0)</f>
        <v>0</v>
      </c>
      <c r="BE996" s="134">
        <f>IF(N996="snížená",J996,0)</f>
        <v>0</v>
      </c>
      <c r="BF996" s="134">
        <f>IF(N996="zákl. přenesená",J996,0)</f>
        <v>0</v>
      </c>
      <c r="BG996" s="134">
        <f>IF(N996="sníž. přenesená",J996,0)</f>
        <v>0</v>
      </c>
      <c r="BH996" s="134">
        <f>IF(N996="nulová",J996,0)</f>
        <v>0</v>
      </c>
      <c r="BI996" s="17" t="s">
        <v>73</v>
      </c>
      <c r="BJ996" s="134">
        <f>ROUND(I996*H996,2)</f>
        <v>0</v>
      </c>
      <c r="BK996" s="17" t="s">
        <v>305</v>
      </c>
      <c r="BL996" s="17" t="s">
        <v>1004</v>
      </c>
    </row>
    <row r="997" spans="2:46" s="1" customFormat="1" ht="29.25">
      <c r="B997" s="28"/>
      <c r="D997" s="135" t="s">
        <v>152</v>
      </c>
      <c r="F997" s="136" t="s">
        <v>1005</v>
      </c>
      <c r="L997" s="28"/>
      <c r="M997" s="137"/>
      <c r="N997" s="49"/>
      <c r="O997" s="49"/>
      <c r="P997" s="49"/>
      <c r="Q997" s="49"/>
      <c r="R997" s="49"/>
      <c r="S997" s="49"/>
      <c r="T997" s="50"/>
      <c r="AS997" s="17" t="s">
        <v>152</v>
      </c>
      <c r="AT997" s="17" t="s">
        <v>77</v>
      </c>
    </row>
    <row r="998" spans="2:50" s="11" customFormat="1" ht="12">
      <c r="B998" s="138"/>
      <c r="D998" s="135" t="s">
        <v>154</v>
      </c>
      <c r="E998" s="139" t="s">
        <v>3</v>
      </c>
      <c r="F998" s="140" t="s">
        <v>1134</v>
      </c>
      <c r="H998" s="139" t="s">
        <v>3</v>
      </c>
      <c r="L998" s="138"/>
      <c r="M998" s="141"/>
      <c r="N998" s="142"/>
      <c r="O998" s="142"/>
      <c r="P998" s="142"/>
      <c r="Q998" s="142"/>
      <c r="R998" s="142"/>
      <c r="S998" s="142"/>
      <c r="T998" s="143"/>
      <c r="AS998" s="139" t="s">
        <v>154</v>
      </c>
      <c r="AT998" s="139" t="s">
        <v>77</v>
      </c>
      <c r="AU998" s="11" t="s">
        <v>73</v>
      </c>
      <c r="AV998" s="11" t="s">
        <v>30</v>
      </c>
      <c r="AW998" s="11" t="s">
        <v>68</v>
      </c>
      <c r="AX998" s="139" t="s">
        <v>142</v>
      </c>
    </row>
    <row r="999" spans="2:50" s="11" customFormat="1" ht="12">
      <c r="B999" s="138"/>
      <c r="D999" s="135" t="s">
        <v>154</v>
      </c>
      <c r="E999" s="139" t="s">
        <v>3</v>
      </c>
      <c r="F999" s="140" t="s">
        <v>156</v>
      </c>
      <c r="H999" s="139" t="s">
        <v>3</v>
      </c>
      <c r="L999" s="138"/>
      <c r="M999" s="141"/>
      <c r="N999" s="142"/>
      <c r="O999" s="142"/>
      <c r="P999" s="142"/>
      <c r="Q999" s="142"/>
      <c r="R999" s="142"/>
      <c r="S999" s="142"/>
      <c r="T999" s="143"/>
      <c r="AS999" s="139" t="s">
        <v>154</v>
      </c>
      <c r="AT999" s="139" t="s">
        <v>77</v>
      </c>
      <c r="AU999" s="11" t="s">
        <v>73</v>
      </c>
      <c r="AV999" s="11" t="s">
        <v>30</v>
      </c>
      <c r="AW999" s="11" t="s">
        <v>68</v>
      </c>
      <c r="AX999" s="139" t="s">
        <v>142</v>
      </c>
    </row>
    <row r="1000" spans="2:50" s="12" customFormat="1" ht="12">
      <c r="B1000" s="144"/>
      <c r="D1000" s="135" t="s">
        <v>154</v>
      </c>
      <c r="E1000" s="145" t="s">
        <v>3</v>
      </c>
      <c r="F1000" s="146" t="s">
        <v>94</v>
      </c>
      <c r="H1000" s="147">
        <v>566.9</v>
      </c>
      <c r="L1000" s="144"/>
      <c r="M1000" s="148"/>
      <c r="N1000" s="149"/>
      <c r="O1000" s="149"/>
      <c r="P1000" s="149"/>
      <c r="Q1000" s="149"/>
      <c r="R1000" s="149"/>
      <c r="S1000" s="149"/>
      <c r="T1000" s="150"/>
      <c r="AS1000" s="145" t="s">
        <v>154</v>
      </c>
      <c r="AT1000" s="145" t="s">
        <v>77</v>
      </c>
      <c r="AU1000" s="12" t="s">
        <v>77</v>
      </c>
      <c r="AV1000" s="12" t="s">
        <v>30</v>
      </c>
      <c r="AW1000" s="12" t="s">
        <v>73</v>
      </c>
      <c r="AX1000" s="145" t="s">
        <v>142</v>
      </c>
    </row>
    <row r="1001" spans="2:64" s="1" customFormat="1" ht="14.45" customHeight="1">
      <c r="B1001" s="124"/>
      <c r="C1001" s="151" t="s">
        <v>1006</v>
      </c>
      <c r="D1001" s="151" t="s">
        <v>166</v>
      </c>
      <c r="E1001" s="152" t="s">
        <v>1007</v>
      </c>
      <c r="F1001" s="153" t="s">
        <v>1008</v>
      </c>
      <c r="G1001" s="154" t="s">
        <v>174</v>
      </c>
      <c r="H1001" s="155">
        <v>623.59</v>
      </c>
      <c r="I1001" s="156"/>
      <c r="J1001" s="156">
        <f>ROUND(I1001*H1001,2)</f>
        <v>0</v>
      </c>
      <c r="K1001" s="153" t="s">
        <v>3</v>
      </c>
      <c r="L1001" s="157"/>
      <c r="M1001" s="158" t="s">
        <v>3</v>
      </c>
      <c r="N1001" s="159" t="s">
        <v>39</v>
      </c>
      <c r="O1001" s="132">
        <v>0</v>
      </c>
      <c r="P1001" s="132">
        <f>O1001*H1001</f>
        <v>0</v>
      </c>
      <c r="Q1001" s="132">
        <v>0.0126</v>
      </c>
      <c r="R1001" s="132">
        <f>Q1001*H1001</f>
        <v>7.857234</v>
      </c>
      <c r="S1001" s="132">
        <v>0</v>
      </c>
      <c r="T1001" s="133">
        <f>S1001*H1001</f>
        <v>0</v>
      </c>
      <c r="AQ1001" s="17" t="s">
        <v>422</v>
      </c>
      <c r="AS1001" s="17" t="s">
        <v>166</v>
      </c>
      <c r="AT1001" s="17" t="s">
        <v>77</v>
      </c>
      <c r="AX1001" s="17" t="s">
        <v>142</v>
      </c>
      <c r="BD1001" s="134">
        <f>IF(N1001="základní",J1001,0)</f>
        <v>0</v>
      </c>
      <c r="BE1001" s="134">
        <f>IF(N1001="snížená",J1001,0)</f>
        <v>0</v>
      </c>
      <c r="BF1001" s="134">
        <f>IF(N1001="zákl. přenesená",J1001,0)</f>
        <v>0</v>
      </c>
      <c r="BG1001" s="134">
        <f>IF(N1001="sníž. přenesená",J1001,0)</f>
        <v>0</v>
      </c>
      <c r="BH1001" s="134">
        <f>IF(N1001="nulová",J1001,0)</f>
        <v>0</v>
      </c>
      <c r="BI1001" s="17" t="s">
        <v>73</v>
      </c>
      <c r="BJ1001" s="134">
        <f>ROUND(I1001*H1001,2)</f>
        <v>0</v>
      </c>
      <c r="BK1001" s="17" t="s">
        <v>305</v>
      </c>
      <c r="BL1001" s="17" t="s">
        <v>1009</v>
      </c>
    </row>
    <row r="1002" spans="2:50" s="12" customFormat="1" ht="12">
      <c r="B1002" s="144"/>
      <c r="D1002" s="135" t="s">
        <v>154</v>
      </c>
      <c r="F1002" s="146" t="s">
        <v>1255</v>
      </c>
      <c r="H1002" s="147">
        <v>623.59</v>
      </c>
      <c r="L1002" s="144"/>
      <c r="M1002" s="148"/>
      <c r="N1002" s="149"/>
      <c r="O1002" s="149"/>
      <c r="P1002" s="149"/>
      <c r="Q1002" s="149"/>
      <c r="R1002" s="149"/>
      <c r="S1002" s="149"/>
      <c r="T1002" s="150"/>
      <c r="AS1002" s="145" t="s">
        <v>154</v>
      </c>
      <c r="AT1002" s="145" t="s">
        <v>77</v>
      </c>
      <c r="AU1002" s="12" t="s">
        <v>77</v>
      </c>
      <c r="AV1002" s="12" t="s">
        <v>4</v>
      </c>
      <c r="AW1002" s="12" t="s">
        <v>73</v>
      </c>
      <c r="AX1002" s="145" t="s">
        <v>142</v>
      </c>
    </row>
    <row r="1003" spans="2:64" s="1" customFormat="1" ht="20.45" customHeight="1">
      <c r="B1003" s="124"/>
      <c r="C1003" s="125" t="s">
        <v>1011</v>
      </c>
      <c r="D1003" s="125" t="s">
        <v>145</v>
      </c>
      <c r="E1003" s="126" t="s">
        <v>1012</v>
      </c>
      <c r="F1003" s="127" t="s">
        <v>1013</v>
      </c>
      <c r="G1003" s="128" t="s">
        <v>174</v>
      </c>
      <c r="H1003" s="129">
        <v>6.66</v>
      </c>
      <c r="I1003" s="130"/>
      <c r="J1003" s="130">
        <f>ROUND(I1003*H1003,2)</f>
        <v>0</v>
      </c>
      <c r="K1003" s="127" t="s">
        <v>149</v>
      </c>
      <c r="L1003" s="28"/>
      <c r="M1003" s="48" t="s">
        <v>3</v>
      </c>
      <c r="N1003" s="131" t="s">
        <v>39</v>
      </c>
      <c r="O1003" s="132">
        <v>0.746</v>
      </c>
      <c r="P1003" s="132">
        <f>O1003*H1003</f>
        <v>4.96836</v>
      </c>
      <c r="Q1003" s="132">
        <v>0.0052</v>
      </c>
      <c r="R1003" s="132">
        <f>Q1003*H1003</f>
        <v>0.034631999999999996</v>
      </c>
      <c r="S1003" s="132">
        <v>0</v>
      </c>
      <c r="T1003" s="133">
        <f>S1003*H1003</f>
        <v>0</v>
      </c>
      <c r="AQ1003" s="17" t="s">
        <v>305</v>
      </c>
      <c r="AS1003" s="17" t="s">
        <v>145</v>
      </c>
      <c r="AT1003" s="17" t="s">
        <v>77</v>
      </c>
      <c r="AX1003" s="17" t="s">
        <v>142</v>
      </c>
      <c r="BD1003" s="134">
        <f>IF(N1003="základní",J1003,0)</f>
        <v>0</v>
      </c>
      <c r="BE1003" s="134">
        <f>IF(N1003="snížená",J1003,0)</f>
        <v>0</v>
      </c>
      <c r="BF1003" s="134">
        <f>IF(N1003="zákl. přenesená",J1003,0)</f>
        <v>0</v>
      </c>
      <c r="BG1003" s="134">
        <f>IF(N1003="sníž. přenesená",J1003,0)</f>
        <v>0</v>
      </c>
      <c r="BH1003" s="134">
        <f>IF(N1003="nulová",J1003,0)</f>
        <v>0</v>
      </c>
      <c r="BI1003" s="17" t="s">
        <v>73</v>
      </c>
      <c r="BJ1003" s="134">
        <f>ROUND(I1003*H1003,2)</f>
        <v>0</v>
      </c>
      <c r="BK1003" s="17" t="s">
        <v>305</v>
      </c>
      <c r="BL1003" s="17" t="s">
        <v>1014</v>
      </c>
    </row>
    <row r="1004" spans="2:46" s="1" customFormat="1" ht="29.25">
      <c r="B1004" s="28"/>
      <c r="D1004" s="135" t="s">
        <v>152</v>
      </c>
      <c r="F1004" s="136" t="s">
        <v>1005</v>
      </c>
      <c r="L1004" s="28"/>
      <c r="M1004" s="137"/>
      <c r="N1004" s="49"/>
      <c r="O1004" s="49"/>
      <c r="P1004" s="49"/>
      <c r="Q1004" s="49"/>
      <c r="R1004" s="49"/>
      <c r="S1004" s="49"/>
      <c r="T1004" s="50"/>
      <c r="AS1004" s="17" t="s">
        <v>152</v>
      </c>
      <c r="AT1004" s="17" t="s">
        <v>77</v>
      </c>
    </row>
    <row r="1005" spans="2:50" s="11" customFormat="1" ht="12">
      <c r="B1005" s="138"/>
      <c r="D1005" s="135" t="s">
        <v>154</v>
      </c>
      <c r="E1005" s="139" t="s">
        <v>3</v>
      </c>
      <c r="F1005" s="140" t="s">
        <v>1134</v>
      </c>
      <c r="H1005" s="139" t="s">
        <v>3</v>
      </c>
      <c r="L1005" s="138"/>
      <c r="M1005" s="141"/>
      <c r="N1005" s="142"/>
      <c r="O1005" s="142"/>
      <c r="P1005" s="142"/>
      <c r="Q1005" s="142"/>
      <c r="R1005" s="142"/>
      <c r="S1005" s="142"/>
      <c r="T1005" s="143"/>
      <c r="AS1005" s="139" t="s">
        <v>154</v>
      </c>
      <c r="AT1005" s="139" t="s">
        <v>77</v>
      </c>
      <c r="AU1005" s="11" t="s">
        <v>73</v>
      </c>
      <c r="AV1005" s="11" t="s">
        <v>30</v>
      </c>
      <c r="AW1005" s="11" t="s">
        <v>68</v>
      </c>
      <c r="AX1005" s="139" t="s">
        <v>142</v>
      </c>
    </row>
    <row r="1006" spans="2:50" s="11" customFormat="1" ht="12">
      <c r="B1006" s="138"/>
      <c r="D1006" s="135" t="s">
        <v>154</v>
      </c>
      <c r="E1006" s="139" t="s">
        <v>3</v>
      </c>
      <c r="F1006" s="140" t="s">
        <v>258</v>
      </c>
      <c r="H1006" s="139" t="s">
        <v>3</v>
      </c>
      <c r="L1006" s="138"/>
      <c r="M1006" s="141"/>
      <c r="N1006" s="142"/>
      <c r="O1006" s="142"/>
      <c r="P1006" s="142"/>
      <c r="Q1006" s="142"/>
      <c r="R1006" s="142"/>
      <c r="S1006" s="142"/>
      <c r="T1006" s="143"/>
      <c r="AS1006" s="139" t="s">
        <v>154</v>
      </c>
      <c r="AT1006" s="139" t="s">
        <v>77</v>
      </c>
      <c r="AU1006" s="11" t="s">
        <v>73</v>
      </c>
      <c r="AV1006" s="11" t="s">
        <v>30</v>
      </c>
      <c r="AW1006" s="11" t="s">
        <v>68</v>
      </c>
      <c r="AX1006" s="139" t="s">
        <v>142</v>
      </c>
    </row>
    <row r="1007" spans="2:50" s="12" customFormat="1" ht="12">
      <c r="B1007" s="144"/>
      <c r="D1007" s="135" t="s">
        <v>154</v>
      </c>
      <c r="E1007" s="145" t="s">
        <v>3</v>
      </c>
      <c r="F1007" s="146" t="s">
        <v>97</v>
      </c>
      <c r="H1007" s="147">
        <v>6.66</v>
      </c>
      <c r="L1007" s="144"/>
      <c r="M1007" s="148"/>
      <c r="N1007" s="149"/>
      <c r="O1007" s="149"/>
      <c r="P1007" s="149"/>
      <c r="Q1007" s="149"/>
      <c r="R1007" s="149"/>
      <c r="S1007" s="149"/>
      <c r="T1007" s="150"/>
      <c r="AS1007" s="145" t="s">
        <v>154</v>
      </c>
      <c r="AT1007" s="145" t="s">
        <v>77</v>
      </c>
      <c r="AU1007" s="12" t="s">
        <v>77</v>
      </c>
      <c r="AV1007" s="12" t="s">
        <v>30</v>
      </c>
      <c r="AW1007" s="12" t="s">
        <v>73</v>
      </c>
      <c r="AX1007" s="145" t="s">
        <v>142</v>
      </c>
    </row>
    <row r="1008" spans="2:64" s="1" customFormat="1" ht="14.45" customHeight="1">
      <c r="B1008" s="124"/>
      <c r="C1008" s="151" t="s">
        <v>1015</v>
      </c>
      <c r="D1008" s="151" t="s">
        <v>166</v>
      </c>
      <c r="E1008" s="152" t="s">
        <v>1016</v>
      </c>
      <c r="F1008" s="153" t="s">
        <v>1017</v>
      </c>
      <c r="G1008" s="154" t="s">
        <v>174</v>
      </c>
      <c r="H1008" s="155">
        <v>7.326</v>
      </c>
      <c r="I1008" s="156"/>
      <c r="J1008" s="156">
        <f>ROUND(I1008*H1008,2)</f>
        <v>0</v>
      </c>
      <c r="K1008" s="153" t="s">
        <v>3</v>
      </c>
      <c r="L1008" s="157"/>
      <c r="M1008" s="158" t="s">
        <v>3</v>
      </c>
      <c r="N1008" s="159" t="s">
        <v>39</v>
      </c>
      <c r="O1008" s="132">
        <v>0</v>
      </c>
      <c r="P1008" s="132">
        <f>O1008*H1008</f>
        <v>0</v>
      </c>
      <c r="Q1008" s="132">
        <v>0.0126</v>
      </c>
      <c r="R1008" s="132">
        <f>Q1008*H1008</f>
        <v>0.09230759999999999</v>
      </c>
      <c r="S1008" s="132">
        <v>0</v>
      </c>
      <c r="T1008" s="133">
        <f>S1008*H1008</f>
        <v>0</v>
      </c>
      <c r="AQ1008" s="17" t="s">
        <v>422</v>
      </c>
      <c r="AS1008" s="17" t="s">
        <v>166</v>
      </c>
      <c r="AT1008" s="17" t="s">
        <v>77</v>
      </c>
      <c r="AX1008" s="17" t="s">
        <v>142</v>
      </c>
      <c r="BD1008" s="134">
        <f>IF(N1008="základní",J1008,0)</f>
        <v>0</v>
      </c>
      <c r="BE1008" s="134">
        <f>IF(N1008="snížená",J1008,0)</f>
        <v>0</v>
      </c>
      <c r="BF1008" s="134">
        <f>IF(N1008="zákl. přenesená",J1008,0)</f>
        <v>0</v>
      </c>
      <c r="BG1008" s="134">
        <f>IF(N1008="sníž. přenesená",J1008,0)</f>
        <v>0</v>
      </c>
      <c r="BH1008" s="134">
        <f>IF(N1008="nulová",J1008,0)</f>
        <v>0</v>
      </c>
      <c r="BI1008" s="17" t="s">
        <v>73</v>
      </c>
      <c r="BJ1008" s="134">
        <f>ROUND(I1008*H1008,2)</f>
        <v>0</v>
      </c>
      <c r="BK1008" s="17" t="s">
        <v>305</v>
      </c>
      <c r="BL1008" s="17" t="s">
        <v>1018</v>
      </c>
    </row>
    <row r="1009" spans="2:50" s="12" customFormat="1" ht="12">
      <c r="B1009" s="144"/>
      <c r="D1009" s="135" t="s">
        <v>154</v>
      </c>
      <c r="F1009" s="146" t="s">
        <v>1019</v>
      </c>
      <c r="H1009" s="147">
        <v>7.326</v>
      </c>
      <c r="L1009" s="144"/>
      <c r="M1009" s="148"/>
      <c r="N1009" s="149"/>
      <c r="O1009" s="149"/>
      <c r="P1009" s="149"/>
      <c r="Q1009" s="149"/>
      <c r="R1009" s="149"/>
      <c r="S1009" s="149"/>
      <c r="T1009" s="150"/>
      <c r="AS1009" s="145" t="s">
        <v>154</v>
      </c>
      <c r="AT1009" s="145" t="s">
        <v>77</v>
      </c>
      <c r="AU1009" s="12" t="s">
        <v>77</v>
      </c>
      <c r="AV1009" s="12" t="s">
        <v>4</v>
      </c>
      <c r="AW1009" s="12" t="s">
        <v>73</v>
      </c>
      <c r="AX1009" s="145" t="s">
        <v>142</v>
      </c>
    </row>
    <row r="1010" spans="2:64" s="1" customFormat="1" ht="14.45" customHeight="1">
      <c r="B1010" s="124"/>
      <c r="C1010" s="125" t="s">
        <v>1020</v>
      </c>
      <c r="D1010" s="125" t="s">
        <v>145</v>
      </c>
      <c r="E1010" s="126" t="s">
        <v>1021</v>
      </c>
      <c r="F1010" s="127" t="s">
        <v>1022</v>
      </c>
      <c r="G1010" s="128" t="s">
        <v>313</v>
      </c>
      <c r="H1010" s="129">
        <v>78.9</v>
      </c>
      <c r="I1010" s="130"/>
      <c r="J1010" s="130">
        <f>ROUND(I1010*H1010,2)</f>
        <v>0</v>
      </c>
      <c r="K1010" s="127" t="s">
        <v>3</v>
      </c>
      <c r="L1010" s="28"/>
      <c r="M1010" s="48" t="s">
        <v>3</v>
      </c>
      <c r="N1010" s="131" t="s">
        <v>39</v>
      </c>
      <c r="O1010" s="132">
        <v>0.248</v>
      </c>
      <c r="P1010" s="132">
        <f>O1010*H1010</f>
        <v>19.5672</v>
      </c>
      <c r="Q1010" s="132">
        <v>0.00031</v>
      </c>
      <c r="R1010" s="132">
        <f>Q1010*H1010</f>
        <v>0.024459</v>
      </c>
      <c r="S1010" s="132">
        <v>0</v>
      </c>
      <c r="T1010" s="133">
        <f>S1010*H1010</f>
        <v>0</v>
      </c>
      <c r="AQ1010" s="17" t="s">
        <v>305</v>
      </c>
      <c r="AS1010" s="17" t="s">
        <v>145</v>
      </c>
      <c r="AT1010" s="17" t="s">
        <v>77</v>
      </c>
      <c r="AX1010" s="17" t="s">
        <v>142</v>
      </c>
      <c r="BD1010" s="134">
        <f>IF(N1010="základní",J1010,0)</f>
        <v>0</v>
      </c>
      <c r="BE1010" s="134">
        <f>IF(N1010="snížená",J1010,0)</f>
        <v>0</v>
      </c>
      <c r="BF1010" s="134">
        <f>IF(N1010="zákl. přenesená",J1010,0)</f>
        <v>0</v>
      </c>
      <c r="BG1010" s="134">
        <f>IF(N1010="sníž. přenesená",J1010,0)</f>
        <v>0</v>
      </c>
      <c r="BH1010" s="134">
        <f>IF(N1010="nulová",J1010,0)</f>
        <v>0</v>
      </c>
      <c r="BI1010" s="17" t="s">
        <v>73</v>
      </c>
      <c r="BJ1010" s="134">
        <f>ROUND(I1010*H1010,2)</f>
        <v>0</v>
      </c>
      <c r="BK1010" s="17" t="s">
        <v>305</v>
      </c>
      <c r="BL1010" s="17" t="s">
        <v>1023</v>
      </c>
    </row>
    <row r="1011" spans="2:46" s="1" customFormat="1" ht="39">
      <c r="B1011" s="28"/>
      <c r="D1011" s="135" t="s">
        <v>152</v>
      </c>
      <c r="F1011" s="136" t="s">
        <v>1024</v>
      </c>
      <c r="L1011" s="28"/>
      <c r="M1011" s="137"/>
      <c r="N1011" s="49"/>
      <c r="O1011" s="49"/>
      <c r="P1011" s="49"/>
      <c r="Q1011" s="49"/>
      <c r="R1011" s="49"/>
      <c r="S1011" s="49"/>
      <c r="T1011" s="50"/>
      <c r="AS1011" s="17" t="s">
        <v>152</v>
      </c>
      <c r="AT1011" s="17" t="s">
        <v>77</v>
      </c>
    </row>
    <row r="1012" spans="2:50" s="11" customFormat="1" ht="12">
      <c r="B1012" s="138"/>
      <c r="D1012" s="135" t="s">
        <v>154</v>
      </c>
      <c r="E1012" s="139" t="s">
        <v>3</v>
      </c>
      <c r="F1012" s="140" t="s">
        <v>1134</v>
      </c>
      <c r="H1012" s="139" t="s">
        <v>3</v>
      </c>
      <c r="L1012" s="138"/>
      <c r="M1012" s="141"/>
      <c r="N1012" s="142"/>
      <c r="O1012" s="142"/>
      <c r="P1012" s="142"/>
      <c r="Q1012" s="142"/>
      <c r="R1012" s="142"/>
      <c r="S1012" s="142"/>
      <c r="T1012" s="143"/>
      <c r="AS1012" s="139" t="s">
        <v>154</v>
      </c>
      <c r="AT1012" s="139" t="s">
        <v>77</v>
      </c>
      <c r="AU1012" s="11" t="s">
        <v>73</v>
      </c>
      <c r="AV1012" s="11" t="s">
        <v>30</v>
      </c>
      <c r="AW1012" s="11" t="s">
        <v>68</v>
      </c>
      <c r="AX1012" s="139" t="s">
        <v>142</v>
      </c>
    </row>
    <row r="1013" spans="2:50" s="11" customFormat="1" ht="12">
      <c r="B1013" s="138"/>
      <c r="D1013" s="135" t="s">
        <v>154</v>
      </c>
      <c r="E1013" s="139" t="s">
        <v>3</v>
      </c>
      <c r="F1013" s="140" t="s">
        <v>156</v>
      </c>
      <c r="H1013" s="139" t="s">
        <v>3</v>
      </c>
      <c r="L1013" s="138"/>
      <c r="M1013" s="141"/>
      <c r="N1013" s="142"/>
      <c r="O1013" s="142"/>
      <c r="P1013" s="142"/>
      <c r="Q1013" s="142"/>
      <c r="R1013" s="142"/>
      <c r="S1013" s="142"/>
      <c r="T1013" s="143"/>
      <c r="AS1013" s="139" t="s">
        <v>154</v>
      </c>
      <c r="AT1013" s="139" t="s">
        <v>77</v>
      </c>
      <c r="AU1013" s="11" t="s">
        <v>73</v>
      </c>
      <c r="AV1013" s="11" t="s">
        <v>30</v>
      </c>
      <c r="AW1013" s="11" t="s">
        <v>68</v>
      </c>
      <c r="AX1013" s="139" t="s">
        <v>142</v>
      </c>
    </row>
    <row r="1014" spans="2:50" s="11" customFormat="1" ht="12">
      <c r="B1014" s="138"/>
      <c r="D1014" s="135" t="s">
        <v>154</v>
      </c>
      <c r="E1014" s="139" t="s">
        <v>3</v>
      </c>
      <c r="F1014" s="140" t="s">
        <v>463</v>
      </c>
      <c r="H1014" s="139" t="s">
        <v>3</v>
      </c>
      <c r="L1014" s="138"/>
      <c r="M1014" s="141"/>
      <c r="N1014" s="142"/>
      <c r="O1014" s="142"/>
      <c r="P1014" s="142"/>
      <c r="Q1014" s="142"/>
      <c r="R1014" s="142"/>
      <c r="S1014" s="142"/>
      <c r="T1014" s="143"/>
      <c r="AS1014" s="139" t="s">
        <v>154</v>
      </c>
      <c r="AT1014" s="139" t="s">
        <v>77</v>
      </c>
      <c r="AU1014" s="11" t="s">
        <v>73</v>
      </c>
      <c r="AV1014" s="11" t="s">
        <v>30</v>
      </c>
      <c r="AW1014" s="11" t="s">
        <v>68</v>
      </c>
      <c r="AX1014" s="139" t="s">
        <v>142</v>
      </c>
    </row>
    <row r="1015" spans="2:50" s="12" customFormat="1" ht="12">
      <c r="B1015" s="144"/>
      <c r="D1015" s="135" t="s">
        <v>154</v>
      </c>
      <c r="E1015" s="145" t="s">
        <v>3</v>
      </c>
      <c r="F1015" s="146" t="s">
        <v>1025</v>
      </c>
      <c r="H1015" s="147">
        <v>18</v>
      </c>
      <c r="L1015" s="144"/>
      <c r="M1015" s="148"/>
      <c r="N1015" s="149"/>
      <c r="O1015" s="149"/>
      <c r="P1015" s="149"/>
      <c r="Q1015" s="149"/>
      <c r="R1015" s="149"/>
      <c r="S1015" s="149"/>
      <c r="T1015" s="150"/>
      <c r="AS1015" s="145" t="s">
        <v>154</v>
      </c>
      <c r="AT1015" s="145" t="s">
        <v>77</v>
      </c>
      <c r="AU1015" s="12" t="s">
        <v>77</v>
      </c>
      <c r="AV1015" s="12" t="s">
        <v>30</v>
      </c>
      <c r="AW1015" s="12" t="s">
        <v>68</v>
      </c>
      <c r="AX1015" s="145" t="s">
        <v>142</v>
      </c>
    </row>
    <row r="1016" spans="2:50" s="12" customFormat="1" ht="12">
      <c r="B1016" s="144"/>
      <c r="D1016" s="135" t="s">
        <v>154</v>
      </c>
      <c r="E1016" s="145" t="s">
        <v>3</v>
      </c>
      <c r="F1016" s="146" t="s">
        <v>1026</v>
      </c>
      <c r="H1016" s="147">
        <v>34.6</v>
      </c>
      <c r="L1016" s="144"/>
      <c r="M1016" s="148"/>
      <c r="N1016" s="149"/>
      <c r="O1016" s="149"/>
      <c r="P1016" s="149"/>
      <c r="Q1016" s="149"/>
      <c r="R1016" s="149"/>
      <c r="S1016" s="149"/>
      <c r="T1016" s="150"/>
      <c r="AS1016" s="145" t="s">
        <v>154</v>
      </c>
      <c r="AT1016" s="145" t="s">
        <v>77</v>
      </c>
      <c r="AU1016" s="12" t="s">
        <v>77</v>
      </c>
      <c r="AV1016" s="12" t="s">
        <v>30</v>
      </c>
      <c r="AW1016" s="12" t="s">
        <v>68</v>
      </c>
      <c r="AX1016" s="145" t="s">
        <v>142</v>
      </c>
    </row>
    <row r="1017" spans="2:50" s="11" customFormat="1" ht="12">
      <c r="B1017" s="138"/>
      <c r="D1017" s="135" t="s">
        <v>154</v>
      </c>
      <c r="E1017" s="139" t="s">
        <v>3</v>
      </c>
      <c r="F1017" s="140" t="s">
        <v>465</v>
      </c>
      <c r="H1017" s="139" t="s">
        <v>3</v>
      </c>
      <c r="L1017" s="138"/>
      <c r="M1017" s="141"/>
      <c r="N1017" s="142"/>
      <c r="O1017" s="142"/>
      <c r="P1017" s="142"/>
      <c r="Q1017" s="142"/>
      <c r="R1017" s="142"/>
      <c r="S1017" s="142"/>
      <c r="T1017" s="143"/>
      <c r="AS1017" s="139" t="s">
        <v>154</v>
      </c>
      <c r="AT1017" s="139" t="s">
        <v>77</v>
      </c>
      <c r="AU1017" s="11" t="s">
        <v>73</v>
      </c>
      <c r="AV1017" s="11" t="s">
        <v>30</v>
      </c>
      <c r="AW1017" s="11" t="s">
        <v>68</v>
      </c>
      <c r="AX1017" s="139" t="s">
        <v>142</v>
      </c>
    </row>
    <row r="1018" spans="2:50" s="12" customFormat="1" ht="12">
      <c r="B1018" s="144"/>
      <c r="D1018" s="135" t="s">
        <v>154</v>
      </c>
      <c r="E1018" s="145" t="s">
        <v>3</v>
      </c>
      <c r="F1018" s="146" t="s">
        <v>1256</v>
      </c>
      <c r="H1018" s="147">
        <v>9</v>
      </c>
      <c r="L1018" s="144"/>
      <c r="M1018" s="148"/>
      <c r="N1018" s="149"/>
      <c r="O1018" s="149"/>
      <c r="P1018" s="149"/>
      <c r="Q1018" s="149"/>
      <c r="R1018" s="149"/>
      <c r="S1018" s="149"/>
      <c r="T1018" s="150"/>
      <c r="AS1018" s="145" t="s">
        <v>154</v>
      </c>
      <c r="AT1018" s="145" t="s">
        <v>77</v>
      </c>
      <c r="AU1018" s="12" t="s">
        <v>77</v>
      </c>
      <c r="AV1018" s="12" t="s">
        <v>30</v>
      </c>
      <c r="AW1018" s="12" t="s">
        <v>68</v>
      </c>
      <c r="AX1018" s="145" t="s">
        <v>142</v>
      </c>
    </row>
    <row r="1019" spans="2:50" s="12" customFormat="1" ht="12">
      <c r="B1019" s="144"/>
      <c r="D1019" s="135" t="s">
        <v>154</v>
      </c>
      <c r="E1019" s="145" t="s">
        <v>3</v>
      </c>
      <c r="F1019" s="146" t="s">
        <v>1257</v>
      </c>
      <c r="H1019" s="147">
        <v>17.3</v>
      </c>
      <c r="L1019" s="144"/>
      <c r="M1019" s="148"/>
      <c r="N1019" s="149"/>
      <c r="O1019" s="149"/>
      <c r="P1019" s="149"/>
      <c r="Q1019" s="149"/>
      <c r="R1019" s="149"/>
      <c r="S1019" s="149"/>
      <c r="T1019" s="150"/>
      <c r="AS1019" s="145" t="s">
        <v>154</v>
      </c>
      <c r="AT1019" s="145" t="s">
        <v>77</v>
      </c>
      <c r="AU1019" s="12" t="s">
        <v>77</v>
      </c>
      <c r="AV1019" s="12" t="s">
        <v>30</v>
      </c>
      <c r="AW1019" s="12" t="s">
        <v>68</v>
      </c>
      <c r="AX1019" s="145" t="s">
        <v>142</v>
      </c>
    </row>
    <row r="1020" spans="2:50" s="13" customFormat="1" ht="12">
      <c r="B1020" s="160"/>
      <c r="D1020" s="135" t="s">
        <v>154</v>
      </c>
      <c r="E1020" s="161" t="s">
        <v>3</v>
      </c>
      <c r="F1020" s="162" t="s">
        <v>182</v>
      </c>
      <c r="H1020" s="163">
        <v>78.9</v>
      </c>
      <c r="L1020" s="160"/>
      <c r="M1020" s="164"/>
      <c r="N1020" s="165"/>
      <c r="O1020" s="165"/>
      <c r="P1020" s="165"/>
      <c r="Q1020" s="165"/>
      <c r="R1020" s="165"/>
      <c r="S1020" s="165"/>
      <c r="T1020" s="166"/>
      <c r="AS1020" s="161" t="s">
        <v>154</v>
      </c>
      <c r="AT1020" s="161" t="s">
        <v>77</v>
      </c>
      <c r="AU1020" s="13" t="s">
        <v>150</v>
      </c>
      <c r="AV1020" s="13" t="s">
        <v>30</v>
      </c>
      <c r="AW1020" s="13" t="s">
        <v>73</v>
      </c>
      <c r="AX1020" s="161" t="s">
        <v>142</v>
      </c>
    </row>
    <row r="1021" spans="2:64" s="1" customFormat="1" ht="14.45" customHeight="1">
      <c r="B1021" s="124"/>
      <c r="C1021" s="125" t="s">
        <v>1029</v>
      </c>
      <c r="D1021" s="125" t="s">
        <v>145</v>
      </c>
      <c r="E1021" s="126" t="s">
        <v>1030</v>
      </c>
      <c r="F1021" s="127" t="s">
        <v>1031</v>
      </c>
      <c r="G1021" s="128" t="s">
        <v>313</v>
      </c>
      <c r="H1021" s="129">
        <v>317.6</v>
      </c>
      <c r="I1021" s="130"/>
      <c r="J1021" s="130">
        <f>ROUND(I1021*H1021,2)</f>
        <v>0</v>
      </c>
      <c r="K1021" s="127" t="s">
        <v>3</v>
      </c>
      <c r="L1021" s="28"/>
      <c r="M1021" s="48" t="s">
        <v>3</v>
      </c>
      <c r="N1021" s="131" t="s">
        <v>39</v>
      </c>
      <c r="O1021" s="132">
        <v>0.16</v>
      </c>
      <c r="P1021" s="132">
        <f>O1021*H1021</f>
        <v>50.816</v>
      </c>
      <c r="Q1021" s="132">
        <v>0.00026</v>
      </c>
      <c r="R1021" s="132">
        <f>Q1021*H1021</f>
        <v>0.082576</v>
      </c>
      <c r="S1021" s="132">
        <v>0</v>
      </c>
      <c r="T1021" s="133">
        <f>S1021*H1021</f>
        <v>0</v>
      </c>
      <c r="AQ1021" s="17" t="s">
        <v>305</v>
      </c>
      <c r="AS1021" s="17" t="s">
        <v>145</v>
      </c>
      <c r="AT1021" s="17" t="s">
        <v>77</v>
      </c>
      <c r="AX1021" s="17" t="s">
        <v>142</v>
      </c>
      <c r="BD1021" s="134">
        <f>IF(N1021="základní",J1021,0)</f>
        <v>0</v>
      </c>
      <c r="BE1021" s="134">
        <f>IF(N1021="snížená",J1021,0)</f>
        <v>0</v>
      </c>
      <c r="BF1021" s="134">
        <f>IF(N1021="zákl. přenesená",J1021,0)</f>
        <v>0</v>
      </c>
      <c r="BG1021" s="134">
        <f>IF(N1021="sníž. přenesená",J1021,0)</f>
        <v>0</v>
      </c>
      <c r="BH1021" s="134">
        <f>IF(N1021="nulová",J1021,0)</f>
        <v>0</v>
      </c>
      <c r="BI1021" s="17" t="s">
        <v>73</v>
      </c>
      <c r="BJ1021" s="134">
        <f>ROUND(I1021*H1021,2)</f>
        <v>0</v>
      </c>
      <c r="BK1021" s="17" t="s">
        <v>305</v>
      </c>
      <c r="BL1021" s="17" t="s">
        <v>1032</v>
      </c>
    </row>
    <row r="1022" spans="2:46" s="1" customFormat="1" ht="39">
      <c r="B1022" s="28"/>
      <c r="D1022" s="135" t="s">
        <v>152</v>
      </c>
      <c r="F1022" s="136" t="s">
        <v>1024</v>
      </c>
      <c r="L1022" s="28"/>
      <c r="M1022" s="137"/>
      <c r="N1022" s="49"/>
      <c r="O1022" s="49"/>
      <c r="P1022" s="49"/>
      <c r="Q1022" s="49"/>
      <c r="R1022" s="49"/>
      <c r="S1022" s="49"/>
      <c r="T1022" s="50"/>
      <c r="AS1022" s="17" t="s">
        <v>152</v>
      </c>
      <c r="AT1022" s="17" t="s">
        <v>77</v>
      </c>
    </row>
    <row r="1023" spans="2:50" s="11" customFormat="1" ht="12">
      <c r="B1023" s="138"/>
      <c r="D1023" s="135" t="s">
        <v>154</v>
      </c>
      <c r="E1023" s="139" t="s">
        <v>3</v>
      </c>
      <c r="F1023" s="140" t="s">
        <v>1134</v>
      </c>
      <c r="H1023" s="139" t="s">
        <v>3</v>
      </c>
      <c r="L1023" s="138"/>
      <c r="M1023" s="141"/>
      <c r="N1023" s="142"/>
      <c r="O1023" s="142"/>
      <c r="P1023" s="142"/>
      <c r="Q1023" s="142"/>
      <c r="R1023" s="142"/>
      <c r="S1023" s="142"/>
      <c r="T1023" s="143"/>
      <c r="AS1023" s="139" t="s">
        <v>154</v>
      </c>
      <c r="AT1023" s="139" t="s">
        <v>77</v>
      </c>
      <c r="AU1023" s="11" t="s">
        <v>73</v>
      </c>
      <c r="AV1023" s="11" t="s">
        <v>30</v>
      </c>
      <c r="AW1023" s="11" t="s">
        <v>68</v>
      </c>
      <c r="AX1023" s="139" t="s">
        <v>142</v>
      </c>
    </row>
    <row r="1024" spans="2:50" s="11" customFormat="1" ht="12">
      <c r="B1024" s="138"/>
      <c r="D1024" s="135" t="s">
        <v>154</v>
      </c>
      <c r="E1024" s="139" t="s">
        <v>3</v>
      </c>
      <c r="F1024" s="140" t="s">
        <v>156</v>
      </c>
      <c r="H1024" s="139" t="s">
        <v>3</v>
      </c>
      <c r="L1024" s="138"/>
      <c r="M1024" s="141"/>
      <c r="N1024" s="142"/>
      <c r="O1024" s="142"/>
      <c r="P1024" s="142"/>
      <c r="Q1024" s="142"/>
      <c r="R1024" s="142"/>
      <c r="S1024" s="142"/>
      <c r="T1024" s="143"/>
      <c r="AS1024" s="139" t="s">
        <v>154</v>
      </c>
      <c r="AT1024" s="139" t="s">
        <v>77</v>
      </c>
      <c r="AU1024" s="11" t="s">
        <v>73</v>
      </c>
      <c r="AV1024" s="11" t="s">
        <v>30</v>
      </c>
      <c r="AW1024" s="11" t="s">
        <v>68</v>
      </c>
      <c r="AX1024" s="139" t="s">
        <v>142</v>
      </c>
    </row>
    <row r="1025" spans="2:50" s="11" customFormat="1" ht="12">
      <c r="B1025" s="138"/>
      <c r="D1025" s="135" t="s">
        <v>154</v>
      </c>
      <c r="E1025" s="139" t="s">
        <v>3</v>
      </c>
      <c r="F1025" s="140" t="s">
        <v>463</v>
      </c>
      <c r="H1025" s="139" t="s">
        <v>3</v>
      </c>
      <c r="L1025" s="138"/>
      <c r="M1025" s="141"/>
      <c r="N1025" s="142"/>
      <c r="O1025" s="142"/>
      <c r="P1025" s="142"/>
      <c r="Q1025" s="142"/>
      <c r="R1025" s="142"/>
      <c r="S1025" s="142"/>
      <c r="T1025" s="143"/>
      <c r="AS1025" s="139" t="s">
        <v>154</v>
      </c>
      <c r="AT1025" s="139" t="s">
        <v>77</v>
      </c>
      <c r="AU1025" s="11" t="s">
        <v>73</v>
      </c>
      <c r="AV1025" s="11" t="s">
        <v>30</v>
      </c>
      <c r="AW1025" s="11" t="s">
        <v>68</v>
      </c>
      <c r="AX1025" s="139" t="s">
        <v>142</v>
      </c>
    </row>
    <row r="1026" spans="2:50" s="12" customFormat="1" ht="12">
      <c r="B1026" s="144"/>
      <c r="D1026" s="135" t="s">
        <v>154</v>
      </c>
      <c r="E1026" s="145" t="s">
        <v>3</v>
      </c>
      <c r="F1026" s="146" t="s">
        <v>565</v>
      </c>
      <c r="H1026" s="147">
        <v>80</v>
      </c>
      <c r="L1026" s="144"/>
      <c r="M1026" s="148"/>
      <c r="N1026" s="149"/>
      <c r="O1026" s="149"/>
      <c r="P1026" s="149"/>
      <c r="Q1026" s="149"/>
      <c r="R1026" s="149"/>
      <c r="S1026" s="149"/>
      <c r="T1026" s="150"/>
      <c r="AS1026" s="145" t="s">
        <v>154</v>
      </c>
      <c r="AT1026" s="145" t="s">
        <v>77</v>
      </c>
      <c r="AU1026" s="12" t="s">
        <v>77</v>
      </c>
      <c r="AV1026" s="12" t="s">
        <v>30</v>
      </c>
      <c r="AW1026" s="12" t="s">
        <v>68</v>
      </c>
      <c r="AX1026" s="145" t="s">
        <v>142</v>
      </c>
    </row>
    <row r="1027" spans="2:50" s="12" customFormat="1" ht="12">
      <c r="B1027" s="144"/>
      <c r="D1027" s="135" t="s">
        <v>154</v>
      </c>
      <c r="E1027" s="145" t="s">
        <v>3</v>
      </c>
      <c r="F1027" s="146" t="s">
        <v>566</v>
      </c>
      <c r="H1027" s="147">
        <v>118</v>
      </c>
      <c r="L1027" s="144"/>
      <c r="M1027" s="148"/>
      <c r="N1027" s="149"/>
      <c r="O1027" s="149"/>
      <c r="P1027" s="149"/>
      <c r="Q1027" s="149"/>
      <c r="R1027" s="149"/>
      <c r="S1027" s="149"/>
      <c r="T1027" s="150"/>
      <c r="AS1027" s="145" t="s">
        <v>154</v>
      </c>
      <c r="AT1027" s="145" t="s">
        <v>77</v>
      </c>
      <c r="AU1027" s="12" t="s">
        <v>77</v>
      </c>
      <c r="AV1027" s="12" t="s">
        <v>30</v>
      </c>
      <c r="AW1027" s="12" t="s">
        <v>68</v>
      </c>
      <c r="AX1027" s="145" t="s">
        <v>142</v>
      </c>
    </row>
    <row r="1028" spans="2:50" s="11" customFormat="1" ht="12">
      <c r="B1028" s="138"/>
      <c r="D1028" s="135" t="s">
        <v>154</v>
      </c>
      <c r="E1028" s="139" t="s">
        <v>3</v>
      </c>
      <c r="F1028" s="140" t="s">
        <v>465</v>
      </c>
      <c r="H1028" s="139" t="s">
        <v>3</v>
      </c>
      <c r="L1028" s="138"/>
      <c r="M1028" s="141"/>
      <c r="N1028" s="142"/>
      <c r="O1028" s="142"/>
      <c r="P1028" s="142"/>
      <c r="Q1028" s="142"/>
      <c r="R1028" s="142"/>
      <c r="S1028" s="142"/>
      <c r="T1028" s="143"/>
      <c r="AS1028" s="139" t="s">
        <v>154</v>
      </c>
      <c r="AT1028" s="139" t="s">
        <v>77</v>
      </c>
      <c r="AU1028" s="11" t="s">
        <v>73</v>
      </c>
      <c r="AV1028" s="11" t="s">
        <v>30</v>
      </c>
      <c r="AW1028" s="11" t="s">
        <v>68</v>
      </c>
      <c r="AX1028" s="139" t="s">
        <v>142</v>
      </c>
    </row>
    <row r="1029" spans="2:50" s="12" customFormat="1" ht="12">
      <c r="B1029" s="144"/>
      <c r="D1029" s="135" t="s">
        <v>154</v>
      </c>
      <c r="E1029" s="145" t="s">
        <v>3</v>
      </c>
      <c r="F1029" s="146" t="s">
        <v>1199</v>
      </c>
      <c r="H1029" s="147">
        <v>40</v>
      </c>
      <c r="L1029" s="144"/>
      <c r="M1029" s="148"/>
      <c r="N1029" s="149"/>
      <c r="O1029" s="149"/>
      <c r="P1029" s="149"/>
      <c r="Q1029" s="149"/>
      <c r="R1029" s="149"/>
      <c r="S1029" s="149"/>
      <c r="T1029" s="150"/>
      <c r="AS1029" s="145" t="s">
        <v>154</v>
      </c>
      <c r="AT1029" s="145" t="s">
        <v>77</v>
      </c>
      <c r="AU1029" s="12" t="s">
        <v>77</v>
      </c>
      <c r="AV1029" s="12" t="s">
        <v>30</v>
      </c>
      <c r="AW1029" s="12" t="s">
        <v>68</v>
      </c>
      <c r="AX1029" s="145" t="s">
        <v>142</v>
      </c>
    </row>
    <row r="1030" spans="2:50" s="12" customFormat="1" ht="12">
      <c r="B1030" s="144"/>
      <c r="D1030" s="135" t="s">
        <v>154</v>
      </c>
      <c r="E1030" s="145" t="s">
        <v>3</v>
      </c>
      <c r="F1030" s="146" t="s">
        <v>1200</v>
      </c>
      <c r="H1030" s="147">
        <v>67.6</v>
      </c>
      <c r="L1030" s="144"/>
      <c r="M1030" s="148"/>
      <c r="N1030" s="149"/>
      <c r="O1030" s="149"/>
      <c r="P1030" s="149"/>
      <c r="Q1030" s="149"/>
      <c r="R1030" s="149"/>
      <c r="S1030" s="149"/>
      <c r="T1030" s="150"/>
      <c r="AS1030" s="145" t="s">
        <v>154</v>
      </c>
      <c r="AT1030" s="145" t="s">
        <v>77</v>
      </c>
      <c r="AU1030" s="12" t="s">
        <v>77</v>
      </c>
      <c r="AV1030" s="12" t="s">
        <v>30</v>
      </c>
      <c r="AW1030" s="12" t="s">
        <v>68</v>
      </c>
      <c r="AX1030" s="145" t="s">
        <v>142</v>
      </c>
    </row>
    <row r="1031" spans="2:50" s="14" customFormat="1" ht="12">
      <c r="B1031" s="167"/>
      <c r="D1031" s="135" t="s">
        <v>154</v>
      </c>
      <c r="E1031" s="168" t="s">
        <v>3</v>
      </c>
      <c r="F1031" s="169" t="s">
        <v>226</v>
      </c>
      <c r="H1031" s="170">
        <v>305.6</v>
      </c>
      <c r="L1031" s="167"/>
      <c r="M1031" s="171"/>
      <c r="N1031" s="172"/>
      <c r="O1031" s="172"/>
      <c r="P1031" s="172"/>
      <c r="Q1031" s="172"/>
      <c r="R1031" s="172"/>
      <c r="S1031" s="172"/>
      <c r="T1031" s="173"/>
      <c r="AS1031" s="168" t="s">
        <v>154</v>
      </c>
      <c r="AT1031" s="168" t="s">
        <v>77</v>
      </c>
      <c r="AU1031" s="14" t="s">
        <v>143</v>
      </c>
      <c r="AV1031" s="14" t="s">
        <v>30</v>
      </c>
      <c r="AW1031" s="14" t="s">
        <v>68</v>
      </c>
      <c r="AX1031" s="168" t="s">
        <v>142</v>
      </c>
    </row>
    <row r="1032" spans="2:50" s="11" customFormat="1" ht="12">
      <c r="B1032" s="138"/>
      <c r="D1032" s="135" t="s">
        <v>154</v>
      </c>
      <c r="E1032" s="139" t="s">
        <v>3</v>
      </c>
      <c r="F1032" s="140" t="s">
        <v>258</v>
      </c>
      <c r="H1032" s="139" t="s">
        <v>3</v>
      </c>
      <c r="L1032" s="138"/>
      <c r="M1032" s="141"/>
      <c r="N1032" s="142"/>
      <c r="O1032" s="142"/>
      <c r="P1032" s="142"/>
      <c r="Q1032" s="142"/>
      <c r="R1032" s="142"/>
      <c r="S1032" s="142"/>
      <c r="T1032" s="143"/>
      <c r="AS1032" s="139" t="s">
        <v>154</v>
      </c>
      <c r="AT1032" s="139" t="s">
        <v>77</v>
      </c>
      <c r="AU1032" s="11" t="s">
        <v>73</v>
      </c>
      <c r="AV1032" s="11" t="s">
        <v>30</v>
      </c>
      <c r="AW1032" s="11" t="s">
        <v>68</v>
      </c>
      <c r="AX1032" s="139" t="s">
        <v>142</v>
      </c>
    </row>
    <row r="1033" spans="2:50" s="12" customFormat="1" ht="12">
      <c r="B1033" s="144"/>
      <c r="D1033" s="135" t="s">
        <v>154</v>
      </c>
      <c r="E1033" s="145" t="s">
        <v>3</v>
      </c>
      <c r="F1033" s="146" t="s">
        <v>279</v>
      </c>
      <c r="H1033" s="147">
        <v>12</v>
      </c>
      <c r="L1033" s="144"/>
      <c r="M1033" s="148"/>
      <c r="N1033" s="149"/>
      <c r="O1033" s="149"/>
      <c r="P1033" s="149"/>
      <c r="Q1033" s="149"/>
      <c r="R1033" s="149"/>
      <c r="S1033" s="149"/>
      <c r="T1033" s="150"/>
      <c r="AS1033" s="145" t="s">
        <v>154</v>
      </c>
      <c r="AT1033" s="145" t="s">
        <v>77</v>
      </c>
      <c r="AU1033" s="12" t="s">
        <v>77</v>
      </c>
      <c r="AV1033" s="12" t="s">
        <v>30</v>
      </c>
      <c r="AW1033" s="12" t="s">
        <v>68</v>
      </c>
      <c r="AX1033" s="145" t="s">
        <v>142</v>
      </c>
    </row>
    <row r="1034" spans="2:50" s="14" customFormat="1" ht="12">
      <c r="B1034" s="167"/>
      <c r="D1034" s="135" t="s">
        <v>154</v>
      </c>
      <c r="E1034" s="168" t="s">
        <v>3</v>
      </c>
      <c r="F1034" s="169" t="s">
        <v>226</v>
      </c>
      <c r="H1034" s="170">
        <v>12</v>
      </c>
      <c r="L1034" s="167"/>
      <c r="M1034" s="171"/>
      <c r="N1034" s="172"/>
      <c r="O1034" s="172"/>
      <c r="P1034" s="172"/>
      <c r="Q1034" s="172"/>
      <c r="R1034" s="172"/>
      <c r="S1034" s="172"/>
      <c r="T1034" s="173"/>
      <c r="AS1034" s="168" t="s">
        <v>154</v>
      </c>
      <c r="AT1034" s="168" t="s">
        <v>77</v>
      </c>
      <c r="AU1034" s="14" t="s">
        <v>143</v>
      </c>
      <c r="AV1034" s="14" t="s">
        <v>30</v>
      </c>
      <c r="AW1034" s="14" t="s">
        <v>68</v>
      </c>
      <c r="AX1034" s="168" t="s">
        <v>142</v>
      </c>
    </row>
    <row r="1035" spans="2:50" s="13" customFormat="1" ht="12">
      <c r="B1035" s="160"/>
      <c r="D1035" s="135" t="s">
        <v>154</v>
      </c>
      <c r="E1035" s="161" t="s">
        <v>3</v>
      </c>
      <c r="F1035" s="162" t="s">
        <v>182</v>
      </c>
      <c r="H1035" s="163">
        <v>317.6</v>
      </c>
      <c r="L1035" s="160"/>
      <c r="M1035" s="164"/>
      <c r="N1035" s="165"/>
      <c r="O1035" s="165"/>
      <c r="P1035" s="165"/>
      <c r="Q1035" s="165"/>
      <c r="R1035" s="165"/>
      <c r="S1035" s="165"/>
      <c r="T1035" s="166"/>
      <c r="AS1035" s="161" t="s">
        <v>154</v>
      </c>
      <c r="AT1035" s="161" t="s">
        <v>77</v>
      </c>
      <c r="AU1035" s="13" t="s">
        <v>150</v>
      </c>
      <c r="AV1035" s="13" t="s">
        <v>30</v>
      </c>
      <c r="AW1035" s="13" t="s">
        <v>73</v>
      </c>
      <c r="AX1035" s="161" t="s">
        <v>142</v>
      </c>
    </row>
    <row r="1036" spans="2:64" s="1" customFormat="1" ht="20.45" customHeight="1">
      <c r="B1036" s="124"/>
      <c r="C1036" s="125" t="s">
        <v>1033</v>
      </c>
      <c r="D1036" s="125" t="s">
        <v>145</v>
      </c>
      <c r="E1036" s="126" t="s">
        <v>1034</v>
      </c>
      <c r="F1036" s="127" t="s">
        <v>1035</v>
      </c>
      <c r="G1036" s="128" t="s">
        <v>313</v>
      </c>
      <c r="H1036" s="129">
        <v>517.6</v>
      </c>
      <c r="I1036" s="130"/>
      <c r="J1036" s="130">
        <f>ROUND(I1036*H1036,2)</f>
        <v>0</v>
      </c>
      <c r="K1036" s="127" t="s">
        <v>149</v>
      </c>
      <c r="L1036" s="28"/>
      <c r="M1036" s="48" t="s">
        <v>3</v>
      </c>
      <c r="N1036" s="131" t="s">
        <v>39</v>
      </c>
      <c r="O1036" s="132">
        <v>0.055</v>
      </c>
      <c r="P1036" s="132">
        <f>O1036*H1036</f>
        <v>28.468</v>
      </c>
      <c r="Q1036" s="132">
        <v>3E-05</v>
      </c>
      <c r="R1036" s="132">
        <f>Q1036*H1036</f>
        <v>0.015528000000000002</v>
      </c>
      <c r="S1036" s="132">
        <v>0</v>
      </c>
      <c r="T1036" s="133">
        <f>S1036*H1036</f>
        <v>0</v>
      </c>
      <c r="AQ1036" s="17" t="s">
        <v>305</v>
      </c>
      <c r="AS1036" s="17" t="s">
        <v>145</v>
      </c>
      <c r="AT1036" s="17" t="s">
        <v>77</v>
      </c>
      <c r="AX1036" s="17" t="s">
        <v>142</v>
      </c>
      <c r="BD1036" s="134">
        <f>IF(N1036="základní",J1036,0)</f>
        <v>0</v>
      </c>
      <c r="BE1036" s="134">
        <f>IF(N1036="snížená",J1036,0)</f>
        <v>0</v>
      </c>
      <c r="BF1036" s="134">
        <f>IF(N1036="zákl. přenesená",J1036,0)</f>
        <v>0</v>
      </c>
      <c r="BG1036" s="134">
        <f>IF(N1036="sníž. přenesená",J1036,0)</f>
        <v>0</v>
      </c>
      <c r="BH1036" s="134">
        <f>IF(N1036="nulová",J1036,0)</f>
        <v>0</v>
      </c>
      <c r="BI1036" s="17" t="s">
        <v>73</v>
      </c>
      <c r="BJ1036" s="134">
        <f>ROUND(I1036*H1036,2)</f>
        <v>0</v>
      </c>
      <c r="BK1036" s="17" t="s">
        <v>305</v>
      </c>
      <c r="BL1036" s="17" t="s">
        <v>1036</v>
      </c>
    </row>
    <row r="1037" spans="2:46" s="1" customFormat="1" ht="39">
      <c r="B1037" s="28"/>
      <c r="D1037" s="135" t="s">
        <v>152</v>
      </c>
      <c r="F1037" s="136" t="s">
        <v>1024</v>
      </c>
      <c r="L1037" s="28"/>
      <c r="M1037" s="137"/>
      <c r="N1037" s="49"/>
      <c r="O1037" s="49"/>
      <c r="P1037" s="49"/>
      <c r="Q1037" s="49"/>
      <c r="R1037" s="49"/>
      <c r="S1037" s="49"/>
      <c r="T1037" s="50"/>
      <c r="AS1037" s="17" t="s">
        <v>152</v>
      </c>
      <c r="AT1037" s="17" t="s">
        <v>77</v>
      </c>
    </row>
    <row r="1038" spans="2:50" s="11" customFormat="1" ht="12">
      <c r="B1038" s="138"/>
      <c r="D1038" s="135" t="s">
        <v>154</v>
      </c>
      <c r="E1038" s="139" t="s">
        <v>3</v>
      </c>
      <c r="F1038" s="140" t="s">
        <v>155</v>
      </c>
      <c r="H1038" s="139" t="s">
        <v>3</v>
      </c>
      <c r="L1038" s="138"/>
      <c r="M1038" s="141"/>
      <c r="N1038" s="142"/>
      <c r="O1038" s="142"/>
      <c r="P1038" s="142"/>
      <c r="Q1038" s="142"/>
      <c r="R1038" s="142"/>
      <c r="S1038" s="142"/>
      <c r="T1038" s="143"/>
      <c r="AS1038" s="139" t="s">
        <v>154</v>
      </c>
      <c r="AT1038" s="139" t="s">
        <v>77</v>
      </c>
      <c r="AU1038" s="11" t="s">
        <v>73</v>
      </c>
      <c r="AV1038" s="11" t="s">
        <v>30</v>
      </c>
      <c r="AW1038" s="11" t="s">
        <v>68</v>
      </c>
      <c r="AX1038" s="139" t="s">
        <v>142</v>
      </c>
    </row>
    <row r="1039" spans="2:50" s="11" customFormat="1" ht="12">
      <c r="B1039" s="138"/>
      <c r="D1039" s="135" t="s">
        <v>154</v>
      </c>
      <c r="E1039" s="139" t="s">
        <v>3</v>
      </c>
      <c r="F1039" s="140" t="s">
        <v>156</v>
      </c>
      <c r="H1039" s="139" t="s">
        <v>3</v>
      </c>
      <c r="L1039" s="138"/>
      <c r="M1039" s="141"/>
      <c r="N1039" s="142"/>
      <c r="O1039" s="142"/>
      <c r="P1039" s="142"/>
      <c r="Q1039" s="142"/>
      <c r="R1039" s="142"/>
      <c r="S1039" s="142"/>
      <c r="T1039" s="143"/>
      <c r="AS1039" s="139" t="s">
        <v>154</v>
      </c>
      <c r="AT1039" s="139" t="s">
        <v>77</v>
      </c>
      <c r="AU1039" s="11" t="s">
        <v>73</v>
      </c>
      <c r="AV1039" s="11" t="s">
        <v>30</v>
      </c>
      <c r="AW1039" s="11" t="s">
        <v>68</v>
      </c>
      <c r="AX1039" s="139" t="s">
        <v>142</v>
      </c>
    </row>
    <row r="1040" spans="2:50" s="12" customFormat="1" ht="12">
      <c r="B1040" s="144"/>
      <c r="D1040" s="135" t="s">
        <v>154</v>
      </c>
      <c r="E1040" s="145" t="s">
        <v>3</v>
      </c>
      <c r="F1040" s="146" t="s">
        <v>1258</v>
      </c>
      <c r="H1040" s="147">
        <v>317.6</v>
      </c>
      <c r="L1040" s="144"/>
      <c r="M1040" s="148"/>
      <c r="N1040" s="149"/>
      <c r="O1040" s="149"/>
      <c r="P1040" s="149"/>
      <c r="Q1040" s="149"/>
      <c r="R1040" s="149"/>
      <c r="S1040" s="149"/>
      <c r="T1040" s="150"/>
      <c r="AS1040" s="145" t="s">
        <v>154</v>
      </c>
      <c r="AT1040" s="145" t="s">
        <v>77</v>
      </c>
      <c r="AU1040" s="12" t="s">
        <v>77</v>
      </c>
      <c r="AV1040" s="12" t="s">
        <v>30</v>
      </c>
      <c r="AW1040" s="12" t="s">
        <v>68</v>
      </c>
      <c r="AX1040" s="145" t="s">
        <v>142</v>
      </c>
    </row>
    <row r="1041" spans="2:50" s="12" customFormat="1" ht="12">
      <c r="B1041" s="144"/>
      <c r="D1041" s="135" t="s">
        <v>154</v>
      </c>
      <c r="E1041" s="145" t="s">
        <v>3</v>
      </c>
      <c r="F1041" s="146" t="s">
        <v>288</v>
      </c>
      <c r="H1041" s="147">
        <v>200</v>
      </c>
      <c r="L1041" s="144"/>
      <c r="M1041" s="148"/>
      <c r="N1041" s="149"/>
      <c r="O1041" s="149"/>
      <c r="P1041" s="149"/>
      <c r="Q1041" s="149"/>
      <c r="R1041" s="149"/>
      <c r="S1041" s="149"/>
      <c r="T1041" s="150"/>
      <c r="AS1041" s="145" t="s">
        <v>154</v>
      </c>
      <c r="AT1041" s="145" t="s">
        <v>77</v>
      </c>
      <c r="AU1041" s="12" t="s">
        <v>77</v>
      </c>
      <c r="AV1041" s="12" t="s">
        <v>30</v>
      </c>
      <c r="AW1041" s="12" t="s">
        <v>68</v>
      </c>
      <c r="AX1041" s="145" t="s">
        <v>142</v>
      </c>
    </row>
    <row r="1042" spans="2:50" s="13" customFormat="1" ht="12">
      <c r="B1042" s="160"/>
      <c r="D1042" s="135" t="s">
        <v>154</v>
      </c>
      <c r="E1042" s="161" t="s">
        <v>3</v>
      </c>
      <c r="F1042" s="162" t="s">
        <v>182</v>
      </c>
      <c r="H1042" s="163">
        <v>517.6</v>
      </c>
      <c r="L1042" s="160"/>
      <c r="M1042" s="164"/>
      <c r="N1042" s="165"/>
      <c r="O1042" s="165"/>
      <c r="P1042" s="165"/>
      <c r="Q1042" s="165"/>
      <c r="R1042" s="165"/>
      <c r="S1042" s="165"/>
      <c r="T1042" s="166"/>
      <c r="AS1042" s="161" t="s">
        <v>154</v>
      </c>
      <c r="AT1042" s="161" t="s">
        <v>77</v>
      </c>
      <c r="AU1042" s="13" t="s">
        <v>150</v>
      </c>
      <c r="AV1042" s="13" t="s">
        <v>30</v>
      </c>
      <c r="AW1042" s="13" t="s">
        <v>73</v>
      </c>
      <c r="AX1042" s="161" t="s">
        <v>142</v>
      </c>
    </row>
    <row r="1043" spans="2:64" s="1" customFormat="1" ht="20.45" customHeight="1">
      <c r="B1043" s="124"/>
      <c r="C1043" s="125" t="s">
        <v>1038</v>
      </c>
      <c r="D1043" s="125" t="s">
        <v>145</v>
      </c>
      <c r="E1043" s="126" t="s">
        <v>1039</v>
      </c>
      <c r="F1043" s="127" t="s">
        <v>1040</v>
      </c>
      <c r="G1043" s="128" t="s">
        <v>148</v>
      </c>
      <c r="H1043" s="129">
        <v>600</v>
      </c>
      <c r="I1043" s="130"/>
      <c r="J1043" s="130">
        <f>ROUND(I1043*H1043,2)</f>
        <v>0</v>
      </c>
      <c r="K1043" s="127" t="s">
        <v>149</v>
      </c>
      <c r="L1043" s="28"/>
      <c r="M1043" s="48" t="s">
        <v>3</v>
      </c>
      <c r="N1043" s="131" t="s">
        <v>39</v>
      </c>
      <c r="O1043" s="132">
        <v>0.032</v>
      </c>
      <c r="P1043" s="132">
        <f>O1043*H1043</f>
        <v>19.2</v>
      </c>
      <c r="Q1043" s="132">
        <v>0</v>
      </c>
      <c r="R1043" s="132">
        <f>Q1043*H1043</f>
        <v>0</v>
      </c>
      <c r="S1043" s="132">
        <v>0</v>
      </c>
      <c r="T1043" s="133">
        <f>S1043*H1043</f>
        <v>0</v>
      </c>
      <c r="AQ1043" s="17" t="s">
        <v>305</v>
      </c>
      <c r="AS1043" s="17" t="s">
        <v>145</v>
      </c>
      <c r="AT1043" s="17" t="s">
        <v>77</v>
      </c>
      <c r="AX1043" s="17" t="s">
        <v>142</v>
      </c>
      <c r="BD1043" s="134">
        <f>IF(N1043="základní",J1043,0)</f>
        <v>0</v>
      </c>
      <c r="BE1043" s="134">
        <f>IF(N1043="snížená",J1043,0)</f>
        <v>0</v>
      </c>
      <c r="BF1043" s="134">
        <f>IF(N1043="zákl. přenesená",J1043,0)</f>
        <v>0</v>
      </c>
      <c r="BG1043" s="134">
        <f>IF(N1043="sníž. přenesená",J1043,0)</f>
        <v>0</v>
      </c>
      <c r="BH1043" s="134">
        <f>IF(N1043="nulová",J1043,0)</f>
        <v>0</v>
      </c>
      <c r="BI1043" s="17" t="s">
        <v>73</v>
      </c>
      <c r="BJ1043" s="134">
        <f>ROUND(I1043*H1043,2)</f>
        <v>0</v>
      </c>
      <c r="BK1043" s="17" t="s">
        <v>305</v>
      </c>
      <c r="BL1043" s="17" t="s">
        <v>1041</v>
      </c>
    </row>
    <row r="1044" spans="2:46" s="1" customFormat="1" ht="39">
      <c r="B1044" s="28"/>
      <c r="D1044" s="135" t="s">
        <v>152</v>
      </c>
      <c r="F1044" s="136" t="s">
        <v>1024</v>
      </c>
      <c r="L1044" s="28"/>
      <c r="M1044" s="137"/>
      <c r="N1044" s="49"/>
      <c r="O1044" s="49"/>
      <c r="P1044" s="49"/>
      <c r="Q1044" s="49"/>
      <c r="R1044" s="49"/>
      <c r="S1044" s="49"/>
      <c r="T1044" s="50"/>
      <c r="AS1044" s="17" t="s">
        <v>152</v>
      </c>
      <c r="AT1044" s="17" t="s">
        <v>77</v>
      </c>
    </row>
    <row r="1045" spans="2:64" s="1" customFormat="1" ht="20.45" customHeight="1">
      <c r="B1045" s="124"/>
      <c r="C1045" s="125" t="s">
        <v>1042</v>
      </c>
      <c r="D1045" s="125" t="s">
        <v>145</v>
      </c>
      <c r="E1045" s="126" t="s">
        <v>1043</v>
      </c>
      <c r="F1045" s="127" t="s">
        <v>1044</v>
      </c>
      <c r="G1045" s="128" t="s">
        <v>161</v>
      </c>
      <c r="H1045" s="129">
        <v>11.283</v>
      </c>
      <c r="I1045" s="130"/>
      <c r="J1045" s="130">
        <f>ROUND(I1045*H1045,2)</f>
        <v>0</v>
      </c>
      <c r="K1045" s="127" t="s">
        <v>149</v>
      </c>
      <c r="L1045" s="28"/>
      <c r="M1045" s="48" t="s">
        <v>3</v>
      </c>
      <c r="N1045" s="131" t="s">
        <v>39</v>
      </c>
      <c r="O1045" s="132">
        <v>1.305</v>
      </c>
      <c r="P1045" s="132">
        <f>O1045*H1045</f>
        <v>14.724314999999999</v>
      </c>
      <c r="Q1045" s="132">
        <v>0</v>
      </c>
      <c r="R1045" s="132">
        <f>Q1045*H1045</f>
        <v>0</v>
      </c>
      <c r="S1045" s="132">
        <v>0</v>
      </c>
      <c r="T1045" s="133">
        <f>S1045*H1045</f>
        <v>0</v>
      </c>
      <c r="AQ1045" s="17" t="s">
        <v>305</v>
      </c>
      <c r="AS1045" s="17" t="s">
        <v>145</v>
      </c>
      <c r="AT1045" s="17" t="s">
        <v>77</v>
      </c>
      <c r="AX1045" s="17" t="s">
        <v>142</v>
      </c>
      <c r="BD1045" s="134">
        <f>IF(N1045="základní",J1045,0)</f>
        <v>0</v>
      </c>
      <c r="BE1045" s="134">
        <f>IF(N1045="snížená",J1045,0)</f>
        <v>0</v>
      </c>
      <c r="BF1045" s="134">
        <f>IF(N1045="zákl. přenesená",J1045,0)</f>
        <v>0</v>
      </c>
      <c r="BG1045" s="134">
        <f>IF(N1045="sníž. přenesená",J1045,0)</f>
        <v>0</v>
      </c>
      <c r="BH1045" s="134">
        <f>IF(N1045="nulová",J1045,0)</f>
        <v>0</v>
      </c>
      <c r="BI1045" s="17" t="s">
        <v>73</v>
      </c>
      <c r="BJ1045" s="134">
        <f>ROUND(I1045*H1045,2)</f>
        <v>0</v>
      </c>
      <c r="BK1045" s="17" t="s">
        <v>305</v>
      </c>
      <c r="BL1045" s="17" t="s">
        <v>1045</v>
      </c>
    </row>
    <row r="1046" spans="2:46" s="1" customFormat="1" ht="87.75">
      <c r="B1046" s="28"/>
      <c r="D1046" s="135" t="s">
        <v>152</v>
      </c>
      <c r="F1046" s="136" t="s">
        <v>471</v>
      </c>
      <c r="L1046" s="28"/>
      <c r="M1046" s="137"/>
      <c r="N1046" s="49"/>
      <c r="O1046" s="49"/>
      <c r="P1046" s="49"/>
      <c r="Q1046" s="49"/>
      <c r="R1046" s="49"/>
      <c r="S1046" s="49"/>
      <c r="T1046" s="50"/>
      <c r="AS1046" s="17" t="s">
        <v>152</v>
      </c>
      <c r="AT1046" s="17" t="s">
        <v>77</v>
      </c>
    </row>
    <row r="1047" spans="2:62" s="10" customFormat="1" ht="22.9" customHeight="1">
      <c r="B1047" s="112"/>
      <c r="D1047" s="113" t="s">
        <v>67</v>
      </c>
      <c r="E1047" s="122" t="s">
        <v>1046</v>
      </c>
      <c r="F1047" s="122" t="s">
        <v>1047</v>
      </c>
      <c r="J1047" s="123">
        <f>BJ1047</f>
        <v>0</v>
      </c>
      <c r="L1047" s="112"/>
      <c r="M1047" s="116"/>
      <c r="N1047" s="117"/>
      <c r="O1047" s="117"/>
      <c r="P1047" s="118">
        <f>SUM(P1048:P1062)</f>
        <v>77.60159999999999</v>
      </c>
      <c r="Q1047" s="117"/>
      <c r="R1047" s="118">
        <f>SUM(R1048:R1062)</f>
        <v>0.029375999999999996</v>
      </c>
      <c r="S1047" s="117"/>
      <c r="T1047" s="119">
        <f>SUM(T1048:T1062)</f>
        <v>0</v>
      </c>
      <c r="AQ1047" s="113" t="s">
        <v>77</v>
      </c>
      <c r="AS1047" s="120" t="s">
        <v>67</v>
      </c>
      <c r="AT1047" s="120" t="s">
        <v>73</v>
      </c>
      <c r="AX1047" s="113" t="s">
        <v>142</v>
      </c>
      <c r="BJ1047" s="121">
        <f>SUM(BJ1048:BJ1062)</f>
        <v>0</v>
      </c>
    </row>
    <row r="1048" spans="2:64" s="1" customFormat="1" ht="20.45" customHeight="1">
      <c r="B1048" s="124"/>
      <c r="C1048" s="125" t="s">
        <v>1048</v>
      </c>
      <c r="D1048" s="125" t="s">
        <v>145</v>
      </c>
      <c r="E1048" s="126" t="s">
        <v>1049</v>
      </c>
      <c r="F1048" s="127" t="s">
        <v>1050</v>
      </c>
      <c r="G1048" s="128" t="s">
        <v>174</v>
      </c>
      <c r="H1048" s="129">
        <v>81.6</v>
      </c>
      <c r="I1048" s="130"/>
      <c r="J1048" s="130">
        <f>ROUND(I1048*H1048,2)</f>
        <v>0</v>
      </c>
      <c r="K1048" s="127" t="s">
        <v>149</v>
      </c>
      <c r="L1048" s="28"/>
      <c r="M1048" s="48" t="s">
        <v>3</v>
      </c>
      <c r="N1048" s="131" t="s">
        <v>39</v>
      </c>
      <c r="O1048" s="132">
        <v>0.133</v>
      </c>
      <c r="P1048" s="132">
        <f>O1048*H1048</f>
        <v>10.8528</v>
      </c>
      <c r="Q1048" s="132">
        <v>8E-05</v>
      </c>
      <c r="R1048" s="132">
        <f>Q1048*H1048</f>
        <v>0.006528</v>
      </c>
      <c r="S1048" s="132">
        <v>0</v>
      </c>
      <c r="T1048" s="133">
        <f>S1048*H1048</f>
        <v>0</v>
      </c>
      <c r="AQ1048" s="17" t="s">
        <v>305</v>
      </c>
      <c r="AS1048" s="17" t="s">
        <v>145</v>
      </c>
      <c r="AT1048" s="17" t="s">
        <v>77</v>
      </c>
      <c r="AX1048" s="17" t="s">
        <v>142</v>
      </c>
      <c r="BD1048" s="134">
        <f>IF(N1048="základní",J1048,0)</f>
        <v>0</v>
      </c>
      <c r="BE1048" s="134">
        <f>IF(N1048="snížená",J1048,0)</f>
        <v>0</v>
      </c>
      <c r="BF1048" s="134">
        <f>IF(N1048="zákl. přenesená",J1048,0)</f>
        <v>0</v>
      </c>
      <c r="BG1048" s="134">
        <f>IF(N1048="sníž. přenesená",J1048,0)</f>
        <v>0</v>
      </c>
      <c r="BH1048" s="134">
        <f>IF(N1048="nulová",J1048,0)</f>
        <v>0</v>
      </c>
      <c r="BI1048" s="17" t="s">
        <v>73</v>
      </c>
      <c r="BJ1048" s="134">
        <f>ROUND(I1048*H1048,2)</f>
        <v>0</v>
      </c>
      <c r="BK1048" s="17" t="s">
        <v>305</v>
      </c>
      <c r="BL1048" s="17" t="s">
        <v>1051</v>
      </c>
    </row>
    <row r="1049" spans="2:50" s="11" customFormat="1" ht="12">
      <c r="B1049" s="138"/>
      <c r="D1049" s="135" t="s">
        <v>154</v>
      </c>
      <c r="E1049" s="139" t="s">
        <v>3</v>
      </c>
      <c r="F1049" s="140" t="s">
        <v>1134</v>
      </c>
      <c r="H1049" s="139" t="s">
        <v>3</v>
      </c>
      <c r="L1049" s="138"/>
      <c r="M1049" s="141"/>
      <c r="N1049" s="142"/>
      <c r="O1049" s="142"/>
      <c r="P1049" s="142"/>
      <c r="Q1049" s="142"/>
      <c r="R1049" s="142"/>
      <c r="S1049" s="142"/>
      <c r="T1049" s="143"/>
      <c r="AS1049" s="139" t="s">
        <v>154</v>
      </c>
      <c r="AT1049" s="139" t="s">
        <v>77</v>
      </c>
      <c r="AU1049" s="11" t="s">
        <v>73</v>
      </c>
      <c r="AV1049" s="11" t="s">
        <v>30</v>
      </c>
      <c r="AW1049" s="11" t="s">
        <v>68</v>
      </c>
      <c r="AX1049" s="139" t="s">
        <v>142</v>
      </c>
    </row>
    <row r="1050" spans="2:50" s="11" customFormat="1" ht="12">
      <c r="B1050" s="138"/>
      <c r="D1050" s="135" t="s">
        <v>154</v>
      </c>
      <c r="E1050" s="139" t="s">
        <v>3</v>
      </c>
      <c r="F1050" s="140" t="s">
        <v>1052</v>
      </c>
      <c r="H1050" s="139" t="s">
        <v>3</v>
      </c>
      <c r="L1050" s="138"/>
      <c r="M1050" s="141"/>
      <c r="N1050" s="142"/>
      <c r="O1050" s="142"/>
      <c r="P1050" s="142"/>
      <c r="Q1050" s="142"/>
      <c r="R1050" s="142"/>
      <c r="S1050" s="142"/>
      <c r="T1050" s="143"/>
      <c r="AS1050" s="139" t="s">
        <v>154</v>
      </c>
      <c r="AT1050" s="139" t="s">
        <v>77</v>
      </c>
      <c r="AU1050" s="11" t="s">
        <v>73</v>
      </c>
      <c r="AV1050" s="11" t="s">
        <v>30</v>
      </c>
      <c r="AW1050" s="11" t="s">
        <v>68</v>
      </c>
      <c r="AX1050" s="139" t="s">
        <v>142</v>
      </c>
    </row>
    <row r="1051" spans="2:50" s="12" customFormat="1" ht="12">
      <c r="B1051" s="144"/>
      <c r="D1051" s="135" t="s">
        <v>154</v>
      </c>
      <c r="E1051" s="145" t="s">
        <v>3</v>
      </c>
      <c r="F1051" s="146" t="s">
        <v>1053</v>
      </c>
      <c r="H1051" s="147">
        <v>81.6</v>
      </c>
      <c r="L1051" s="144"/>
      <c r="M1051" s="148"/>
      <c r="N1051" s="149"/>
      <c r="O1051" s="149"/>
      <c r="P1051" s="149"/>
      <c r="Q1051" s="149"/>
      <c r="R1051" s="149"/>
      <c r="S1051" s="149"/>
      <c r="T1051" s="150"/>
      <c r="AS1051" s="145" t="s">
        <v>154</v>
      </c>
      <c r="AT1051" s="145" t="s">
        <v>77</v>
      </c>
      <c r="AU1051" s="12" t="s">
        <v>77</v>
      </c>
      <c r="AV1051" s="12" t="s">
        <v>30</v>
      </c>
      <c r="AW1051" s="12" t="s">
        <v>73</v>
      </c>
      <c r="AX1051" s="145" t="s">
        <v>142</v>
      </c>
    </row>
    <row r="1052" spans="2:64" s="1" customFormat="1" ht="20.45" customHeight="1">
      <c r="B1052" s="124"/>
      <c r="C1052" s="125" t="s">
        <v>1054</v>
      </c>
      <c r="D1052" s="125" t="s">
        <v>145</v>
      </c>
      <c r="E1052" s="126" t="s">
        <v>1055</v>
      </c>
      <c r="F1052" s="127" t="s">
        <v>1056</v>
      </c>
      <c r="G1052" s="128" t="s">
        <v>174</v>
      </c>
      <c r="H1052" s="129">
        <v>81.6</v>
      </c>
      <c r="I1052" s="130"/>
      <c r="J1052" s="130">
        <f>ROUND(I1052*H1052,2)</f>
        <v>0</v>
      </c>
      <c r="K1052" s="127" t="s">
        <v>149</v>
      </c>
      <c r="L1052" s="28"/>
      <c r="M1052" s="48" t="s">
        <v>3</v>
      </c>
      <c r="N1052" s="131" t="s">
        <v>39</v>
      </c>
      <c r="O1052" s="132">
        <v>0.167</v>
      </c>
      <c r="P1052" s="132">
        <f>O1052*H1052</f>
        <v>13.6272</v>
      </c>
      <c r="Q1052" s="132">
        <v>6E-05</v>
      </c>
      <c r="R1052" s="132">
        <f>Q1052*H1052</f>
        <v>0.004896</v>
      </c>
      <c r="S1052" s="132">
        <v>0</v>
      </c>
      <c r="T1052" s="133">
        <f>S1052*H1052</f>
        <v>0</v>
      </c>
      <c r="AQ1052" s="17" t="s">
        <v>305</v>
      </c>
      <c r="AS1052" s="17" t="s">
        <v>145</v>
      </c>
      <c r="AT1052" s="17" t="s">
        <v>77</v>
      </c>
      <c r="AX1052" s="17" t="s">
        <v>142</v>
      </c>
      <c r="BD1052" s="134">
        <f>IF(N1052="základní",J1052,0)</f>
        <v>0</v>
      </c>
      <c r="BE1052" s="134">
        <f>IF(N1052="snížená",J1052,0)</f>
        <v>0</v>
      </c>
      <c r="BF1052" s="134">
        <f>IF(N1052="zákl. přenesená",J1052,0)</f>
        <v>0</v>
      </c>
      <c r="BG1052" s="134">
        <f>IF(N1052="sníž. přenesená",J1052,0)</f>
        <v>0</v>
      </c>
      <c r="BH1052" s="134">
        <f>IF(N1052="nulová",J1052,0)</f>
        <v>0</v>
      </c>
      <c r="BI1052" s="17" t="s">
        <v>73</v>
      </c>
      <c r="BJ1052" s="134">
        <f>ROUND(I1052*H1052,2)</f>
        <v>0</v>
      </c>
      <c r="BK1052" s="17" t="s">
        <v>305</v>
      </c>
      <c r="BL1052" s="17" t="s">
        <v>1057</v>
      </c>
    </row>
    <row r="1053" spans="2:64" s="1" customFormat="1" ht="20.45" customHeight="1">
      <c r="B1053" s="124"/>
      <c r="C1053" s="125" t="s">
        <v>1058</v>
      </c>
      <c r="D1053" s="125" t="s">
        <v>145</v>
      </c>
      <c r="E1053" s="126" t="s">
        <v>1059</v>
      </c>
      <c r="F1053" s="127" t="s">
        <v>1060</v>
      </c>
      <c r="G1053" s="128" t="s">
        <v>174</v>
      </c>
      <c r="H1053" s="129">
        <v>81.6</v>
      </c>
      <c r="I1053" s="130"/>
      <c r="J1053" s="130">
        <f>ROUND(I1053*H1053,2)</f>
        <v>0</v>
      </c>
      <c r="K1053" s="127" t="s">
        <v>149</v>
      </c>
      <c r="L1053" s="28"/>
      <c r="M1053" s="48" t="s">
        <v>3</v>
      </c>
      <c r="N1053" s="131" t="s">
        <v>39</v>
      </c>
      <c r="O1053" s="132">
        <v>0.295</v>
      </c>
      <c r="P1053" s="132">
        <f>O1053*H1053</f>
        <v>24.071999999999996</v>
      </c>
      <c r="Q1053" s="132">
        <v>0</v>
      </c>
      <c r="R1053" s="132">
        <f>Q1053*H1053</f>
        <v>0</v>
      </c>
      <c r="S1053" s="132">
        <v>0</v>
      </c>
      <c r="T1053" s="133">
        <f>S1053*H1053</f>
        <v>0</v>
      </c>
      <c r="AQ1053" s="17" t="s">
        <v>305</v>
      </c>
      <c r="AS1053" s="17" t="s">
        <v>145</v>
      </c>
      <c r="AT1053" s="17" t="s">
        <v>77</v>
      </c>
      <c r="AX1053" s="17" t="s">
        <v>142</v>
      </c>
      <c r="BD1053" s="134">
        <f>IF(N1053="základní",J1053,0)</f>
        <v>0</v>
      </c>
      <c r="BE1053" s="134">
        <f>IF(N1053="snížená",J1053,0)</f>
        <v>0</v>
      </c>
      <c r="BF1053" s="134">
        <f>IF(N1053="zákl. přenesená",J1053,0)</f>
        <v>0</v>
      </c>
      <c r="BG1053" s="134">
        <f>IF(N1053="sníž. přenesená",J1053,0)</f>
        <v>0</v>
      </c>
      <c r="BH1053" s="134">
        <f>IF(N1053="nulová",J1053,0)</f>
        <v>0</v>
      </c>
      <c r="BI1053" s="17" t="s">
        <v>73</v>
      </c>
      <c r="BJ1053" s="134">
        <f>ROUND(I1053*H1053,2)</f>
        <v>0</v>
      </c>
      <c r="BK1053" s="17" t="s">
        <v>305</v>
      </c>
      <c r="BL1053" s="17" t="s">
        <v>1061</v>
      </c>
    </row>
    <row r="1054" spans="2:50" s="11" customFormat="1" ht="12">
      <c r="B1054" s="138"/>
      <c r="D1054" s="135" t="s">
        <v>154</v>
      </c>
      <c r="E1054" s="139" t="s">
        <v>3</v>
      </c>
      <c r="F1054" s="140" t="s">
        <v>1134</v>
      </c>
      <c r="H1054" s="139" t="s">
        <v>3</v>
      </c>
      <c r="L1054" s="138"/>
      <c r="M1054" s="141"/>
      <c r="N1054" s="142"/>
      <c r="O1054" s="142"/>
      <c r="P1054" s="142"/>
      <c r="Q1054" s="142"/>
      <c r="R1054" s="142"/>
      <c r="S1054" s="142"/>
      <c r="T1054" s="143"/>
      <c r="AS1054" s="139" t="s">
        <v>154</v>
      </c>
      <c r="AT1054" s="139" t="s">
        <v>77</v>
      </c>
      <c r="AU1054" s="11" t="s">
        <v>73</v>
      </c>
      <c r="AV1054" s="11" t="s">
        <v>30</v>
      </c>
      <c r="AW1054" s="11" t="s">
        <v>68</v>
      </c>
      <c r="AX1054" s="139" t="s">
        <v>142</v>
      </c>
    </row>
    <row r="1055" spans="2:50" s="11" customFormat="1" ht="12">
      <c r="B1055" s="138"/>
      <c r="D1055" s="135" t="s">
        <v>154</v>
      </c>
      <c r="E1055" s="139" t="s">
        <v>3</v>
      </c>
      <c r="F1055" s="140" t="s">
        <v>1052</v>
      </c>
      <c r="H1055" s="139" t="s">
        <v>3</v>
      </c>
      <c r="L1055" s="138"/>
      <c r="M1055" s="141"/>
      <c r="N1055" s="142"/>
      <c r="O1055" s="142"/>
      <c r="P1055" s="142"/>
      <c r="Q1055" s="142"/>
      <c r="R1055" s="142"/>
      <c r="S1055" s="142"/>
      <c r="T1055" s="143"/>
      <c r="AS1055" s="139" t="s">
        <v>154</v>
      </c>
      <c r="AT1055" s="139" t="s">
        <v>77</v>
      </c>
      <c r="AU1055" s="11" t="s">
        <v>73</v>
      </c>
      <c r="AV1055" s="11" t="s">
        <v>30</v>
      </c>
      <c r="AW1055" s="11" t="s">
        <v>68</v>
      </c>
      <c r="AX1055" s="139" t="s">
        <v>142</v>
      </c>
    </row>
    <row r="1056" spans="2:50" s="12" customFormat="1" ht="12">
      <c r="B1056" s="144"/>
      <c r="D1056" s="135" t="s">
        <v>154</v>
      </c>
      <c r="E1056" s="145" t="s">
        <v>3</v>
      </c>
      <c r="F1056" s="146" t="s">
        <v>1053</v>
      </c>
      <c r="H1056" s="147">
        <v>81.6</v>
      </c>
      <c r="L1056" s="144"/>
      <c r="M1056" s="148"/>
      <c r="N1056" s="149"/>
      <c r="O1056" s="149"/>
      <c r="P1056" s="149"/>
      <c r="Q1056" s="149"/>
      <c r="R1056" s="149"/>
      <c r="S1056" s="149"/>
      <c r="T1056" s="150"/>
      <c r="AS1056" s="145" t="s">
        <v>154</v>
      </c>
      <c r="AT1056" s="145" t="s">
        <v>77</v>
      </c>
      <c r="AU1056" s="12" t="s">
        <v>77</v>
      </c>
      <c r="AV1056" s="12" t="s">
        <v>30</v>
      </c>
      <c r="AW1056" s="12" t="s">
        <v>73</v>
      </c>
      <c r="AX1056" s="145" t="s">
        <v>142</v>
      </c>
    </row>
    <row r="1057" spans="2:64" s="1" customFormat="1" ht="20.45" customHeight="1">
      <c r="B1057" s="124"/>
      <c r="C1057" s="125" t="s">
        <v>1062</v>
      </c>
      <c r="D1057" s="125" t="s">
        <v>145</v>
      </c>
      <c r="E1057" s="126" t="s">
        <v>1063</v>
      </c>
      <c r="F1057" s="127" t="s">
        <v>1064</v>
      </c>
      <c r="G1057" s="128" t="s">
        <v>174</v>
      </c>
      <c r="H1057" s="129">
        <v>81.6</v>
      </c>
      <c r="I1057" s="130"/>
      <c r="J1057" s="130">
        <f>ROUND(I1057*H1057,2)</f>
        <v>0</v>
      </c>
      <c r="K1057" s="127" t="s">
        <v>149</v>
      </c>
      <c r="L1057" s="28"/>
      <c r="M1057" s="48" t="s">
        <v>3</v>
      </c>
      <c r="N1057" s="131" t="s">
        <v>39</v>
      </c>
      <c r="O1057" s="132">
        <v>0.184</v>
      </c>
      <c r="P1057" s="132">
        <f>O1057*H1057</f>
        <v>15.014399999999998</v>
      </c>
      <c r="Q1057" s="132">
        <v>0.00013</v>
      </c>
      <c r="R1057" s="132">
        <f>Q1057*H1057</f>
        <v>0.010607999999999998</v>
      </c>
      <c r="S1057" s="132">
        <v>0</v>
      </c>
      <c r="T1057" s="133">
        <f>S1057*H1057</f>
        <v>0</v>
      </c>
      <c r="AQ1057" s="17" t="s">
        <v>305</v>
      </c>
      <c r="AS1057" s="17" t="s">
        <v>145</v>
      </c>
      <c r="AT1057" s="17" t="s">
        <v>77</v>
      </c>
      <c r="AX1057" s="17" t="s">
        <v>142</v>
      </c>
      <c r="BD1057" s="134">
        <f>IF(N1057="základní",J1057,0)</f>
        <v>0</v>
      </c>
      <c r="BE1057" s="134">
        <f>IF(N1057="snížená",J1057,0)</f>
        <v>0</v>
      </c>
      <c r="BF1057" s="134">
        <f>IF(N1057="zákl. přenesená",J1057,0)</f>
        <v>0</v>
      </c>
      <c r="BG1057" s="134">
        <f>IF(N1057="sníž. přenesená",J1057,0)</f>
        <v>0</v>
      </c>
      <c r="BH1057" s="134">
        <f>IF(N1057="nulová",J1057,0)</f>
        <v>0</v>
      </c>
      <c r="BI1057" s="17" t="s">
        <v>73</v>
      </c>
      <c r="BJ1057" s="134">
        <f>ROUND(I1057*H1057,2)</f>
        <v>0</v>
      </c>
      <c r="BK1057" s="17" t="s">
        <v>305</v>
      </c>
      <c r="BL1057" s="17" t="s">
        <v>1065</v>
      </c>
    </row>
    <row r="1058" spans="2:64" s="1" customFormat="1" ht="20.45" customHeight="1">
      <c r="B1058" s="124"/>
      <c r="C1058" s="125" t="s">
        <v>1066</v>
      </c>
      <c r="D1058" s="125" t="s">
        <v>145</v>
      </c>
      <c r="E1058" s="126" t="s">
        <v>1067</v>
      </c>
      <c r="F1058" s="127" t="s">
        <v>1068</v>
      </c>
      <c r="G1058" s="128" t="s">
        <v>174</v>
      </c>
      <c r="H1058" s="129">
        <v>81.6</v>
      </c>
      <c r="I1058" s="130"/>
      <c r="J1058" s="130">
        <f>ROUND(I1058*H1058,2)</f>
        <v>0</v>
      </c>
      <c r="K1058" s="127" t="s">
        <v>149</v>
      </c>
      <c r="L1058" s="28"/>
      <c r="M1058" s="48" t="s">
        <v>3</v>
      </c>
      <c r="N1058" s="131" t="s">
        <v>39</v>
      </c>
      <c r="O1058" s="132">
        <v>0.172</v>
      </c>
      <c r="P1058" s="132">
        <f>O1058*H1058</f>
        <v>14.035199999999998</v>
      </c>
      <c r="Q1058" s="132">
        <v>9E-05</v>
      </c>
      <c r="R1058" s="132">
        <f>Q1058*H1058</f>
        <v>0.007344</v>
      </c>
      <c r="S1058" s="132">
        <v>0</v>
      </c>
      <c r="T1058" s="133">
        <f>S1058*H1058</f>
        <v>0</v>
      </c>
      <c r="AQ1058" s="17" t="s">
        <v>305</v>
      </c>
      <c r="AS1058" s="17" t="s">
        <v>145</v>
      </c>
      <c r="AT1058" s="17" t="s">
        <v>77</v>
      </c>
      <c r="AX1058" s="17" t="s">
        <v>142</v>
      </c>
      <c r="BD1058" s="134">
        <f>IF(N1058="základní",J1058,0)</f>
        <v>0</v>
      </c>
      <c r="BE1058" s="134">
        <f>IF(N1058="snížená",J1058,0)</f>
        <v>0</v>
      </c>
      <c r="BF1058" s="134">
        <f>IF(N1058="zákl. přenesená",J1058,0)</f>
        <v>0</v>
      </c>
      <c r="BG1058" s="134">
        <f>IF(N1058="sníž. přenesená",J1058,0)</f>
        <v>0</v>
      </c>
      <c r="BH1058" s="134">
        <f>IF(N1058="nulová",J1058,0)</f>
        <v>0</v>
      </c>
      <c r="BI1058" s="17" t="s">
        <v>73</v>
      </c>
      <c r="BJ1058" s="134">
        <f>ROUND(I1058*H1058,2)</f>
        <v>0</v>
      </c>
      <c r="BK1058" s="17" t="s">
        <v>305</v>
      </c>
      <c r="BL1058" s="17" t="s">
        <v>1069</v>
      </c>
    </row>
    <row r="1059" spans="2:50" s="11" customFormat="1" ht="12">
      <c r="B1059" s="138"/>
      <c r="D1059" s="135" t="s">
        <v>154</v>
      </c>
      <c r="E1059" s="139" t="s">
        <v>3</v>
      </c>
      <c r="F1059" s="140" t="s">
        <v>1134</v>
      </c>
      <c r="H1059" s="139" t="s">
        <v>3</v>
      </c>
      <c r="L1059" s="138"/>
      <c r="M1059" s="141"/>
      <c r="N1059" s="142"/>
      <c r="O1059" s="142"/>
      <c r="P1059" s="142"/>
      <c r="Q1059" s="142"/>
      <c r="R1059" s="142"/>
      <c r="S1059" s="142"/>
      <c r="T1059" s="143"/>
      <c r="AS1059" s="139" t="s">
        <v>154</v>
      </c>
      <c r="AT1059" s="139" t="s">
        <v>77</v>
      </c>
      <c r="AU1059" s="11" t="s">
        <v>73</v>
      </c>
      <c r="AV1059" s="11" t="s">
        <v>30</v>
      </c>
      <c r="AW1059" s="11" t="s">
        <v>68</v>
      </c>
      <c r="AX1059" s="139" t="s">
        <v>142</v>
      </c>
    </row>
    <row r="1060" spans="2:50" s="11" customFormat="1" ht="12">
      <c r="B1060" s="138"/>
      <c r="D1060" s="135" t="s">
        <v>154</v>
      </c>
      <c r="E1060" s="139" t="s">
        <v>3</v>
      </c>
      <c r="F1060" s="140" t="s">
        <v>1052</v>
      </c>
      <c r="H1060" s="139" t="s">
        <v>3</v>
      </c>
      <c r="L1060" s="138"/>
      <c r="M1060" s="141"/>
      <c r="N1060" s="142"/>
      <c r="O1060" s="142"/>
      <c r="P1060" s="142"/>
      <c r="Q1060" s="142"/>
      <c r="R1060" s="142"/>
      <c r="S1060" s="142"/>
      <c r="T1060" s="143"/>
      <c r="AS1060" s="139" t="s">
        <v>154</v>
      </c>
      <c r="AT1060" s="139" t="s">
        <v>77</v>
      </c>
      <c r="AU1060" s="11" t="s">
        <v>73</v>
      </c>
      <c r="AV1060" s="11" t="s">
        <v>30</v>
      </c>
      <c r="AW1060" s="11" t="s">
        <v>68</v>
      </c>
      <c r="AX1060" s="139" t="s">
        <v>142</v>
      </c>
    </row>
    <row r="1061" spans="2:50" s="12" customFormat="1" ht="12">
      <c r="B1061" s="144"/>
      <c r="D1061" s="135" t="s">
        <v>154</v>
      </c>
      <c r="E1061" s="145" t="s">
        <v>3</v>
      </c>
      <c r="F1061" s="146" t="s">
        <v>1053</v>
      </c>
      <c r="H1061" s="147">
        <v>81.6</v>
      </c>
      <c r="L1061" s="144"/>
      <c r="M1061" s="148"/>
      <c r="N1061" s="149"/>
      <c r="O1061" s="149"/>
      <c r="P1061" s="149"/>
      <c r="Q1061" s="149"/>
      <c r="R1061" s="149"/>
      <c r="S1061" s="149"/>
      <c r="T1061" s="150"/>
      <c r="AS1061" s="145" t="s">
        <v>154</v>
      </c>
      <c r="AT1061" s="145" t="s">
        <v>77</v>
      </c>
      <c r="AU1061" s="12" t="s">
        <v>77</v>
      </c>
      <c r="AV1061" s="12" t="s">
        <v>30</v>
      </c>
      <c r="AW1061" s="12" t="s">
        <v>73</v>
      </c>
      <c r="AX1061" s="145" t="s">
        <v>142</v>
      </c>
    </row>
    <row r="1062" spans="2:64" s="1" customFormat="1" ht="14.45" customHeight="1">
      <c r="B1062" s="124"/>
      <c r="C1062" s="125" t="s">
        <v>1070</v>
      </c>
      <c r="D1062" s="125" t="s">
        <v>145</v>
      </c>
      <c r="E1062" s="126" t="s">
        <v>1071</v>
      </c>
      <c r="F1062" s="127" t="s">
        <v>1072</v>
      </c>
      <c r="G1062" s="128" t="s">
        <v>148</v>
      </c>
      <c r="H1062" s="129">
        <v>37</v>
      </c>
      <c r="I1062" s="130"/>
      <c r="J1062" s="130">
        <f>ROUND(I1062*H1062,2)</f>
        <v>0</v>
      </c>
      <c r="K1062" s="127" t="s">
        <v>3</v>
      </c>
      <c r="L1062" s="28"/>
      <c r="M1062" s="48" t="s">
        <v>3</v>
      </c>
      <c r="N1062" s="131" t="s">
        <v>39</v>
      </c>
      <c r="O1062" s="132">
        <v>0</v>
      </c>
      <c r="P1062" s="132">
        <f>O1062*H1062</f>
        <v>0</v>
      </c>
      <c r="Q1062" s="132">
        <v>0</v>
      </c>
      <c r="R1062" s="132">
        <f>Q1062*H1062</f>
        <v>0</v>
      </c>
      <c r="S1062" s="132">
        <v>0</v>
      </c>
      <c r="T1062" s="133">
        <f>S1062*H1062</f>
        <v>0</v>
      </c>
      <c r="AQ1062" s="17" t="s">
        <v>305</v>
      </c>
      <c r="AS1062" s="17" t="s">
        <v>145</v>
      </c>
      <c r="AT1062" s="17" t="s">
        <v>77</v>
      </c>
      <c r="AX1062" s="17" t="s">
        <v>142</v>
      </c>
      <c r="BD1062" s="134">
        <f>IF(N1062="základní",J1062,0)</f>
        <v>0</v>
      </c>
      <c r="BE1062" s="134">
        <f>IF(N1062="snížená",J1062,0)</f>
        <v>0</v>
      </c>
      <c r="BF1062" s="134">
        <f>IF(N1062="zákl. přenesená",J1062,0)</f>
        <v>0</v>
      </c>
      <c r="BG1062" s="134">
        <f>IF(N1062="sníž. přenesená",J1062,0)</f>
        <v>0</v>
      </c>
      <c r="BH1062" s="134">
        <f>IF(N1062="nulová",J1062,0)</f>
        <v>0</v>
      </c>
      <c r="BI1062" s="17" t="s">
        <v>73</v>
      </c>
      <c r="BJ1062" s="134">
        <f>ROUND(I1062*H1062,2)</f>
        <v>0</v>
      </c>
      <c r="BK1062" s="17" t="s">
        <v>305</v>
      </c>
      <c r="BL1062" s="17" t="s">
        <v>1073</v>
      </c>
    </row>
    <row r="1063" spans="2:62" s="10" customFormat="1" ht="22.9" customHeight="1">
      <c r="B1063" s="112"/>
      <c r="D1063" s="113" t="s">
        <v>67</v>
      </c>
      <c r="E1063" s="122" t="s">
        <v>1074</v>
      </c>
      <c r="F1063" s="122" t="s">
        <v>1075</v>
      </c>
      <c r="J1063" s="123">
        <f>BJ1063</f>
        <v>0</v>
      </c>
      <c r="L1063" s="112"/>
      <c r="M1063" s="116"/>
      <c r="N1063" s="117"/>
      <c r="O1063" s="117"/>
      <c r="P1063" s="118">
        <f>SUM(P1064:P1149)</f>
        <v>520.481747</v>
      </c>
      <c r="Q1063" s="117"/>
      <c r="R1063" s="118">
        <f>SUM(R1064:R1149)</f>
        <v>3.5809298100000007</v>
      </c>
      <c r="S1063" s="117"/>
      <c r="T1063" s="119">
        <f>SUM(T1064:T1149)</f>
        <v>0.6825276200000001</v>
      </c>
      <c r="AQ1063" s="113" t="s">
        <v>77</v>
      </c>
      <c r="AS1063" s="120" t="s">
        <v>67</v>
      </c>
      <c r="AT1063" s="120" t="s">
        <v>73</v>
      </c>
      <c r="AX1063" s="113" t="s">
        <v>142</v>
      </c>
      <c r="BJ1063" s="121">
        <f>SUM(BJ1064:BJ1149)</f>
        <v>0</v>
      </c>
    </row>
    <row r="1064" spans="2:64" s="1" customFormat="1" ht="20.45" customHeight="1">
      <c r="B1064" s="124"/>
      <c r="C1064" s="125" t="s">
        <v>1076</v>
      </c>
      <c r="D1064" s="125" t="s">
        <v>145</v>
      </c>
      <c r="E1064" s="126" t="s">
        <v>1077</v>
      </c>
      <c r="F1064" s="127" t="s">
        <v>1078</v>
      </c>
      <c r="G1064" s="128" t="s">
        <v>174</v>
      </c>
      <c r="H1064" s="129">
        <v>2201.702</v>
      </c>
      <c r="I1064" s="130"/>
      <c r="J1064" s="130">
        <f>ROUND(I1064*H1064,2)</f>
        <v>0</v>
      </c>
      <c r="K1064" s="127" t="s">
        <v>149</v>
      </c>
      <c r="L1064" s="28"/>
      <c r="M1064" s="48" t="s">
        <v>3</v>
      </c>
      <c r="N1064" s="131" t="s">
        <v>39</v>
      </c>
      <c r="O1064" s="132">
        <v>0.074</v>
      </c>
      <c r="P1064" s="132">
        <f>O1064*H1064</f>
        <v>162.925948</v>
      </c>
      <c r="Q1064" s="132">
        <v>0.001</v>
      </c>
      <c r="R1064" s="132">
        <f>Q1064*H1064</f>
        <v>2.2017020000000005</v>
      </c>
      <c r="S1064" s="132">
        <v>0.00031</v>
      </c>
      <c r="T1064" s="133">
        <f>S1064*H1064</f>
        <v>0.6825276200000001</v>
      </c>
      <c r="AQ1064" s="17" t="s">
        <v>305</v>
      </c>
      <c r="AS1064" s="17" t="s">
        <v>145</v>
      </c>
      <c r="AT1064" s="17" t="s">
        <v>77</v>
      </c>
      <c r="AX1064" s="17" t="s">
        <v>142</v>
      </c>
      <c r="BD1064" s="134">
        <f>IF(N1064="základní",J1064,0)</f>
        <v>0</v>
      </c>
      <c r="BE1064" s="134">
        <f>IF(N1064="snížená",J1064,0)</f>
        <v>0</v>
      </c>
      <c r="BF1064" s="134">
        <f>IF(N1064="zákl. přenesená",J1064,0)</f>
        <v>0</v>
      </c>
      <c r="BG1064" s="134">
        <f>IF(N1064="sníž. přenesená",J1064,0)</f>
        <v>0</v>
      </c>
      <c r="BH1064" s="134">
        <f>IF(N1064="nulová",J1064,0)</f>
        <v>0</v>
      </c>
      <c r="BI1064" s="17" t="s">
        <v>73</v>
      </c>
      <c r="BJ1064" s="134">
        <f>ROUND(I1064*H1064,2)</f>
        <v>0</v>
      </c>
      <c r="BK1064" s="17" t="s">
        <v>305</v>
      </c>
      <c r="BL1064" s="17" t="s">
        <v>1079</v>
      </c>
    </row>
    <row r="1065" spans="2:46" s="1" customFormat="1" ht="29.25">
      <c r="B1065" s="28"/>
      <c r="D1065" s="135" t="s">
        <v>152</v>
      </c>
      <c r="F1065" s="136" t="s">
        <v>1080</v>
      </c>
      <c r="L1065" s="28"/>
      <c r="M1065" s="137"/>
      <c r="N1065" s="49"/>
      <c r="O1065" s="49"/>
      <c r="P1065" s="49"/>
      <c r="Q1065" s="49"/>
      <c r="R1065" s="49"/>
      <c r="S1065" s="49"/>
      <c r="T1065" s="50"/>
      <c r="AS1065" s="17" t="s">
        <v>152</v>
      </c>
      <c r="AT1065" s="17" t="s">
        <v>77</v>
      </c>
    </row>
    <row r="1066" spans="2:50" s="11" customFormat="1" ht="12">
      <c r="B1066" s="138"/>
      <c r="D1066" s="135" t="s">
        <v>154</v>
      </c>
      <c r="E1066" s="139" t="s">
        <v>3</v>
      </c>
      <c r="F1066" s="140" t="s">
        <v>1134</v>
      </c>
      <c r="H1066" s="139" t="s">
        <v>3</v>
      </c>
      <c r="L1066" s="138"/>
      <c r="M1066" s="141"/>
      <c r="N1066" s="142"/>
      <c r="O1066" s="142"/>
      <c r="P1066" s="142"/>
      <c r="Q1066" s="142"/>
      <c r="R1066" s="142"/>
      <c r="S1066" s="142"/>
      <c r="T1066" s="143"/>
      <c r="AS1066" s="139" t="s">
        <v>154</v>
      </c>
      <c r="AT1066" s="139" t="s">
        <v>77</v>
      </c>
      <c r="AU1066" s="11" t="s">
        <v>73</v>
      </c>
      <c r="AV1066" s="11" t="s">
        <v>30</v>
      </c>
      <c r="AW1066" s="11" t="s">
        <v>68</v>
      </c>
      <c r="AX1066" s="139" t="s">
        <v>142</v>
      </c>
    </row>
    <row r="1067" spans="2:50" s="11" customFormat="1" ht="12">
      <c r="B1067" s="138"/>
      <c r="D1067" s="135" t="s">
        <v>154</v>
      </c>
      <c r="E1067" s="139" t="s">
        <v>3</v>
      </c>
      <c r="F1067" s="140" t="s">
        <v>156</v>
      </c>
      <c r="H1067" s="139" t="s">
        <v>3</v>
      </c>
      <c r="L1067" s="138"/>
      <c r="M1067" s="141"/>
      <c r="N1067" s="142"/>
      <c r="O1067" s="142"/>
      <c r="P1067" s="142"/>
      <c r="Q1067" s="142"/>
      <c r="R1067" s="142"/>
      <c r="S1067" s="142"/>
      <c r="T1067" s="143"/>
      <c r="AS1067" s="139" t="s">
        <v>154</v>
      </c>
      <c r="AT1067" s="139" t="s">
        <v>77</v>
      </c>
      <c r="AU1067" s="11" t="s">
        <v>73</v>
      </c>
      <c r="AV1067" s="11" t="s">
        <v>30</v>
      </c>
      <c r="AW1067" s="11" t="s">
        <v>68</v>
      </c>
      <c r="AX1067" s="139" t="s">
        <v>142</v>
      </c>
    </row>
    <row r="1068" spans="2:50" s="11" customFormat="1" ht="12">
      <c r="B1068" s="138"/>
      <c r="D1068" s="135" t="s">
        <v>154</v>
      </c>
      <c r="E1068" s="139" t="s">
        <v>3</v>
      </c>
      <c r="F1068" s="140" t="s">
        <v>1081</v>
      </c>
      <c r="H1068" s="139" t="s">
        <v>3</v>
      </c>
      <c r="L1068" s="138"/>
      <c r="M1068" s="141"/>
      <c r="N1068" s="142"/>
      <c r="O1068" s="142"/>
      <c r="P1068" s="142"/>
      <c r="Q1068" s="142"/>
      <c r="R1068" s="142"/>
      <c r="S1068" s="142"/>
      <c r="T1068" s="143"/>
      <c r="AS1068" s="139" t="s">
        <v>154</v>
      </c>
      <c r="AT1068" s="139" t="s">
        <v>77</v>
      </c>
      <c r="AU1068" s="11" t="s">
        <v>73</v>
      </c>
      <c r="AV1068" s="11" t="s">
        <v>30</v>
      </c>
      <c r="AW1068" s="11" t="s">
        <v>68</v>
      </c>
      <c r="AX1068" s="139" t="s">
        <v>142</v>
      </c>
    </row>
    <row r="1069" spans="2:50" s="11" customFormat="1" ht="12">
      <c r="B1069" s="138"/>
      <c r="D1069" s="135" t="s">
        <v>154</v>
      </c>
      <c r="E1069" s="139" t="s">
        <v>3</v>
      </c>
      <c r="F1069" s="140" t="s">
        <v>176</v>
      </c>
      <c r="H1069" s="139" t="s">
        <v>3</v>
      </c>
      <c r="L1069" s="138"/>
      <c r="M1069" s="141"/>
      <c r="N1069" s="142"/>
      <c r="O1069" s="142"/>
      <c r="P1069" s="142"/>
      <c r="Q1069" s="142"/>
      <c r="R1069" s="142"/>
      <c r="S1069" s="142"/>
      <c r="T1069" s="143"/>
      <c r="AS1069" s="139" t="s">
        <v>154</v>
      </c>
      <c r="AT1069" s="139" t="s">
        <v>77</v>
      </c>
      <c r="AU1069" s="11" t="s">
        <v>73</v>
      </c>
      <c r="AV1069" s="11" t="s">
        <v>30</v>
      </c>
      <c r="AW1069" s="11" t="s">
        <v>68</v>
      </c>
      <c r="AX1069" s="139" t="s">
        <v>142</v>
      </c>
    </row>
    <row r="1070" spans="2:50" s="12" customFormat="1" ht="12">
      <c r="B1070" s="144"/>
      <c r="D1070" s="135" t="s">
        <v>154</v>
      </c>
      <c r="E1070" s="145" t="s">
        <v>3</v>
      </c>
      <c r="F1070" s="146" t="s">
        <v>204</v>
      </c>
      <c r="H1070" s="147">
        <v>319.6</v>
      </c>
      <c r="L1070" s="144"/>
      <c r="M1070" s="148"/>
      <c r="N1070" s="149"/>
      <c r="O1070" s="149"/>
      <c r="P1070" s="149"/>
      <c r="Q1070" s="149"/>
      <c r="R1070" s="149"/>
      <c r="S1070" s="149"/>
      <c r="T1070" s="150"/>
      <c r="AS1070" s="145" t="s">
        <v>154</v>
      </c>
      <c r="AT1070" s="145" t="s">
        <v>77</v>
      </c>
      <c r="AU1070" s="12" t="s">
        <v>77</v>
      </c>
      <c r="AV1070" s="12" t="s">
        <v>30</v>
      </c>
      <c r="AW1070" s="12" t="s">
        <v>68</v>
      </c>
      <c r="AX1070" s="145" t="s">
        <v>142</v>
      </c>
    </row>
    <row r="1071" spans="2:50" s="11" customFormat="1" ht="12">
      <c r="B1071" s="138"/>
      <c r="D1071" s="135" t="s">
        <v>154</v>
      </c>
      <c r="E1071" s="139" t="s">
        <v>3</v>
      </c>
      <c r="F1071" s="140" t="s">
        <v>178</v>
      </c>
      <c r="H1071" s="139" t="s">
        <v>3</v>
      </c>
      <c r="L1071" s="138"/>
      <c r="M1071" s="141"/>
      <c r="N1071" s="142"/>
      <c r="O1071" s="142"/>
      <c r="P1071" s="142"/>
      <c r="Q1071" s="142"/>
      <c r="R1071" s="142"/>
      <c r="S1071" s="142"/>
      <c r="T1071" s="143"/>
      <c r="AS1071" s="139" t="s">
        <v>154</v>
      </c>
      <c r="AT1071" s="139" t="s">
        <v>77</v>
      </c>
      <c r="AU1071" s="11" t="s">
        <v>73</v>
      </c>
      <c r="AV1071" s="11" t="s">
        <v>30</v>
      </c>
      <c r="AW1071" s="11" t="s">
        <v>68</v>
      </c>
      <c r="AX1071" s="139" t="s">
        <v>142</v>
      </c>
    </row>
    <row r="1072" spans="2:50" s="12" customFormat="1" ht="12">
      <c r="B1072" s="144"/>
      <c r="D1072" s="135" t="s">
        <v>154</v>
      </c>
      <c r="E1072" s="145" t="s">
        <v>3</v>
      </c>
      <c r="F1072" s="146" t="s">
        <v>1141</v>
      </c>
      <c r="H1072" s="147">
        <v>145.2</v>
      </c>
      <c r="L1072" s="144"/>
      <c r="M1072" s="148"/>
      <c r="N1072" s="149"/>
      <c r="O1072" s="149"/>
      <c r="P1072" s="149"/>
      <c r="Q1072" s="149"/>
      <c r="R1072" s="149"/>
      <c r="S1072" s="149"/>
      <c r="T1072" s="150"/>
      <c r="AS1072" s="145" t="s">
        <v>154</v>
      </c>
      <c r="AT1072" s="145" t="s">
        <v>77</v>
      </c>
      <c r="AU1072" s="12" t="s">
        <v>77</v>
      </c>
      <c r="AV1072" s="12" t="s">
        <v>30</v>
      </c>
      <c r="AW1072" s="12" t="s">
        <v>68</v>
      </c>
      <c r="AX1072" s="145" t="s">
        <v>142</v>
      </c>
    </row>
    <row r="1073" spans="2:50" s="11" customFormat="1" ht="12">
      <c r="B1073" s="138"/>
      <c r="D1073" s="135" t="s">
        <v>154</v>
      </c>
      <c r="E1073" s="139" t="s">
        <v>3</v>
      </c>
      <c r="F1073" s="140" t="s">
        <v>1082</v>
      </c>
      <c r="H1073" s="139" t="s">
        <v>3</v>
      </c>
      <c r="L1073" s="138"/>
      <c r="M1073" s="141"/>
      <c r="N1073" s="142"/>
      <c r="O1073" s="142"/>
      <c r="P1073" s="142"/>
      <c r="Q1073" s="142"/>
      <c r="R1073" s="142"/>
      <c r="S1073" s="142"/>
      <c r="T1073" s="143"/>
      <c r="AS1073" s="139" t="s">
        <v>154</v>
      </c>
      <c r="AT1073" s="139" t="s">
        <v>77</v>
      </c>
      <c r="AU1073" s="11" t="s">
        <v>73</v>
      </c>
      <c r="AV1073" s="11" t="s">
        <v>30</v>
      </c>
      <c r="AW1073" s="11" t="s">
        <v>68</v>
      </c>
      <c r="AX1073" s="139" t="s">
        <v>142</v>
      </c>
    </row>
    <row r="1074" spans="2:50" s="12" customFormat="1" ht="12">
      <c r="B1074" s="144"/>
      <c r="D1074" s="135" t="s">
        <v>154</v>
      </c>
      <c r="E1074" s="145" t="s">
        <v>3</v>
      </c>
      <c r="F1074" s="146" t="s">
        <v>1083</v>
      </c>
      <c r="H1074" s="147">
        <v>28.9</v>
      </c>
      <c r="L1074" s="144"/>
      <c r="M1074" s="148"/>
      <c r="N1074" s="149"/>
      <c r="O1074" s="149"/>
      <c r="P1074" s="149"/>
      <c r="Q1074" s="149"/>
      <c r="R1074" s="149"/>
      <c r="S1074" s="149"/>
      <c r="T1074" s="150"/>
      <c r="AS1074" s="145" t="s">
        <v>154</v>
      </c>
      <c r="AT1074" s="145" t="s">
        <v>77</v>
      </c>
      <c r="AU1074" s="12" t="s">
        <v>77</v>
      </c>
      <c r="AV1074" s="12" t="s">
        <v>30</v>
      </c>
      <c r="AW1074" s="12" t="s">
        <v>68</v>
      </c>
      <c r="AX1074" s="145" t="s">
        <v>142</v>
      </c>
    </row>
    <row r="1075" spans="2:50" s="11" customFormat="1" ht="12">
      <c r="B1075" s="138"/>
      <c r="D1075" s="135" t="s">
        <v>154</v>
      </c>
      <c r="E1075" s="139" t="s">
        <v>3</v>
      </c>
      <c r="F1075" s="140" t="s">
        <v>1084</v>
      </c>
      <c r="H1075" s="139" t="s">
        <v>3</v>
      </c>
      <c r="L1075" s="138"/>
      <c r="M1075" s="141"/>
      <c r="N1075" s="142"/>
      <c r="O1075" s="142"/>
      <c r="P1075" s="142"/>
      <c r="Q1075" s="142"/>
      <c r="R1075" s="142"/>
      <c r="S1075" s="142"/>
      <c r="T1075" s="143"/>
      <c r="AS1075" s="139" t="s">
        <v>154</v>
      </c>
      <c r="AT1075" s="139" t="s">
        <v>77</v>
      </c>
      <c r="AU1075" s="11" t="s">
        <v>73</v>
      </c>
      <c r="AV1075" s="11" t="s">
        <v>30</v>
      </c>
      <c r="AW1075" s="11" t="s">
        <v>68</v>
      </c>
      <c r="AX1075" s="139" t="s">
        <v>142</v>
      </c>
    </row>
    <row r="1076" spans="2:50" s="11" customFormat="1" ht="12">
      <c r="B1076" s="138"/>
      <c r="D1076" s="135" t="s">
        <v>154</v>
      </c>
      <c r="E1076" s="139" t="s">
        <v>3</v>
      </c>
      <c r="F1076" s="140" t="s">
        <v>176</v>
      </c>
      <c r="H1076" s="139" t="s">
        <v>3</v>
      </c>
      <c r="L1076" s="138"/>
      <c r="M1076" s="141"/>
      <c r="N1076" s="142"/>
      <c r="O1076" s="142"/>
      <c r="P1076" s="142"/>
      <c r="Q1076" s="142"/>
      <c r="R1076" s="142"/>
      <c r="S1076" s="142"/>
      <c r="T1076" s="143"/>
      <c r="AS1076" s="139" t="s">
        <v>154</v>
      </c>
      <c r="AT1076" s="139" t="s">
        <v>77</v>
      </c>
      <c r="AU1076" s="11" t="s">
        <v>73</v>
      </c>
      <c r="AV1076" s="11" t="s">
        <v>30</v>
      </c>
      <c r="AW1076" s="11" t="s">
        <v>68</v>
      </c>
      <c r="AX1076" s="139" t="s">
        <v>142</v>
      </c>
    </row>
    <row r="1077" spans="2:50" s="12" customFormat="1" ht="12">
      <c r="B1077" s="144"/>
      <c r="D1077" s="135" t="s">
        <v>154</v>
      </c>
      <c r="E1077" s="145" t="s">
        <v>3</v>
      </c>
      <c r="F1077" s="146" t="s">
        <v>239</v>
      </c>
      <c r="H1077" s="147">
        <v>1048.32</v>
      </c>
      <c r="L1077" s="144"/>
      <c r="M1077" s="148"/>
      <c r="N1077" s="149"/>
      <c r="O1077" s="149"/>
      <c r="P1077" s="149"/>
      <c r="Q1077" s="149"/>
      <c r="R1077" s="149"/>
      <c r="S1077" s="149"/>
      <c r="T1077" s="150"/>
      <c r="AS1077" s="145" t="s">
        <v>154</v>
      </c>
      <c r="AT1077" s="145" t="s">
        <v>77</v>
      </c>
      <c r="AU1077" s="12" t="s">
        <v>77</v>
      </c>
      <c r="AV1077" s="12" t="s">
        <v>30</v>
      </c>
      <c r="AW1077" s="12" t="s">
        <v>68</v>
      </c>
      <c r="AX1077" s="145" t="s">
        <v>142</v>
      </c>
    </row>
    <row r="1078" spans="2:50" s="12" customFormat="1" ht="12">
      <c r="B1078" s="144"/>
      <c r="D1078" s="135" t="s">
        <v>154</v>
      </c>
      <c r="E1078" s="145" t="s">
        <v>3</v>
      </c>
      <c r="F1078" s="146" t="s">
        <v>1085</v>
      </c>
      <c r="H1078" s="147">
        <v>52.416</v>
      </c>
      <c r="L1078" s="144"/>
      <c r="M1078" s="148"/>
      <c r="N1078" s="149"/>
      <c r="O1078" s="149"/>
      <c r="P1078" s="149"/>
      <c r="Q1078" s="149"/>
      <c r="R1078" s="149"/>
      <c r="S1078" s="149"/>
      <c r="T1078" s="150"/>
      <c r="AS1078" s="145" t="s">
        <v>154</v>
      </c>
      <c r="AT1078" s="145" t="s">
        <v>77</v>
      </c>
      <c r="AU1078" s="12" t="s">
        <v>77</v>
      </c>
      <c r="AV1078" s="12" t="s">
        <v>30</v>
      </c>
      <c r="AW1078" s="12" t="s">
        <v>68</v>
      </c>
      <c r="AX1078" s="145" t="s">
        <v>142</v>
      </c>
    </row>
    <row r="1079" spans="2:50" s="11" customFormat="1" ht="12">
      <c r="B1079" s="138"/>
      <c r="D1079" s="135" t="s">
        <v>154</v>
      </c>
      <c r="E1079" s="139" t="s">
        <v>3</v>
      </c>
      <c r="F1079" s="140" t="s">
        <v>178</v>
      </c>
      <c r="H1079" s="139" t="s">
        <v>3</v>
      </c>
      <c r="L1079" s="138"/>
      <c r="M1079" s="141"/>
      <c r="N1079" s="142"/>
      <c r="O1079" s="142"/>
      <c r="P1079" s="142"/>
      <c r="Q1079" s="142"/>
      <c r="R1079" s="142"/>
      <c r="S1079" s="142"/>
      <c r="T1079" s="143"/>
      <c r="AS1079" s="139" t="s">
        <v>154</v>
      </c>
      <c r="AT1079" s="139" t="s">
        <v>77</v>
      </c>
      <c r="AU1079" s="11" t="s">
        <v>73</v>
      </c>
      <c r="AV1079" s="11" t="s">
        <v>30</v>
      </c>
      <c r="AW1079" s="11" t="s">
        <v>68</v>
      </c>
      <c r="AX1079" s="139" t="s">
        <v>142</v>
      </c>
    </row>
    <row r="1080" spans="2:50" s="12" customFormat="1" ht="12">
      <c r="B1080" s="144"/>
      <c r="D1080" s="135" t="s">
        <v>154</v>
      </c>
      <c r="E1080" s="145" t="s">
        <v>3</v>
      </c>
      <c r="F1080" s="146" t="s">
        <v>240</v>
      </c>
      <c r="H1080" s="147">
        <v>471.744</v>
      </c>
      <c r="L1080" s="144"/>
      <c r="M1080" s="148"/>
      <c r="N1080" s="149"/>
      <c r="O1080" s="149"/>
      <c r="P1080" s="149"/>
      <c r="Q1080" s="149"/>
      <c r="R1080" s="149"/>
      <c r="S1080" s="149"/>
      <c r="T1080" s="150"/>
      <c r="AS1080" s="145" t="s">
        <v>154</v>
      </c>
      <c r="AT1080" s="145" t="s">
        <v>77</v>
      </c>
      <c r="AU1080" s="12" t="s">
        <v>77</v>
      </c>
      <c r="AV1080" s="12" t="s">
        <v>30</v>
      </c>
      <c r="AW1080" s="12" t="s">
        <v>68</v>
      </c>
      <c r="AX1080" s="145" t="s">
        <v>142</v>
      </c>
    </row>
    <row r="1081" spans="2:50" s="11" customFormat="1" ht="12">
      <c r="B1081" s="138"/>
      <c r="D1081" s="135" t="s">
        <v>154</v>
      </c>
      <c r="E1081" s="139" t="s">
        <v>3</v>
      </c>
      <c r="F1081" s="140" t="s">
        <v>241</v>
      </c>
      <c r="H1081" s="139" t="s">
        <v>3</v>
      </c>
      <c r="L1081" s="138"/>
      <c r="M1081" s="141"/>
      <c r="N1081" s="142"/>
      <c r="O1081" s="142"/>
      <c r="P1081" s="142"/>
      <c r="Q1081" s="142"/>
      <c r="R1081" s="142"/>
      <c r="S1081" s="142"/>
      <c r="T1081" s="143"/>
      <c r="AS1081" s="139" t="s">
        <v>154</v>
      </c>
      <c r="AT1081" s="139" t="s">
        <v>77</v>
      </c>
      <c r="AU1081" s="11" t="s">
        <v>73</v>
      </c>
      <c r="AV1081" s="11" t="s">
        <v>30</v>
      </c>
      <c r="AW1081" s="11" t="s">
        <v>68</v>
      </c>
      <c r="AX1081" s="139" t="s">
        <v>142</v>
      </c>
    </row>
    <row r="1082" spans="2:50" s="12" customFormat="1" ht="12">
      <c r="B1082" s="144"/>
      <c r="D1082" s="135" t="s">
        <v>154</v>
      </c>
      <c r="E1082" s="145" t="s">
        <v>3</v>
      </c>
      <c r="F1082" s="146" t="s">
        <v>242</v>
      </c>
      <c r="H1082" s="147">
        <v>-169.05</v>
      </c>
      <c r="L1082" s="144"/>
      <c r="M1082" s="148"/>
      <c r="N1082" s="149"/>
      <c r="O1082" s="149"/>
      <c r="P1082" s="149"/>
      <c r="Q1082" s="149"/>
      <c r="R1082" s="149"/>
      <c r="S1082" s="149"/>
      <c r="T1082" s="150"/>
      <c r="AS1082" s="145" t="s">
        <v>154</v>
      </c>
      <c r="AT1082" s="145" t="s">
        <v>77</v>
      </c>
      <c r="AU1082" s="12" t="s">
        <v>77</v>
      </c>
      <c r="AV1082" s="12" t="s">
        <v>30</v>
      </c>
      <c r="AW1082" s="12" t="s">
        <v>68</v>
      </c>
      <c r="AX1082" s="145" t="s">
        <v>142</v>
      </c>
    </row>
    <row r="1083" spans="2:50" s="12" customFormat="1" ht="12">
      <c r="B1083" s="144"/>
      <c r="D1083" s="135" t="s">
        <v>154</v>
      </c>
      <c r="E1083" s="145" t="s">
        <v>3</v>
      </c>
      <c r="F1083" s="146" t="s">
        <v>243</v>
      </c>
      <c r="H1083" s="147">
        <v>-84.2</v>
      </c>
      <c r="L1083" s="144"/>
      <c r="M1083" s="148"/>
      <c r="N1083" s="149"/>
      <c r="O1083" s="149"/>
      <c r="P1083" s="149"/>
      <c r="Q1083" s="149"/>
      <c r="R1083" s="149"/>
      <c r="S1083" s="149"/>
      <c r="T1083" s="150"/>
      <c r="AS1083" s="145" t="s">
        <v>154</v>
      </c>
      <c r="AT1083" s="145" t="s">
        <v>77</v>
      </c>
      <c r="AU1083" s="12" t="s">
        <v>77</v>
      </c>
      <c r="AV1083" s="12" t="s">
        <v>30</v>
      </c>
      <c r="AW1083" s="12" t="s">
        <v>68</v>
      </c>
      <c r="AX1083" s="145" t="s">
        <v>142</v>
      </c>
    </row>
    <row r="1084" spans="2:50" s="11" customFormat="1" ht="12">
      <c r="B1084" s="138"/>
      <c r="D1084" s="135" t="s">
        <v>154</v>
      </c>
      <c r="E1084" s="139" t="s">
        <v>3</v>
      </c>
      <c r="F1084" s="140" t="s">
        <v>247</v>
      </c>
      <c r="H1084" s="139" t="s">
        <v>3</v>
      </c>
      <c r="L1084" s="138"/>
      <c r="M1084" s="141"/>
      <c r="N1084" s="142"/>
      <c r="O1084" s="142"/>
      <c r="P1084" s="142"/>
      <c r="Q1084" s="142"/>
      <c r="R1084" s="142"/>
      <c r="S1084" s="142"/>
      <c r="T1084" s="143"/>
      <c r="AS1084" s="139" t="s">
        <v>154</v>
      </c>
      <c r="AT1084" s="139" t="s">
        <v>77</v>
      </c>
      <c r="AU1084" s="11" t="s">
        <v>73</v>
      </c>
      <c r="AV1084" s="11" t="s">
        <v>30</v>
      </c>
      <c r="AW1084" s="11" t="s">
        <v>68</v>
      </c>
      <c r="AX1084" s="139" t="s">
        <v>142</v>
      </c>
    </row>
    <row r="1085" spans="2:50" s="12" customFormat="1" ht="12">
      <c r="B1085" s="144"/>
      <c r="D1085" s="135" t="s">
        <v>154</v>
      </c>
      <c r="E1085" s="145" t="s">
        <v>3</v>
      </c>
      <c r="F1085" s="146" t="s">
        <v>248</v>
      </c>
      <c r="H1085" s="147">
        <v>190.512</v>
      </c>
      <c r="L1085" s="144"/>
      <c r="M1085" s="148"/>
      <c r="N1085" s="149"/>
      <c r="O1085" s="149"/>
      <c r="P1085" s="149"/>
      <c r="Q1085" s="149"/>
      <c r="R1085" s="149"/>
      <c r="S1085" s="149"/>
      <c r="T1085" s="150"/>
      <c r="AS1085" s="145" t="s">
        <v>154</v>
      </c>
      <c r="AT1085" s="145" t="s">
        <v>77</v>
      </c>
      <c r="AU1085" s="12" t="s">
        <v>77</v>
      </c>
      <c r="AV1085" s="12" t="s">
        <v>30</v>
      </c>
      <c r="AW1085" s="12" t="s">
        <v>68</v>
      </c>
      <c r="AX1085" s="145" t="s">
        <v>142</v>
      </c>
    </row>
    <row r="1086" spans="2:50" s="12" customFormat="1" ht="12">
      <c r="B1086" s="144"/>
      <c r="D1086" s="135" t="s">
        <v>154</v>
      </c>
      <c r="E1086" s="145" t="s">
        <v>3</v>
      </c>
      <c r="F1086" s="146" t="s">
        <v>249</v>
      </c>
      <c r="H1086" s="147">
        <v>154.224</v>
      </c>
      <c r="L1086" s="144"/>
      <c r="M1086" s="148"/>
      <c r="N1086" s="149"/>
      <c r="O1086" s="149"/>
      <c r="P1086" s="149"/>
      <c r="Q1086" s="149"/>
      <c r="R1086" s="149"/>
      <c r="S1086" s="149"/>
      <c r="T1086" s="150"/>
      <c r="AS1086" s="145" t="s">
        <v>154</v>
      </c>
      <c r="AT1086" s="145" t="s">
        <v>77</v>
      </c>
      <c r="AU1086" s="12" t="s">
        <v>77</v>
      </c>
      <c r="AV1086" s="12" t="s">
        <v>30</v>
      </c>
      <c r="AW1086" s="12" t="s">
        <v>68</v>
      </c>
      <c r="AX1086" s="145" t="s">
        <v>142</v>
      </c>
    </row>
    <row r="1087" spans="2:50" s="12" customFormat="1" ht="12">
      <c r="B1087" s="144"/>
      <c r="D1087" s="135" t="s">
        <v>154</v>
      </c>
      <c r="E1087" s="145" t="s">
        <v>3</v>
      </c>
      <c r="F1087" s="146" t="s">
        <v>250</v>
      </c>
      <c r="H1087" s="147">
        <v>102.816</v>
      </c>
      <c r="L1087" s="144"/>
      <c r="M1087" s="148"/>
      <c r="N1087" s="149"/>
      <c r="O1087" s="149"/>
      <c r="P1087" s="149"/>
      <c r="Q1087" s="149"/>
      <c r="R1087" s="149"/>
      <c r="S1087" s="149"/>
      <c r="T1087" s="150"/>
      <c r="AS1087" s="145" t="s">
        <v>154</v>
      </c>
      <c r="AT1087" s="145" t="s">
        <v>77</v>
      </c>
      <c r="AU1087" s="12" t="s">
        <v>77</v>
      </c>
      <c r="AV1087" s="12" t="s">
        <v>30</v>
      </c>
      <c r="AW1087" s="12" t="s">
        <v>68</v>
      </c>
      <c r="AX1087" s="145" t="s">
        <v>142</v>
      </c>
    </row>
    <row r="1088" spans="2:50" s="12" customFormat="1" ht="12">
      <c r="B1088" s="144"/>
      <c r="D1088" s="135" t="s">
        <v>154</v>
      </c>
      <c r="E1088" s="145" t="s">
        <v>3</v>
      </c>
      <c r="F1088" s="146" t="s">
        <v>251</v>
      </c>
      <c r="H1088" s="147">
        <v>39.816</v>
      </c>
      <c r="L1088" s="144"/>
      <c r="M1088" s="148"/>
      <c r="N1088" s="149"/>
      <c r="O1088" s="149"/>
      <c r="P1088" s="149"/>
      <c r="Q1088" s="149"/>
      <c r="R1088" s="149"/>
      <c r="S1088" s="149"/>
      <c r="T1088" s="150"/>
      <c r="AS1088" s="145" t="s">
        <v>154</v>
      </c>
      <c r="AT1088" s="145" t="s">
        <v>77</v>
      </c>
      <c r="AU1088" s="12" t="s">
        <v>77</v>
      </c>
      <c r="AV1088" s="12" t="s">
        <v>30</v>
      </c>
      <c r="AW1088" s="12" t="s">
        <v>68</v>
      </c>
      <c r="AX1088" s="145" t="s">
        <v>142</v>
      </c>
    </row>
    <row r="1089" spans="2:50" s="12" customFormat="1" ht="12">
      <c r="B1089" s="144"/>
      <c r="D1089" s="135" t="s">
        <v>154</v>
      </c>
      <c r="E1089" s="145" t="s">
        <v>3</v>
      </c>
      <c r="F1089" s="146" t="s">
        <v>252</v>
      </c>
      <c r="H1089" s="147">
        <v>29.988</v>
      </c>
      <c r="L1089" s="144"/>
      <c r="M1089" s="148"/>
      <c r="N1089" s="149"/>
      <c r="O1089" s="149"/>
      <c r="P1089" s="149"/>
      <c r="Q1089" s="149"/>
      <c r="R1089" s="149"/>
      <c r="S1089" s="149"/>
      <c r="T1089" s="150"/>
      <c r="AS1089" s="145" t="s">
        <v>154</v>
      </c>
      <c r="AT1089" s="145" t="s">
        <v>77</v>
      </c>
      <c r="AU1089" s="12" t="s">
        <v>77</v>
      </c>
      <c r="AV1089" s="12" t="s">
        <v>30</v>
      </c>
      <c r="AW1089" s="12" t="s">
        <v>68</v>
      </c>
      <c r="AX1089" s="145" t="s">
        <v>142</v>
      </c>
    </row>
    <row r="1090" spans="2:50" s="12" customFormat="1" ht="12">
      <c r="B1090" s="144"/>
      <c r="D1090" s="135" t="s">
        <v>154</v>
      </c>
      <c r="E1090" s="145" t="s">
        <v>3</v>
      </c>
      <c r="F1090" s="146" t="s">
        <v>253</v>
      </c>
      <c r="H1090" s="147">
        <v>-67.768</v>
      </c>
      <c r="L1090" s="144"/>
      <c r="M1090" s="148"/>
      <c r="N1090" s="149"/>
      <c r="O1090" s="149"/>
      <c r="P1090" s="149"/>
      <c r="Q1090" s="149"/>
      <c r="R1090" s="149"/>
      <c r="S1090" s="149"/>
      <c r="T1090" s="150"/>
      <c r="AS1090" s="145" t="s">
        <v>154</v>
      </c>
      <c r="AT1090" s="145" t="s">
        <v>77</v>
      </c>
      <c r="AU1090" s="12" t="s">
        <v>77</v>
      </c>
      <c r="AV1090" s="12" t="s">
        <v>30</v>
      </c>
      <c r="AW1090" s="12" t="s">
        <v>68</v>
      </c>
      <c r="AX1090" s="145" t="s">
        <v>142</v>
      </c>
    </row>
    <row r="1091" spans="2:50" s="12" customFormat="1" ht="12">
      <c r="B1091" s="144"/>
      <c r="D1091" s="135" t="s">
        <v>154</v>
      </c>
      <c r="E1091" s="145" t="s">
        <v>3</v>
      </c>
      <c r="F1091" s="146" t="s">
        <v>254</v>
      </c>
      <c r="H1091" s="147">
        <v>-31.52</v>
      </c>
      <c r="L1091" s="144"/>
      <c r="M1091" s="148"/>
      <c r="N1091" s="149"/>
      <c r="O1091" s="149"/>
      <c r="P1091" s="149"/>
      <c r="Q1091" s="149"/>
      <c r="R1091" s="149"/>
      <c r="S1091" s="149"/>
      <c r="T1091" s="150"/>
      <c r="AS1091" s="145" t="s">
        <v>154</v>
      </c>
      <c r="AT1091" s="145" t="s">
        <v>77</v>
      </c>
      <c r="AU1091" s="12" t="s">
        <v>77</v>
      </c>
      <c r="AV1091" s="12" t="s">
        <v>30</v>
      </c>
      <c r="AW1091" s="12" t="s">
        <v>68</v>
      </c>
      <c r="AX1091" s="145" t="s">
        <v>142</v>
      </c>
    </row>
    <row r="1092" spans="2:50" s="12" customFormat="1" ht="12">
      <c r="B1092" s="144"/>
      <c r="D1092" s="135" t="s">
        <v>154</v>
      </c>
      <c r="E1092" s="145" t="s">
        <v>3</v>
      </c>
      <c r="F1092" s="146" t="s">
        <v>255</v>
      </c>
      <c r="H1092" s="147">
        <v>-22.852</v>
      </c>
      <c r="L1092" s="144"/>
      <c r="M1092" s="148"/>
      <c r="N1092" s="149"/>
      <c r="O1092" s="149"/>
      <c r="P1092" s="149"/>
      <c r="Q1092" s="149"/>
      <c r="R1092" s="149"/>
      <c r="S1092" s="149"/>
      <c r="T1092" s="150"/>
      <c r="AS1092" s="145" t="s">
        <v>154</v>
      </c>
      <c r="AT1092" s="145" t="s">
        <v>77</v>
      </c>
      <c r="AU1092" s="12" t="s">
        <v>77</v>
      </c>
      <c r="AV1092" s="12" t="s">
        <v>30</v>
      </c>
      <c r="AW1092" s="12" t="s">
        <v>68</v>
      </c>
      <c r="AX1092" s="145" t="s">
        <v>142</v>
      </c>
    </row>
    <row r="1093" spans="2:50" s="11" customFormat="1" ht="12">
      <c r="B1093" s="138"/>
      <c r="D1093" s="135" t="s">
        <v>154</v>
      </c>
      <c r="E1093" s="139" t="s">
        <v>3</v>
      </c>
      <c r="F1093" s="140" t="s">
        <v>256</v>
      </c>
      <c r="H1093" s="139" t="s">
        <v>3</v>
      </c>
      <c r="L1093" s="138"/>
      <c r="M1093" s="141"/>
      <c r="N1093" s="142"/>
      <c r="O1093" s="142"/>
      <c r="P1093" s="142"/>
      <c r="Q1093" s="142"/>
      <c r="R1093" s="142"/>
      <c r="S1093" s="142"/>
      <c r="T1093" s="143"/>
      <c r="AS1093" s="139" t="s">
        <v>154</v>
      </c>
      <c r="AT1093" s="139" t="s">
        <v>77</v>
      </c>
      <c r="AU1093" s="11" t="s">
        <v>73</v>
      </c>
      <c r="AV1093" s="11" t="s">
        <v>30</v>
      </c>
      <c r="AW1093" s="11" t="s">
        <v>68</v>
      </c>
      <c r="AX1093" s="139" t="s">
        <v>142</v>
      </c>
    </row>
    <row r="1094" spans="2:50" s="12" customFormat="1" ht="12">
      <c r="B1094" s="144"/>
      <c r="D1094" s="135" t="s">
        <v>154</v>
      </c>
      <c r="E1094" s="145" t="s">
        <v>3</v>
      </c>
      <c r="F1094" s="146" t="s">
        <v>257</v>
      </c>
      <c r="H1094" s="147">
        <v>50.904</v>
      </c>
      <c r="L1094" s="144"/>
      <c r="M1094" s="148"/>
      <c r="N1094" s="149"/>
      <c r="O1094" s="149"/>
      <c r="P1094" s="149"/>
      <c r="Q1094" s="149"/>
      <c r="R1094" s="149"/>
      <c r="S1094" s="149"/>
      <c r="T1094" s="150"/>
      <c r="AS1094" s="145" t="s">
        <v>154</v>
      </c>
      <c r="AT1094" s="145" t="s">
        <v>77</v>
      </c>
      <c r="AU1094" s="12" t="s">
        <v>77</v>
      </c>
      <c r="AV1094" s="12" t="s">
        <v>30</v>
      </c>
      <c r="AW1094" s="12" t="s">
        <v>68</v>
      </c>
      <c r="AX1094" s="145" t="s">
        <v>142</v>
      </c>
    </row>
    <row r="1095" spans="2:50" s="11" customFormat="1" ht="12">
      <c r="B1095" s="138"/>
      <c r="D1095" s="135" t="s">
        <v>154</v>
      </c>
      <c r="E1095" s="139" t="s">
        <v>3</v>
      </c>
      <c r="F1095" s="140" t="s">
        <v>258</v>
      </c>
      <c r="H1095" s="139" t="s">
        <v>3</v>
      </c>
      <c r="L1095" s="138"/>
      <c r="M1095" s="141"/>
      <c r="N1095" s="142"/>
      <c r="O1095" s="142"/>
      <c r="P1095" s="142"/>
      <c r="Q1095" s="142"/>
      <c r="R1095" s="142"/>
      <c r="S1095" s="142"/>
      <c r="T1095" s="143"/>
      <c r="AS1095" s="139" t="s">
        <v>154</v>
      </c>
      <c r="AT1095" s="139" t="s">
        <v>77</v>
      </c>
      <c r="AU1095" s="11" t="s">
        <v>73</v>
      </c>
      <c r="AV1095" s="11" t="s">
        <v>30</v>
      </c>
      <c r="AW1095" s="11" t="s">
        <v>68</v>
      </c>
      <c r="AX1095" s="139" t="s">
        <v>142</v>
      </c>
    </row>
    <row r="1096" spans="2:50" s="12" customFormat="1" ht="12">
      <c r="B1096" s="144"/>
      <c r="D1096" s="135" t="s">
        <v>154</v>
      </c>
      <c r="E1096" s="145" t="s">
        <v>3</v>
      </c>
      <c r="F1096" s="146" t="s">
        <v>259</v>
      </c>
      <c r="H1096" s="147">
        <v>26.384</v>
      </c>
      <c r="L1096" s="144"/>
      <c r="M1096" s="148"/>
      <c r="N1096" s="149"/>
      <c r="O1096" s="149"/>
      <c r="P1096" s="149"/>
      <c r="Q1096" s="149"/>
      <c r="R1096" s="149"/>
      <c r="S1096" s="149"/>
      <c r="T1096" s="150"/>
      <c r="AS1096" s="145" t="s">
        <v>154</v>
      </c>
      <c r="AT1096" s="145" t="s">
        <v>77</v>
      </c>
      <c r="AU1096" s="12" t="s">
        <v>77</v>
      </c>
      <c r="AV1096" s="12" t="s">
        <v>30</v>
      </c>
      <c r="AW1096" s="12" t="s">
        <v>68</v>
      </c>
      <c r="AX1096" s="145" t="s">
        <v>142</v>
      </c>
    </row>
    <row r="1097" spans="2:50" s="12" customFormat="1" ht="12">
      <c r="B1097" s="144"/>
      <c r="D1097" s="135" t="s">
        <v>154</v>
      </c>
      <c r="E1097" s="145" t="s">
        <v>3</v>
      </c>
      <c r="F1097" s="146" t="s">
        <v>260</v>
      </c>
      <c r="H1097" s="147">
        <v>16.758</v>
      </c>
      <c r="L1097" s="144"/>
      <c r="M1097" s="148"/>
      <c r="N1097" s="149"/>
      <c r="O1097" s="149"/>
      <c r="P1097" s="149"/>
      <c r="Q1097" s="149"/>
      <c r="R1097" s="149"/>
      <c r="S1097" s="149"/>
      <c r="T1097" s="150"/>
      <c r="AS1097" s="145" t="s">
        <v>154</v>
      </c>
      <c r="AT1097" s="145" t="s">
        <v>77</v>
      </c>
      <c r="AU1097" s="12" t="s">
        <v>77</v>
      </c>
      <c r="AV1097" s="12" t="s">
        <v>30</v>
      </c>
      <c r="AW1097" s="12" t="s">
        <v>68</v>
      </c>
      <c r="AX1097" s="145" t="s">
        <v>142</v>
      </c>
    </row>
    <row r="1098" spans="2:50" s="11" customFormat="1" ht="12">
      <c r="B1098" s="138"/>
      <c r="D1098" s="135" t="s">
        <v>154</v>
      </c>
      <c r="E1098" s="139" t="s">
        <v>3</v>
      </c>
      <c r="F1098" s="140" t="s">
        <v>261</v>
      </c>
      <c r="H1098" s="139" t="s">
        <v>3</v>
      </c>
      <c r="L1098" s="138"/>
      <c r="M1098" s="141"/>
      <c r="N1098" s="142"/>
      <c r="O1098" s="142"/>
      <c r="P1098" s="142"/>
      <c r="Q1098" s="142"/>
      <c r="R1098" s="142"/>
      <c r="S1098" s="142"/>
      <c r="T1098" s="143"/>
      <c r="AS1098" s="139" t="s">
        <v>154</v>
      </c>
      <c r="AT1098" s="139" t="s">
        <v>77</v>
      </c>
      <c r="AU1098" s="11" t="s">
        <v>73</v>
      </c>
      <c r="AV1098" s="11" t="s">
        <v>30</v>
      </c>
      <c r="AW1098" s="11" t="s">
        <v>68</v>
      </c>
      <c r="AX1098" s="139" t="s">
        <v>142</v>
      </c>
    </row>
    <row r="1099" spans="2:50" s="12" customFormat="1" ht="12">
      <c r="B1099" s="144"/>
      <c r="D1099" s="135" t="s">
        <v>154</v>
      </c>
      <c r="E1099" s="145" t="s">
        <v>3</v>
      </c>
      <c r="F1099" s="146" t="s">
        <v>262</v>
      </c>
      <c r="H1099" s="147">
        <v>41.076</v>
      </c>
      <c r="L1099" s="144"/>
      <c r="M1099" s="148"/>
      <c r="N1099" s="149"/>
      <c r="O1099" s="149"/>
      <c r="P1099" s="149"/>
      <c r="Q1099" s="149"/>
      <c r="R1099" s="149"/>
      <c r="S1099" s="149"/>
      <c r="T1099" s="150"/>
      <c r="AS1099" s="145" t="s">
        <v>154</v>
      </c>
      <c r="AT1099" s="145" t="s">
        <v>77</v>
      </c>
      <c r="AU1099" s="12" t="s">
        <v>77</v>
      </c>
      <c r="AV1099" s="12" t="s">
        <v>30</v>
      </c>
      <c r="AW1099" s="12" t="s">
        <v>68</v>
      </c>
      <c r="AX1099" s="145" t="s">
        <v>142</v>
      </c>
    </row>
    <row r="1100" spans="2:50" s="11" customFormat="1" ht="12">
      <c r="B1100" s="138"/>
      <c r="D1100" s="135" t="s">
        <v>154</v>
      </c>
      <c r="E1100" s="139" t="s">
        <v>3</v>
      </c>
      <c r="F1100" s="140" t="s">
        <v>263</v>
      </c>
      <c r="H1100" s="139" t="s">
        <v>3</v>
      </c>
      <c r="L1100" s="138"/>
      <c r="M1100" s="141"/>
      <c r="N1100" s="142"/>
      <c r="O1100" s="142"/>
      <c r="P1100" s="142"/>
      <c r="Q1100" s="142"/>
      <c r="R1100" s="142"/>
      <c r="S1100" s="142"/>
      <c r="T1100" s="143"/>
      <c r="AS1100" s="139" t="s">
        <v>154</v>
      </c>
      <c r="AT1100" s="139" t="s">
        <v>77</v>
      </c>
      <c r="AU1100" s="11" t="s">
        <v>73</v>
      </c>
      <c r="AV1100" s="11" t="s">
        <v>30</v>
      </c>
      <c r="AW1100" s="11" t="s">
        <v>68</v>
      </c>
      <c r="AX1100" s="139" t="s">
        <v>142</v>
      </c>
    </row>
    <row r="1101" spans="2:50" s="12" customFormat="1" ht="12">
      <c r="B1101" s="144"/>
      <c r="D1101" s="135" t="s">
        <v>154</v>
      </c>
      <c r="E1101" s="145" t="s">
        <v>3</v>
      </c>
      <c r="F1101" s="146" t="s">
        <v>264</v>
      </c>
      <c r="H1101" s="147">
        <v>45.36</v>
      </c>
      <c r="L1101" s="144"/>
      <c r="M1101" s="148"/>
      <c r="N1101" s="149"/>
      <c r="O1101" s="149"/>
      <c r="P1101" s="149"/>
      <c r="Q1101" s="149"/>
      <c r="R1101" s="149"/>
      <c r="S1101" s="149"/>
      <c r="T1101" s="150"/>
      <c r="AS1101" s="145" t="s">
        <v>154</v>
      </c>
      <c r="AT1101" s="145" t="s">
        <v>77</v>
      </c>
      <c r="AU1101" s="12" t="s">
        <v>77</v>
      </c>
      <c r="AV1101" s="12" t="s">
        <v>30</v>
      </c>
      <c r="AW1101" s="12" t="s">
        <v>68</v>
      </c>
      <c r="AX1101" s="145" t="s">
        <v>142</v>
      </c>
    </row>
    <row r="1102" spans="2:50" s="11" customFormat="1" ht="12">
      <c r="B1102" s="138"/>
      <c r="D1102" s="135" t="s">
        <v>154</v>
      </c>
      <c r="E1102" s="139" t="s">
        <v>3</v>
      </c>
      <c r="F1102" s="140" t="s">
        <v>265</v>
      </c>
      <c r="H1102" s="139" t="s">
        <v>3</v>
      </c>
      <c r="L1102" s="138"/>
      <c r="M1102" s="141"/>
      <c r="N1102" s="142"/>
      <c r="O1102" s="142"/>
      <c r="P1102" s="142"/>
      <c r="Q1102" s="142"/>
      <c r="R1102" s="142"/>
      <c r="S1102" s="142"/>
      <c r="T1102" s="143"/>
      <c r="AS1102" s="139" t="s">
        <v>154</v>
      </c>
      <c r="AT1102" s="139" t="s">
        <v>77</v>
      </c>
      <c r="AU1102" s="11" t="s">
        <v>73</v>
      </c>
      <c r="AV1102" s="11" t="s">
        <v>30</v>
      </c>
      <c r="AW1102" s="11" t="s">
        <v>68</v>
      </c>
      <c r="AX1102" s="139" t="s">
        <v>142</v>
      </c>
    </row>
    <row r="1103" spans="2:50" s="12" customFormat="1" ht="12">
      <c r="B1103" s="144"/>
      <c r="D1103" s="135" t="s">
        <v>154</v>
      </c>
      <c r="E1103" s="145" t="s">
        <v>3</v>
      </c>
      <c r="F1103" s="146" t="s">
        <v>266</v>
      </c>
      <c r="H1103" s="147">
        <v>57.708</v>
      </c>
      <c r="L1103" s="144"/>
      <c r="M1103" s="148"/>
      <c r="N1103" s="149"/>
      <c r="O1103" s="149"/>
      <c r="P1103" s="149"/>
      <c r="Q1103" s="149"/>
      <c r="R1103" s="149"/>
      <c r="S1103" s="149"/>
      <c r="T1103" s="150"/>
      <c r="AS1103" s="145" t="s">
        <v>154</v>
      </c>
      <c r="AT1103" s="145" t="s">
        <v>77</v>
      </c>
      <c r="AU1103" s="12" t="s">
        <v>77</v>
      </c>
      <c r="AV1103" s="12" t="s">
        <v>30</v>
      </c>
      <c r="AW1103" s="12" t="s">
        <v>68</v>
      </c>
      <c r="AX1103" s="145" t="s">
        <v>142</v>
      </c>
    </row>
    <row r="1104" spans="2:50" s="14" customFormat="1" ht="12">
      <c r="B1104" s="167"/>
      <c r="D1104" s="135" t="s">
        <v>154</v>
      </c>
      <c r="E1104" s="168" t="s">
        <v>3</v>
      </c>
      <c r="F1104" s="169" t="s">
        <v>226</v>
      </c>
      <c r="H1104" s="170">
        <v>2446.3359999999993</v>
      </c>
      <c r="L1104" s="167"/>
      <c r="M1104" s="171"/>
      <c r="N1104" s="172"/>
      <c r="O1104" s="172"/>
      <c r="P1104" s="172"/>
      <c r="Q1104" s="172"/>
      <c r="R1104" s="172"/>
      <c r="S1104" s="172"/>
      <c r="T1104" s="173"/>
      <c r="AS1104" s="168" t="s">
        <v>154</v>
      </c>
      <c r="AT1104" s="168" t="s">
        <v>77</v>
      </c>
      <c r="AU1104" s="14" t="s">
        <v>143</v>
      </c>
      <c r="AV1104" s="14" t="s">
        <v>30</v>
      </c>
      <c r="AW1104" s="14" t="s">
        <v>68</v>
      </c>
      <c r="AX1104" s="168" t="s">
        <v>142</v>
      </c>
    </row>
    <row r="1105" spans="2:50" s="12" customFormat="1" ht="12">
      <c r="B1105" s="144"/>
      <c r="D1105" s="135" t="s">
        <v>154</v>
      </c>
      <c r="E1105" s="145" t="s">
        <v>3</v>
      </c>
      <c r="F1105" s="146" t="s">
        <v>1259</v>
      </c>
      <c r="H1105" s="147">
        <v>-2446.336</v>
      </c>
      <c r="L1105" s="144"/>
      <c r="M1105" s="148"/>
      <c r="N1105" s="149"/>
      <c r="O1105" s="149"/>
      <c r="P1105" s="149"/>
      <c r="Q1105" s="149"/>
      <c r="R1105" s="149"/>
      <c r="S1105" s="149"/>
      <c r="T1105" s="150"/>
      <c r="AS1105" s="145" t="s">
        <v>154</v>
      </c>
      <c r="AT1105" s="145" t="s">
        <v>77</v>
      </c>
      <c r="AU1105" s="12" t="s">
        <v>77</v>
      </c>
      <c r="AV1105" s="12" t="s">
        <v>30</v>
      </c>
      <c r="AW1105" s="12" t="s">
        <v>68</v>
      </c>
      <c r="AX1105" s="145" t="s">
        <v>142</v>
      </c>
    </row>
    <row r="1106" spans="2:50" s="12" customFormat="1" ht="12">
      <c r="B1106" s="144"/>
      <c r="D1106" s="135" t="s">
        <v>154</v>
      </c>
      <c r="E1106" s="145" t="s">
        <v>3</v>
      </c>
      <c r="F1106" s="146" t="s">
        <v>1260</v>
      </c>
      <c r="H1106" s="147">
        <v>2201.702</v>
      </c>
      <c r="L1106" s="144"/>
      <c r="M1106" s="148"/>
      <c r="N1106" s="149"/>
      <c r="O1106" s="149"/>
      <c r="P1106" s="149"/>
      <c r="Q1106" s="149"/>
      <c r="R1106" s="149"/>
      <c r="S1106" s="149"/>
      <c r="T1106" s="150"/>
      <c r="AS1106" s="145" t="s">
        <v>154</v>
      </c>
      <c r="AT1106" s="145" t="s">
        <v>77</v>
      </c>
      <c r="AU1106" s="12" t="s">
        <v>77</v>
      </c>
      <c r="AV1106" s="12" t="s">
        <v>30</v>
      </c>
      <c r="AW1106" s="12" t="s">
        <v>68</v>
      </c>
      <c r="AX1106" s="145" t="s">
        <v>142</v>
      </c>
    </row>
    <row r="1107" spans="2:50" s="13" customFormat="1" ht="12">
      <c r="B1107" s="160"/>
      <c r="D1107" s="135" t="s">
        <v>154</v>
      </c>
      <c r="E1107" s="161" t="s">
        <v>3</v>
      </c>
      <c r="F1107" s="162" t="s">
        <v>182</v>
      </c>
      <c r="H1107" s="163">
        <v>2201.7019999999998</v>
      </c>
      <c r="L1107" s="160"/>
      <c r="M1107" s="164"/>
      <c r="N1107" s="165"/>
      <c r="O1107" s="165"/>
      <c r="P1107" s="165"/>
      <c r="Q1107" s="165"/>
      <c r="R1107" s="165"/>
      <c r="S1107" s="165"/>
      <c r="T1107" s="166"/>
      <c r="AS1107" s="161" t="s">
        <v>154</v>
      </c>
      <c r="AT1107" s="161" t="s">
        <v>77</v>
      </c>
      <c r="AU1107" s="13" t="s">
        <v>150</v>
      </c>
      <c r="AV1107" s="13" t="s">
        <v>30</v>
      </c>
      <c r="AW1107" s="13" t="s">
        <v>73</v>
      </c>
      <c r="AX1107" s="161" t="s">
        <v>142</v>
      </c>
    </row>
    <row r="1108" spans="2:64" s="1" customFormat="1" ht="20.45" customHeight="1">
      <c r="B1108" s="124"/>
      <c r="C1108" s="125" t="s">
        <v>1088</v>
      </c>
      <c r="D1108" s="125" t="s">
        <v>145</v>
      </c>
      <c r="E1108" s="126" t="s">
        <v>1089</v>
      </c>
      <c r="F1108" s="127" t="s">
        <v>1090</v>
      </c>
      <c r="G1108" s="128" t="s">
        <v>174</v>
      </c>
      <c r="H1108" s="129">
        <v>2201.702</v>
      </c>
      <c r="I1108" s="130"/>
      <c r="J1108" s="130">
        <f>ROUND(I1108*H1108,2)</f>
        <v>0</v>
      </c>
      <c r="K1108" s="127" t="s">
        <v>149</v>
      </c>
      <c r="L1108" s="28"/>
      <c r="M1108" s="48" t="s">
        <v>3</v>
      </c>
      <c r="N1108" s="131" t="s">
        <v>39</v>
      </c>
      <c r="O1108" s="132">
        <v>0.037</v>
      </c>
      <c r="P1108" s="132">
        <f>O1108*H1108</f>
        <v>81.462974</v>
      </c>
      <c r="Q1108" s="132">
        <v>0</v>
      </c>
      <c r="R1108" s="132">
        <f>Q1108*H1108</f>
        <v>0</v>
      </c>
      <c r="S1108" s="132">
        <v>0</v>
      </c>
      <c r="T1108" s="133">
        <f>S1108*H1108</f>
        <v>0</v>
      </c>
      <c r="AQ1108" s="17" t="s">
        <v>305</v>
      </c>
      <c r="AS1108" s="17" t="s">
        <v>145</v>
      </c>
      <c r="AT1108" s="17" t="s">
        <v>77</v>
      </c>
      <c r="AX1108" s="17" t="s">
        <v>142</v>
      </c>
      <c r="BD1108" s="134">
        <f>IF(N1108="základní",J1108,0)</f>
        <v>0</v>
      </c>
      <c r="BE1108" s="134">
        <f>IF(N1108="snížená",J1108,0)</f>
        <v>0</v>
      </c>
      <c r="BF1108" s="134">
        <f>IF(N1108="zákl. přenesená",J1108,0)</f>
        <v>0</v>
      </c>
      <c r="BG1108" s="134">
        <f>IF(N1108="sníž. přenesená",J1108,0)</f>
        <v>0</v>
      </c>
      <c r="BH1108" s="134">
        <f>IF(N1108="nulová",J1108,0)</f>
        <v>0</v>
      </c>
      <c r="BI1108" s="17" t="s">
        <v>73</v>
      </c>
      <c r="BJ1108" s="134">
        <f>ROUND(I1108*H1108,2)</f>
        <v>0</v>
      </c>
      <c r="BK1108" s="17" t="s">
        <v>305</v>
      </c>
      <c r="BL1108" s="17" t="s">
        <v>1091</v>
      </c>
    </row>
    <row r="1109" spans="2:64" s="1" customFormat="1" ht="20.45" customHeight="1">
      <c r="B1109" s="124"/>
      <c r="C1109" s="125" t="s">
        <v>1092</v>
      </c>
      <c r="D1109" s="125" t="s">
        <v>145</v>
      </c>
      <c r="E1109" s="126" t="s">
        <v>1093</v>
      </c>
      <c r="F1109" s="127" t="s">
        <v>1094</v>
      </c>
      <c r="G1109" s="128" t="s">
        <v>174</v>
      </c>
      <c r="H1109" s="129">
        <v>1952.636</v>
      </c>
      <c r="I1109" s="130"/>
      <c r="J1109" s="130">
        <f>ROUND(I1109*H1109,2)</f>
        <v>0</v>
      </c>
      <c r="K1109" s="127" t="s">
        <v>149</v>
      </c>
      <c r="L1109" s="28"/>
      <c r="M1109" s="48" t="s">
        <v>3</v>
      </c>
      <c r="N1109" s="131" t="s">
        <v>39</v>
      </c>
      <c r="O1109" s="132">
        <v>0.033</v>
      </c>
      <c r="P1109" s="132">
        <f>O1109*H1109</f>
        <v>64.436988</v>
      </c>
      <c r="Q1109" s="132">
        <v>0.0002</v>
      </c>
      <c r="R1109" s="132">
        <f>Q1109*H1109</f>
        <v>0.3905272</v>
      </c>
      <c r="S1109" s="132">
        <v>0</v>
      </c>
      <c r="T1109" s="133">
        <f>S1109*H1109</f>
        <v>0</v>
      </c>
      <c r="AQ1109" s="17" t="s">
        <v>305</v>
      </c>
      <c r="AS1109" s="17" t="s">
        <v>145</v>
      </c>
      <c r="AT1109" s="17" t="s">
        <v>77</v>
      </c>
      <c r="AX1109" s="17" t="s">
        <v>142</v>
      </c>
      <c r="BD1109" s="134">
        <f>IF(N1109="základní",J1109,0)</f>
        <v>0</v>
      </c>
      <c r="BE1109" s="134">
        <f>IF(N1109="snížená",J1109,0)</f>
        <v>0</v>
      </c>
      <c r="BF1109" s="134">
        <f>IF(N1109="zákl. přenesená",J1109,0)</f>
        <v>0</v>
      </c>
      <c r="BG1109" s="134">
        <f>IF(N1109="sníž. přenesená",J1109,0)</f>
        <v>0</v>
      </c>
      <c r="BH1109" s="134">
        <f>IF(N1109="nulová",J1109,0)</f>
        <v>0</v>
      </c>
      <c r="BI1109" s="17" t="s">
        <v>73</v>
      </c>
      <c r="BJ1109" s="134">
        <f>ROUND(I1109*H1109,2)</f>
        <v>0</v>
      </c>
      <c r="BK1109" s="17" t="s">
        <v>305</v>
      </c>
      <c r="BL1109" s="17" t="s">
        <v>1095</v>
      </c>
    </row>
    <row r="1110" spans="2:50" s="11" customFormat="1" ht="12">
      <c r="B1110" s="138"/>
      <c r="D1110" s="135" t="s">
        <v>154</v>
      </c>
      <c r="E1110" s="139" t="s">
        <v>3</v>
      </c>
      <c r="F1110" s="140" t="s">
        <v>155</v>
      </c>
      <c r="H1110" s="139" t="s">
        <v>3</v>
      </c>
      <c r="L1110" s="138"/>
      <c r="M1110" s="141"/>
      <c r="N1110" s="142"/>
      <c r="O1110" s="142"/>
      <c r="P1110" s="142"/>
      <c r="Q1110" s="142"/>
      <c r="R1110" s="142"/>
      <c r="S1110" s="142"/>
      <c r="T1110" s="143"/>
      <c r="AS1110" s="139" t="s">
        <v>154</v>
      </c>
      <c r="AT1110" s="139" t="s">
        <v>77</v>
      </c>
      <c r="AU1110" s="11" t="s">
        <v>73</v>
      </c>
      <c r="AV1110" s="11" t="s">
        <v>30</v>
      </c>
      <c r="AW1110" s="11" t="s">
        <v>68</v>
      </c>
      <c r="AX1110" s="139" t="s">
        <v>142</v>
      </c>
    </row>
    <row r="1111" spans="2:50" s="11" customFormat="1" ht="12">
      <c r="B1111" s="138"/>
      <c r="D1111" s="135" t="s">
        <v>154</v>
      </c>
      <c r="E1111" s="139" t="s">
        <v>3</v>
      </c>
      <c r="F1111" s="140" t="s">
        <v>156</v>
      </c>
      <c r="H1111" s="139" t="s">
        <v>3</v>
      </c>
      <c r="L1111" s="138"/>
      <c r="M1111" s="141"/>
      <c r="N1111" s="142"/>
      <c r="O1111" s="142"/>
      <c r="P1111" s="142"/>
      <c r="Q1111" s="142"/>
      <c r="R1111" s="142"/>
      <c r="S1111" s="142"/>
      <c r="T1111" s="143"/>
      <c r="AS1111" s="139" t="s">
        <v>154</v>
      </c>
      <c r="AT1111" s="139" t="s">
        <v>77</v>
      </c>
      <c r="AU1111" s="11" t="s">
        <v>73</v>
      </c>
      <c r="AV1111" s="11" t="s">
        <v>30</v>
      </c>
      <c r="AW1111" s="11" t="s">
        <v>68</v>
      </c>
      <c r="AX1111" s="139" t="s">
        <v>142</v>
      </c>
    </row>
    <row r="1112" spans="2:50" s="11" customFormat="1" ht="12">
      <c r="B1112" s="138"/>
      <c r="D1112" s="135" t="s">
        <v>154</v>
      </c>
      <c r="E1112" s="139" t="s">
        <v>3</v>
      </c>
      <c r="F1112" s="140" t="s">
        <v>1096</v>
      </c>
      <c r="H1112" s="139" t="s">
        <v>3</v>
      </c>
      <c r="L1112" s="138"/>
      <c r="M1112" s="141"/>
      <c r="N1112" s="142"/>
      <c r="O1112" s="142"/>
      <c r="P1112" s="142"/>
      <c r="Q1112" s="142"/>
      <c r="R1112" s="142"/>
      <c r="S1112" s="142"/>
      <c r="T1112" s="143"/>
      <c r="AS1112" s="139" t="s">
        <v>154</v>
      </c>
      <c r="AT1112" s="139" t="s">
        <v>77</v>
      </c>
      <c r="AU1112" s="11" t="s">
        <v>73</v>
      </c>
      <c r="AV1112" s="11" t="s">
        <v>30</v>
      </c>
      <c r="AW1112" s="11" t="s">
        <v>68</v>
      </c>
      <c r="AX1112" s="139" t="s">
        <v>142</v>
      </c>
    </row>
    <row r="1113" spans="2:50" s="12" customFormat="1" ht="12">
      <c r="B1113" s="144"/>
      <c r="D1113" s="135" t="s">
        <v>154</v>
      </c>
      <c r="E1113" s="145" t="s">
        <v>3</v>
      </c>
      <c r="F1113" s="146" t="s">
        <v>1097</v>
      </c>
      <c r="H1113" s="147">
        <v>1952.636</v>
      </c>
      <c r="L1113" s="144"/>
      <c r="M1113" s="148"/>
      <c r="N1113" s="149"/>
      <c r="O1113" s="149"/>
      <c r="P1113" s="149"/>
      <c r="Q1113" s="149"/>
      <c r="R1113" s="149"/>
      <c r="S1113" s="149"/>
      <c r="T1113" s="150"/>
      <c r="AS1113" s="145" t="s">
        <v>154</v>
      </c>
      <c r="AT1113" s="145" t="s">
        <v>77</v>
      </c>
      <c r="AU1113" s="12" t="s">
        <v>77</v>
      </c>
      <c r="AV1113" s="12" t="s">
        <v>30</v>
      </c>
      <c r="AW1113" s="12" t="s">
        <v>73</v>
      </c>
      <c r="AX1113" s="145" t="s">
        <v>142</v>
      </c>
    </row>
    <row r="1114" spans="2:64" s="1" customFormat="1" ht="20.45" customHeight="1">
      <c r="B1114" s="124"/>
      <c r="C1114" s="125" t="s">
        <v>1098</v>
      </c>
      <c r="D1114" s="125" t="s">
        <v>145</v>
      </c>
      <c r="E1114" s="126" t="s">
        <v>1099</v>
      </c>
      <c r="F1114" s="127" t="s">
        <v>1100</v>
      </c>
      <c r="G1114" s="128" t="s">
        <v>174</v>
      </c>
      <c r="H1114" s="129">
        <v>587.197</v>
      </c>
      <c r="I1114" s="130"/>
      <c r="J1114" s="130">
        <f>ROUND(I1114*H1114,2)</f>
        <v>0</v>
      </c>
      <c r="K1114" s="127" t="s">
        <v>149</v>
      </c>
      <c r="L1114" s="28"/>
      <c r="M1114" s="48" t="s">
        <v>3</v>
      </c>
      <c r="N1114" s="131" t="s">
        <v>39</v>
      </c>
      <c r="O1114" s="132">
        <v>0.033</v>
      </c>
      <c r="P1114" s="132">
        <f>O1114*H1114</f>
        <v>19.377501000000002</v>
      </c>
      <c r="Q1114" s="132">
        <v>0.0002</v>
      </c>
      <c r="R1114" s="132">
        <f>Q1114*H1114</f>
        <v>0.1174394</v>
      </c>
      <c r="S1114" s="132">
        <v>0</v>
      </c>
      <c r="T1114" s="133">
        <f>S1114*H1114</f>
        <v>0</v>
      </c>
      <c r="AQ1114" s="17" t="s">
        <v>305</v>
      </c>
      <c r="AS1114" s="17" t="s">
        <v>145</v>
      </c>
      <c r="AT1114" s="17" t="s">
        <v>77</v>
      </c>
      <c r="AX1114" s="17" t="s">
        <v>142</v>
      </c>
      <c r="BD1114" s="134">
        <f>IF(N1114="základní",J1114,0)</f>
        <v>0</v>
      </c>
      <c r="BE1114" s="134">
        <f>IF(N1114="snížená",J1114,0)</f>
        <v>0</v>
      </c>
      <c r="BF1114" s="134">
        <f>IF(N1114="zákl. přenesená",J1114,0)</f>
        <v>0</v>
      </c>
      <c r="BG1114" s="134">
        <f>IF(N1114="sníž. přenesená",J1114,0)</f>
        <v>0</v>
      </c>
      <c r="BH1114" s="134">
        <f>IF(N1114="nulová",J1114,0)</f>
        <v>0</v>
      </c>
      <c r="BI1114" s="17" t="s">
        <v>73</v>
      </c>
      <c r="BJ1114" s="134">
        <f>ROUND(I1114*H1114,2)</f>
        <v>0</v>
      </c>
      <c r="BK1114" s="17" t="s">
        <v>305</v>
      </c>
      <c r="BL1114" s="17" t="s">
        <v>1101</v>
      </c>
    </row>
    <row r="1115" spans="2:50" s="11" customFormat="1" ht="12">
      <c r="B1115" s="138"/>
      <c r="D1115" s="135" t="s">
        <v>154</v>
      </c>
      <c r="E1115" s="139" t="s">
        <v>3</v>
      </c>
      <c r="F1115" s="140" t="s">
        <v>155</v>
      </c>
      <c r="H1115" s="139" t="s">
        <v>3</v>
      </c>
      <c r="L1115" s="138"/>
      <c r="M1115" s="141"/>
      <c r="N1115" s="142"/>
      <c r="O1115" s="142"/>
      <c r="P1115" s="142"/>
      <c r="Q1115" s="142"/>
      <c r="R1115" s="142"/>
      <c r="S1115" s="142"/>
      <c r="T1115" s="143"/>
      <c r="AS1115" s="139" t="s">
        <v>154</v>
      </c>
      <c r="AT1115" s="139" t="s">
        <v>77</v>
      </c>
      <c r="AU1115" s="11" t="s">
        <v>73</v>
      </c>
      <c r="AV1115" s="11" t="s">
        <v>30</v>
      </c>
      <c r="AW1115" s="11" t="s">
        <v>68</v>
      </c>
      <c r="AX1115" s="139" t="s">
        <v>142</v>
      </c>
    </row>
    <row r="1116" spans="2:50" s="11" customFormat="1" ht="12">
      <c r="B1116" s="138"/>
      <c r="D1116" s="135" t="s">
        <v>154</v>
      </c>
      <c r="E1116" s="139" t="s">
        <v>3</v>
      </c>
      <c r="F1116" s="140" t="s">
        <v>156</v>
      </c>
      <c r="H1116" s="139" t="s">
        <v>3</v>
      </c>
      <c r="L1116" s="138"/>
      <c r="M1116" s="141"/>
      <c r="N1116" s="142"/>
      <c r="O1116" s="142"/>
      <c r="P1116" s="142"/>
      <c r="Q1116" s="142"/>
      <c r="R1116" s="142"/>
      <c r="S1116" s="142"/>
      <c r="T1116" s="143"/>
      <c r="AS1116" s="139" t="s">
        <v>154</v>
      </c>
      <c r="AT1116" s="139" t="s">
        <v>77</v>
      </c>
      <c r="AU1116" s="11" t="s">
        <v>73</v>
      </c>
      <c r="AV1116" s="11" t="s">
        <v>30</v>
      </c>
      <c r="AW1116" s="11" t="s">
        <v>68</v>
      </c>
      <c r="AX1116" s="139" t="s">
        <v>142</v>
      </c>
    </row>
    <row r="1117" spans="2:50" s="11" customFormat="1" ht="12">
      <c r="B1117" s="138"/>
      <c r="D1117" s="135" t="s">
        <v>154</v>
      </c>
      <c r="E1117" s="139" t="s">
        <v>3</v>
      </c>
      <c r="F1117" s="140" t="s">
        <v>1102</v>
      </c>
      <c r="H1117" s="139" t="s">
        <v>3</v>
      </c>
      <c r="L1117" s="138"/>
      <c r="M1117" s="141"/>
      <c r="N1117" s="142"/>
      <c r="O1117" s="142"/>
      <c r="P1117" s="142"/>
      <c r="Q1117" s="142"/>
      <c r="R1117" s="142"/>
      <c r="S1117" s="142"/>
      <c r="T1117" s="143"/>
      <c r="AS1117" s="139" t="s">
        <v>154</v>
      </c>
      <c r="AT1117" s="139" t="s">
        <v>77</v>
      </c>
      <c r="AU1117" s="11" t="s">
        <v>73</v>
      </c>
      <c r="AV1117" s="11" t="s">
        <v>30</v>
      </c>
      <c r="AW1117" s="11" t="s">
        <v>68</v>
      </c>
      <c r="AX1117" s="139" t="s">
        <v>142</v>
      </c>
    </row>
    <row r="1118" spans="2:50" s="11" customFormat="1" ht="12">
      <c r="B1118" s="138"/>
      <c r="D1118" s="135" t="s">
        <v>154</v>
      </c>
      <c r="E1118" s="139" t="s">
        <v>3</v>
      </c>
      <c r="F1118" s="140" t="s">
        <v>176</v>
      </c>
      <c r="H1118" s="139" t="s">
        <v>3</v>
      </c>
      <c r="L1118" s="138"/>
      <c r="M1118" s="141"/>
      <c r="N1118" s="142"/>
      <c r="O1118" s="142"/>
      <c r="P1118" s="142"/>
      <c r="Q1118" s="142"/>
      <c r="R1118" s="142"/>
      <c r="S1118" s="142"/>
      <c r="T1118" s="143"/>
      <c r="AS1118" s="139" t="s">
        <v>154</v>
      </c>
      <c r="AT1118" s="139" t="s">
        <v>77</v>
      </c>
      <c r="AU1118" s="11" t="s">
        <v>73</v>
      </c>
      <c r="AV1118" s="11" t="s">
        <v>30</v>
      </c>
      <c r="AW1118" s="11" t="s">
        <v>68</v>
      </c>
      <c r="AX1118" s="139" t="s">
        <v>142</v>
      </c>
    </row>
    <row r="1119" spans="2:50" s="12" customFormat="1" ht="12">
      <c r="B1119" s="144"/>
      <c r="D1119" s="135" t="s">
        <v>154</v>
      </c>
      <c r="E1119" s="145" t="s">
        <v>3</v>
      </c>
      <c r="F1119" s="146" t="s">
        <v>209</v>
      </c>
      <c r="H1119" s="147">
        <v>275.184</v>
      </c>
      <c r="L1119" s="144"/>
      <c r="M1119" s="148"/>
      <c r="N1119" s="149"/>
      <c r="O1119" s="149"/>
      <c r="P1119" s="149"/>
      <c r="Q1119" s="149"/>
      <c r="R1119" s="149"/>
      <c r="S1119" s="149"/>
      <c r="T1119" s="150"/>
      <c r="AS1119" s="145" t="s">
        <v>154</v>
      </c>
      <c r="AT1119" s="145" t="s">
        <v>77</v>
      </c>
      <c r="AU1119" s="12" t="s">
        <v>77</v>
      </c>
      <c r="AV1119" s="12" t="s">
        <v>30</v>
      </c>
      <c r="AW1119" s="12" t="s">
        <v>68</v>
      </c>
      <c r="AX1119" s="145" t="s">
        <v>142</v>
      </c>
    </row>
    <row r="1120" spans="2:50" s="12" customFormat="1" ht="12">
      <c r="B1120" s="144"/>
      <c r="D1120" s="135" t="s">
        <v>154</v>
      </c>
      <c r="E1120" s="145" t="s">
        <v>3</v>
      </c>
      <c r="F1120" s="146" t="s">
        <v>222</v>
      </c>
      <c r="H1120" s="147">
        <v>359.856</v>
      </c>
      <c r="L1120" s="144"/>
      <c r="M1120" s="148"/>
      <c r="N1120" s="149"/>
      <c r="O1120" s="149"/>
      <c r="P1120" s="149"/>
      <c r="Q1120" s="149"/>
      <c r="R1120" s="149"/>
      <c r="S1120" s="149"/>
      <c r="T1120" s="150"/>
      <c r="AS1120" s="145" t="s">
        <v>154</v>
      </c>
      <c r="AT1120" s="145" t="s">
        <v>77</v>
      </c>
      <c r="AU1120" s="12" t="s">
        <v>77</v>
      </c>
      <c r="AV1120" s="12" t="s">
        <v>30</v>
      </c>
      <c r="AW1120" s="12" t="s">
        <v>68</v>
      </c>
      <c r="AX1120" s="145" t="s">
        <v>142</v>
      </c>
    </row>
    <row r="1121" spans="2:50" s="11" customFormat="1" ht="12">
      <c r="B1121" s="138"/>
      <c r="D1121" s="135" t="s">
        <v>154</v>
      </c>
      <c r="E1121" s="139" t="s">
        <v>3</v>
      </c>
      <c r="F1121" s="140" t="s">
        <v>224</v>
      </c>
      <c r="H1121" s="139" t="s">
        <v>3</v>
      </c>
      <c r="L1121" s="138"/>
      <c r="M1121" s="141"/>
      <c r="N1121" s="142"/>
      <c r="O1121" s="142"/>
      <c r="P1121" s="142"/>
      <c r="Q1121" s="142"/>
      <c r="R1121" s="142"/>
      <c r="S1121" s="142"/>
      <c r="T1121" s="143"/>
      <c r="AS1121" s="139" t="s">
        <v>154</v>
      </c>
      <c r="AT1121" s="139" t="s">
        <v>77</v>
      </c>
      <c r="AU1121" s="11" t="s">
        <v>73</v>
      </c>
      <c r="AV1121" s="11" t="s">
        <v>30</v>
      </c>
      <c r="AW1121" s="11" t="s">
        <v>68</v>
      </c>
      <c r="AX1121" s="139" t="s">
        <v>142</v>
      </c>
    </row>
    <row r="1122" spans="2:50" s="12" customFormat="1" ht="12">
      <c r="B1122" s="144"/>
      <c r="D1122" s="135" t="s">
        <v>154</v>
      </c>
      <c r="E1122" s="145" t="s">
        <v>3</v>
      </c>
      <c r="F1122" s="146" t="s">
        <v>225</v>
      </c>
      <c r="H1122" s="147">
        <v>15.2</v>
      </c>
      <c r="L1122" s="144"/>
      <c r="M1122" s="148"/>
      <c r="N1122" s="149"/>
      <c r="O1122" s="149"/>
      <c r="P1122" s="149"/>
      <c r="Q1122" s="149"/>
      <c r="R1122" s="149"/>
      <c r="S1122" s="149"/>
      <c r="T1122" s="150"/>
      <c r="AS1122" s="145" t="s">
        <v>154</v>
      </c>
      <c r="AT1122" s="145" t="s">
        <v>77</v>
      </c>
      <c r="AU1122" s="12" t="s">
        <v>77</v>
      </c>
      <c r="AV1122" s="12" t="s">
        <v>30</v>
      </c>
      <c r="AW1122" s="12" t="s">
        <v>68</v>
      </c>
      <c r="AX1122" s="145" t="s">
        <v>142</v>
      </c>
    </row>
    <row r="1123" spans="2:50" s="11" customFormat="1" ht="12">
      <c r="B1123" s="138"/>
      <c r="D1123" s="135" t="s">
        <v>154</v>
      </c>
      <c r="E1123" s="139" t="s">
        <v>3</v>
      </c>
      <c r="F1123" s="140" t="s">
        <v>227</v>
      </c>
      <c r="H1123" s="139" t="s">
        <v>3</v>
      </c>
      <c r="L1123" s="138"/>
      <c r="M1123" s="141"/>
      <c r="N1123" s="142"/>
      <c r="O1123" s="142"/>
      <c r="P1123" s="142"/>
      <c r="Q1123" s="142"/>
      <c r="R1123" s="142"/>
      <c r="S1123" s="142"/>
      <c r="T1123" s="143"/>
      <c r="AS1123" s="139" t="s">
        <v>154</v>
      </c>
      <c r="AT1123" s="139" t="s">
        <v>77</v>
      </c>
      <c r="AU1123" s="11" t="s">
        <v>73</v>
      </c>
      <c r="AV1123" s="11" t="s">
        <v>30</v>
      </c>
      <c r="AW1123" s="11" t="s">
        <v>68</v>
      </c>
      <c r="AX1123" s="139" t="s">
        <v>142</v>
      </c>
    </row>
    <row r="1124" spans="2:50" s="12" customFormat="1" ht="12">
      <c r="B1124" s="144"/>
      <c r="D1124" s="135" t="s">
        <v>154</v>
      </c>
      <c r="E1124" s="145" t="s">
        <v>3</v>
      </c>
      <c r="F1124" s="146" t="s">
        <v>228</v>
      </c>
      <c r="H1124" s="147">
        <v>-159.6</v>
      </c>
      <c r="L1124" s="144"/>
      <c r="M1124" s="148"/>
      <c r="N1124" s="149"/>
      <c r="O1124" s="149"/>
      <c r="P1124" s="149"/>
      <c r="Q1124" s="149"/>
      <c r="R1124" s="149"/>
      <c r="S1124" s="149"/>
      <c r="T1124" s="150"/>
      <c r="AS1124" s="145" t="s">
        <v>154</v>
      </c>
      <c r="AT1124" s="145" t="s">
        <v>77</v>
      </c>
      <c r="AU1124" s="12" t="s">
        <v>77</v>
      </c>
      <c r="AV1124" s="12" t="s">
        <v>30</v>
      </c>
      <c r="AW1124" s="12" t="s">
        <v>68</v>
      </c>
      <c r="AX1124" s="145" t="s">
        <v>142</v>
      </c>
    </row>
    <row r="1125" spans="2:50" s="12" customFormat="1" ht="12">
      <c r="B1125" s="144"/>
      <c r="D1125" s="135" t="s">
        <v>154</v>
      </c>
      <c r="E1125" s="145" t="s">
        <v>3</v>
      </c>
      <c r="F1125" s="146" t="s">
        <v>229</v>
      </c>
      <c r="H1125" s="147">
        <v>23.64</v>
      </c>
      <c r="L1125" s="144"/>
      <c r="M1125" s="148"/>
      <c r="N1125" s="149"/>
      <c r="O1125" s="149"/>
      <c r="P1125" s="149"/>
      <c r="Q1125" s="149"/>
      <c r="R1125" s="149"/>
      <c r="S1125" s="149"/>
      <c r="T1125" s="150"/>
      <c r="AS1125" s="145" t="s">
        <v>154</v>
      </c>
      <c r="AT1125" s="145" t="s">
        <v>77</v>
      </c>
      <c r="AU1125" s="12" t="s">
        <v>77</v>
      </c>
      <c r="AV1125" s="12" t="s">
        <v>30</v>
      </c>
      <c r="AW1125" s="12" t="s">
        <v>68</v>
      </c>
      <c r="AX1125" s="145" t="s">
        <v>142</v>
      </c>
    </row>
    <row r="1126" spans="2:50" s="12" customFormat="1" ht="12">
      <c r="B1126" s="144"/>
      <c r="D1126" s="135" t="s">
        <v>154</v>
      </c>
      <c r="E1126" s="145" t="s">
        <v>3</v>
      </c>
      <c r="F1126" s="146" t="s">
        <v>230</v>
      </c>
      <c r="H1126" s="147">
        <v>-123.9</v>
      </c>
      <c r="L1126" s="144"/>
      <c r="M1126" s="148"/>
      <c r="N1126" s="149"/>
      <c r="O1126" s="149"/>
      <c r="P1126" s="149"/>
      <c r="Q1126" s="149"/>
      <c r="R1126" s="149"/>
      <c r="S1126" s="149"/>
      <c r="T1126" s="150"/>
      <c r="AS1126" s="145" t="s">
        <v>154</v>
      </c>
      <c r="AT1126" s="145" t="s">
        <v>77</v>
      </c>
      <c r="AU1126" s="12" t="s">
        <v>77</v>
      </c>
      <c r="AV1126" s="12" t="s">
        <v>30</v>
      </c>
      <c r="AW1126" s="12" t="s">
        <v>68</v>
      </c>
      <c r="AX1126" s="145" t="s">
        <v>142</v>
      </c>
    </row>
    <row r="1127" spans="2:50" s="12" customFormat="1" ht="12">
      <c r="B1127" s="144"/>
      <c r="D1127" s="135" t="s">
        <v>154</v>
      </c>
      <c r="E1127" s="145" t="s">
        <v>3</v>
      </c>
      <c r="F1127" s="146" t="s">
        <v>229</v>
      </c>
      <c r="H1127" s="147">
        <v>23.64</v>
      </c>
      <c r="L1127" s="144"/>
      <c r="M1127" s="148"/>
      <c r="N1127" s="149"/>
      <c r="O1127" s="149"/>
      <c r="P1127" s="149"/>
      <c r="Q1127" s="149"/>
      <c r="R1127" s="149"/>
      <c r="S1127" s="149"/>
      <c r="T1127" s="150"/>
      <c r="AS1127" s="145" t="s">
        <v>154</v>
      </c>
      <c r="AT1127" s="145" t="s">
        <v>77</v>
      </c>
      <c r="AU1127" s="12" t="s">
        <v>77</v>
      </c>
      <c r="AV1127" s="12" t="s">
        <v>30</v>
      </c>
      <c r="AW1127" s="12" t="s">
        <v>68</v>
      </c>
      <c r="AX1127" s="145" t="s">
        <v>142</v>
      </c>
    </row>
    <row r="1128" spans="2:50" s="11" customFormat="1" ht="12">
      <c r="B1128" s="138"/>
      <c r="D1128" s="135" t="s">
        <v>154</v>
      </c>
      <c r="E1128" s="139" t="s">
        <v>3</v>
      </c>
      <c r="F1128" s="140" t="s">
        <v>178</v>
      </c>
      <c r="H1128" s="139" t="s">
        <v>3</v>
      </c>
      <c r="L1128" s="138"/>
      <c r="M1128" s="141"/>
      <c r="N1128" s="142"/>
      <c r="O1128" s="142"/>
      <c r="P1128" s="142"/>
      <c r="Q1128" s="142"/>
      <c r="R1128" s="142"/>
      <c r="S1128" s="142"/>
      <c r="T1128" s="143"/>
      <c r="AS1128" s="139" t="s">
        <v>154</v>
      </c>
      <c r="AT1128" s="139" t="s">
        <v>77</v>
      </c>
      <c r="AU1128" s="11" t="s">
        <v>73</v>
      </c>
      <c r="AV1128" s="11" t="s">
        <v>30</v>
      </c>
      <c r="AW1128" s="11" t="s">
        <v>68</v>
      </c>
      <c r="AX1128" s="139" t="s">
        <v>142</v>
      </c>
    </row>
    <row r="1129" spans="2:50" s="12" customFormat="1" ht="12">
      <c r="B1129" s="144"/>
      <c r="D1129" s="135" t="s">
        <v>154</v>
      </c>
      <c r="E1129" s="145" t="s">
        <v>3</v>
      </c>
      <c r="F1129" s="146" t="s">
        <v>214</v>
      </c>
      <c r="H1129" s="147">
        <v>123.833</v>
      </c>
      <c r="L1129" s="144"/>
      <c r="M1129" s="148"/>
      <c r="N1129" s="149"/>
      <c r="O1129" s="149"/>
      <c r="P1129" s="149"/>
      <c r="Q1129" s="149"/>
      <c r="R1129" s="149"/>
      <c r="S1129" s="149"/>
      <c r="T1129" s="150"/>
      <c r="AS1129" s="145" t="s">
        <v>154</v>
      </c>
      <c r="AT1129" s="145" t="s">
        <v>77</v>
      </c>
      <c r="AU1129" s="12" t="s">
        <v>77</v>
      </c>
      <c r="AV1129" s="12" t="s">
        <v>30</v>
      </c>
      <c r="AW1129" s="12" t="s">
        <v>68</v>
      </c>
      <c r="AX1129" s="145" t="s">
        <v>142</v>
      </c>
    </row>
    <row r="1130" spans="2:50" s="12" customFormat="1" ht="12">
      <c r="B1130" s="144"/>
      <c r="D1130" s="135" t="s">
        <v>154</v>
      </c>
      <c r="E1130" s="145" t="s">
        <v>3</v>
      </c>
      <c r="F1130" s="146" t="s">
        <v>215</v>
      </c>
      <c r="H1130" s="147">
        <v>154.224</v>
      </c>
      <c r="L1130" s="144"/>
      <c r="M1130" s="148"/>
      <c r="N1130" s="149"/>
      <c r="O1130" s="149"/>
      <c r="P1130" s="149"/>
      <c r="Q1130" s="149"/>
      <c r="R1130" s="149"/>
      <c r="S1130" s="149"/>
      <c r="T1130" s="150"/>
      <c r="AS1130" s="145" t="s">
        <v>154</v>
      </c>
      <c r="AT1130" s="145" t="s">
        <v>77</v>
      </c>
      <c r="AU1130" s="12" t="s">
        <v>77</v>
      </c>
      <c r="AV1130" s="12" t="s">
        <v>30</v>
      </c>
      <c r="AW1130" s="12" t="s">
        <v>68</v>
      </c>
      <c r="AX1130" s="145" t="s">
        <v>142</v>
      </c>
    </row>
    <row r="1131" spans="2:50" s="11" customFormat="1" ht="12">
      <c r="B1131" s="138"/>
      <c r="D1131" s="135" t="s">
        <v>154</v>
      </c>
      <c r="E1131" s="139" t="s">
        <v>3</v>
      </c>
      <c r="F1131" s="140" t="s">
        <v>224</v>
      </c>
      <c r="H1131" s="139" t="s">
        <v>3</v>
      </c>
      <c r="L1131" s="138"/>
      <c r="M1131" s="141"/>
      <c r="N1131" s="142"/>
      <c r="O1131" s="142"/>
      <c r="P1131" s="142"/>
      <c r="Q1131" s="142"/>
      <c r="R1131" s="142"/>
      <c r="S1131" s="142"/>
      <c r="T1131" s="143"/>
      <c r="AS1131" s="139" t="s">
        <v>154</v>
      </c>
      <c r="AT1131" s="139" t="s">
        <v>77</v>
      </c>
      <c r="AU1131" s="11" t="s">
        <v>73</v>
      </c>
      <c r="AV1131" s="11" t="s">
        <v>30</v>
      </c>
      <c r="AW1131" s="11" t="s">
        <v>68</v>
      </c>
      <c r="AX1131" s="139" t="s">
        <v>142</v>
      </c>
    </row>
    <row r="1132" spans="2:50" s="12" customFormat="1" ht="12">
      <c r="B1132" s="144"/>
      <c r="D1132" s="135" t="s">
        <v>154</v>
      </c>
      <c r="E1132" s="145" t="s">
        <v>3</v>
      </c>
      <c r="F1132" s="146" t="s">
        <v>231</v>
      </c>
      <c r="H1132" s="147">
        <v>6</v>
      </c>
      <c r="L1132" s="144"/>
      <c r="M1132" s="148"/>
      <c r="N1132" s="149"/>
      <c r="O1132" s="149"/>
      <c r="P1132" s="149"/>
      <c r="Q1132" s="149"/>
      <c r="R1132" s="149"/>
      <c r="S1132" s="149"/>
      <c r="T1132" s="150"/>
      <c r="AS1132" s="145" t="s">
        <v>154</v>
      </c>
      <c r="AT1132" s="145" t="s">
        <v>77</v>
      </c>
      <c r="AU1132" s="12" t="s">
        <v>77</v>
      </c>
      <c r="AV1132" s="12" t="s">
        <v>30</v>
      </c>
      <c r="AW1132" s="12" t="s">
        <v>68</v>
      </c>
      <c r="AX1132" s="145" t="s">
        <v>142</v>
      </c>
    </row>
    <row r="1133" spans="2:50" s="11" customFormat="1" ht="12">
      <c r="B1133" s="138"/>
      <c r="D1133" s="135" t="s">
        <v>154</v>
      </c>
      <c r="E1133" s="139" t="s">
        <v>3</v>
      </c>
      <c r="F1133" s="140" t="s">
        <v>227</v>
      </c>
      <c r="H1133" s="139" t="s">
        <v>3</v>
      </c>
      <c r="L1133" s="138"/>
      <c r="M1133" s="141"/>
      <c r="N1133" s="142"/>
      <c r="O1133" s="142"/>
      <c r="P1133" s="142"/>
      <c r="Q1133" s="142"/>
      <c r="R1133" s="142"/>
      <c r="S1133" s="142"/>
      <c r="T1133" s="143"/>
      <c r="AS1133" s="139" t="s">
        <v>154</v>
      </c>
      <c r="AT1133" s="139" t="s">
        <v>77</v>
      </c>
      <c r="AU1133" s="11" t="s">
        <v>73</v>
      </c>
      <c r="AV1133" s="11" t="s">
        <v>30</v>
      </c>
      <c r="AW1133" s="11" t="s">
        <v>68</v>
      </c>
      <c r="AX1133" s="139" t="s">
        <v>142</v>
      </c>
    </row>
    <row r="1134" spans="2:50" s="12" customFormat="1" ht="12">
      <c r="B1134" s="144"/>
      <c r="D1134" s="135" t="s">
        <v>154</v>
      </c>
      <c r="E1134" s="145" t="s">
        <v>3</v>
      </c>
      <c r="F1134" s="146" t="s">
        <v>232</v>
      </c>
      <c r="H1134" s="147">
        <v>-71.82</v>
      </c>
      <c r="L1134" s="144"/>
      <c r="M1134" s="148"/>
      <c r="N1134" s="149"/>
      <c r="O1134" s="149"/>
      <c r="P1134" s="149"/>
      <c r="Q1134" s="149"/>
      <c r="R1134" s="149"/>
      <c r="S1134" s="149"/>
      <c r="T1134" s="150"/>
      <c r="AS1134" s="145" t="s">
        <v>154</v>
      </c>
      <c r="AT1134" s="145" t="s">
        <v>77</v>
      </c>
      <c r="AU1134" s="12" t="s">
        <v>77</v>
      </c>
      <c r="AV1134" s="12" t="s">
        <v>30</v>
      </c>
      <c r="AW1134" s="12" t="s">
        <v>68</v>
      </c>
      <c r="AX1134" s="145" t="s">
        <v>142</v>
      </c>
    </row>
    <row r="1135" spans="2:50" s="12" customFormat="1" ht="12">
      <c r="B1135" s="144"/>
      <c r="D1135" s="135" t="s">
        <v>154</v>
      </c>
      <c r="E1135" s="145" t="s">
        <v>3</v>
      </c>
      <c r="F1135" s="146" t="s">
        <v>233</v>
      </c>
      <c r="H1135" s="147">
        <v>12.411</v>
      </c>
      <c r="L1135" s="144"/>
      <c r="M1135" s="148"/>
      <c r="N1135" s="149"/>
      <c r="O1135" s="149"/>
      <c r="P1135" s="149"/>
      <c r="Q1135" s="149"/>
      <c r="R1135" s="149"/>
      <c r="S1135" s="149"/>
      <c r="T1135" s="150"/>
      <c r="AS1135" s="145" t="s">
        <v>154</v>
      </c>
      <c r="AT1135" s="145" t="s">
        <v>77</v>
      </c>
      <c r="AU1135" s="12" t="s">
        <v>77</v>
      </c>
      <c r="AV1135" s="12" t="s">
        <v>30</v>
      </c>
      <c r="AW1135" s="12" t="s">
        <v>68</v>
      </c>
      <c r="AX1135" s="145" t="s">
        <v>142</v>
      </c>
    </row>
    <row r="1136" spans="2:50" s="12" customFormat="1" ht="12">
      <c r="B1136" s="144"/>
      <c r="D1136" s="135" t="s">
        <v>154</v>
      </c>
      <c r="E1136" s="145" t="s">
        <v>3</v>
      </c>
      <c r="F1136" s="146" t="s">
        <v>234</v>
      </c>
      <c r="H1136" s="147">
        <v>-63.882</v>
      </c>
      <c r="L1136" s="144"/>
      <c r="M1136" s="148"/>
      <c r="N1136" s="149"/>
      <c r="O1136" s="149"/>
      <c r="P1136" s="149"/>
      <c r="Q1136" s="149"/>
      <c r="R1136" s="149"/>
      <c r="S1136" s="149"/>
      <c r="T1136" s="150"/>
      <c r="AS1136" s="145" t="s">
        <v>154</v>
      </c>
      <c r="AT1136" s="145" t="s">
        <v>77</v>
      </c>
      <c r="AU1136" s="12" t="s">
        <v>77</v>
      </c>
      <c r="AV1136" s="12" t="s">
        <v>30</v>
      </c>
      <c r="AW1136" s="12" t="s">
        <v>68</v>
      </c>
      <c r="AX1136" s="145" t="s">
        <v>142</v>
      </c>
    </row>
    <row r="1137" spans="2:50" s="12" customFormat="1" ht="12">
      <c r="B1137" s="144"/>
      <c r="D1137" s="135" t="s">
        <v>154</v>
      </c>
      <c r="E1137" s="145" t="s">
        <v>3</v>
      </c>
      <c r="F1137" s="146" t="s">
        <v>233</v>
      </c>
      <c r="H1137" s="147">
        <v>12.411</v>
      </c>
      <c r="L1137" s="144"/>
      <c r="M1137" s="148"/>
      <c r="N1137" s="149"/>
      <c r="O1137" s="149"/>
      <c r="P1137" s="149"/>
      <c r="Q1137" s="149"/>
      <c r="R1137" s="149"/>
      <c r="S1137" s="149"/>
      <c r="T1137" s="150"/>
      <c r="AS1137" s="145" t="s">
        <v>154</v>
      </c>
      <c r="AT1137" s="145" t="s">
        <v>77</v>
      </c>
      <c r="AU1137" s="12" t="s">
        <v>77</v>
      </c>
      <c r="AV1137" s="12" t="s">
        <v>30</v>
      </c>
      <c r="AW1137" s="12" t="s">
        <v>68</v>
      </c>
      <c r="AX1137" s="145" t="s">
        <v>142</v>
      </c>
    </row>
    <row r="1138" spans="2:50" s="13" customFormat="1" ht="12">
      <c r="B1138" s="160"/>
      <c r="D1138" s="135" t="s">
        <v>154</v>
      </c>
      <c r="E1138" s="161" t="s">
        <v>3</v>
      </c>
      <c r="F1138" s="162" t="s">
        <v>182</v>
      </c>
      <c r="H1138" s="163">
        <v>587.197</v>
      </c>
      <c r="L1138" s="160"/>
      <c r="M1138" s="164"/>
      <c r="N1138" s="165"/>
      <c r="O1138" s="165"/>
      <c r="P1138" s="165"/>
      <c r="Q1138" s="165"/>
      <c r="R1138" s="165"/>
      <c r="S1138" s="165"/>
      <c r="T1138" s="166"/>
      <c r="AS1138" s="161" t="s">
        <v>154</v>
      </c>
      <c r="AT1138" s="161" t="s">
        <v>77</v>
      </c>
      <c r="AU1138" s="13" t="s">
        <v>150</v>
      </c>
      <c r="AV1138" s="13" t="s">
        <v>30</v>
      </c>
      <c r="AW1138" s="13" t="s">
        <v>73</v>
      </c>
      <c r="AX1138" s="161" t="s">
        <v>142</v>
      </c>
    </row>
    <row r="1139" spans="2:64" s="1" customFormat="1" ht="20.45" customHeight="1">
      <c r="B1139" s="124"/>
      <c r="C1139" s="125" t="s">
        <v>1103</v>
      </c>
      <c r="D1139" s="125" t="s">
        <v>145</v>
      </c>
      <c r="E1139" s="126" t="s">
        <v>1104</v>
      </c>
      <c r="F1139" s="127" t="s">
        <v>1105</v>
      </c>
      <c r="G1139" s="128" t="s">
        <v>174</v>
      </c>
      <c r="H1139" s="129">
        <v>3004.349</v>
      </c>
      <c r="I1139" s="130"/>
      <c r="J1139" s="130">
        <f>ROUND(I1139*H1139,2)</f>
        <v>0</v>
      </c>
      <c r="K1139" s="127" t="s">
        <v>149</v>
      </c>
      <c r="L1139" s="28"/>
      <c r="M1139" s="48" t="s">
        <v>3</v>
      </c>
      <c r="N1139" s="131" t="s">
        <v>39</v>
      </c>
      <c r="O1139" s="132">
        <v>0.064</v>
      </c>
      <c r="P1139" s="132">
        <f>O1139*H1139</f>
        <v>192.27833600000002</v>
      </c>
      <c r="Q1139" s="132">
        <v>0.00029</v>
      </c>
      <c r="R1139" s="132">
        <f>Q1139*H1139</f>
        <v>0.87126121</v>
      </c>
      <c r="S1139" s="132">
        <v>0</v>
      </c>
      <c r="T1139" s="133">
        <f>S1139*H1139</f>
        <v>0</v>
      </c>
      <c r="AQ1139" s="17" t="s">
        <v>305</v>
      </c>
      <c r="AS1139" s="17" t="s">
        <v>145</v>
      </c>
      <c r="AT1139" s="17" t="s">
        <v>77</v>
      </c>
      <c r="AX1139" s="17" t="s">
        <v>142</v>
      </c>
      <c r="BD1139" s="134">
        <f>IF(N1139="základní",J1139,0)</f>
        <v>0</v>
      </c>
      <c r="BE1139" s="134">
        <f>IF(N1139="snížená",J1139,0)</f>
        <v>0</v>
      </c>
      <c r="BF1139" s="134">
        <f>IF(N1139="zákl. přenesená",J1139,0)</f>
        <v>0</v>
      </c>
      <c r="BG1139" s="134">
        <f>IF(N1139="sníž. přenesená",J1139,0)</f>
        <v>0</v>
      </c>
      <c r="BH1139" s="134">
        <f>IF(N1139="nulová",J1139,0)</f>
        <v>0</v>
      </c>
      <c r="BI1139" s="17" t="s">
        <v>73</v>
      </c>
      <c r="BJ1139" s="134">
        <f>ROUND(I1139*H1139,2)</f>
        <v>0</v>
      </c>
      <c r="BK1139" s="17" t="s">
        <v>305</v>
      </c>
      <c r="BL1139" s="17" t="s">
        <v>1106</v>
      </c>
    </row>
    <row r="1140" spans="2:50" s="11" customFormat="1" ht="12">
      <c r="B1140" s="138"/>
      <c r="D1140" s="135" t="s">
        <v>154</v>
      </c>
      <c r="E1140" s="139" t="s">
        <v>3</v>
      </c>
      <c r="F1140" s="140" t="s">
        <v>1134</v>
      </c>
      <c r="H1140" s="139" t="s">
        <v>3</v>
      </c>
      <c r="L1140" s="138"/>
      <c r="M1140" s="141"/>
      <c r="N1140" s="142"/>
      <c r="O1140" s="142"/>
      <c r="P1140" s="142"/>
      <c r="Q1140" s="142"/>
      <c r="R1140" s="142"/>
      <c r="S1140" s="142"/>
      <c r="T1140" s="143"/>
      <c r="AS1140" s="139" t="s">
        <v>154</v>
      </c>
      <c r="AT1140" s="139" t="s">
        <v>77</v>
      </c>
      <c r="AU1140" s="11" t="s">
        <v>73</v>
      </c>
      <c r="AV1140" s="11" t="s">
        <v>30</v>
      </c>
      <c r="AW1140" s="11" t="s">
        <v>68</v>
      </c>
      <c r="AX1140" s="139" t="s">
        <v>142</v>
      </c>
    </row>
    <row r="1141" spans="2:50" s="11" customFormat="1" ht="12">
      <c r="B1141" s="138"/>
      <c r="D1141" s="135" t="s">
        <v>154</v>
      </c>
      <c r="E1141" s="139" t="s">
        <v>3</v>
      </c>
      <c r="F1141" s="140" t="s">
        <v>156</v>
      </c>
      <c r="H1141" s="139" t="s">
        <v>3</v>
      </c>
      <c r="L1141" s="138"/>
      <c r="M1141" s="141"/>
      <c r="N1141" s="142"/>
      <c r="O1141" s="142"/>
      <c r="P1141" s="142"/>
      <c r="Q1141" s="142"/>
      <c r="R1141" s="142"/>
      <c r="S1141" s="142"/>
      <c r="T1141" s="143"/>
      <c r="AS1141" s="139" t="s">
        <v>154</v>
      </c>
      <c r="AT1141" s="139" t="s">
        <v>77</v>
      </c>
      <c r="AU1141" s="11" t="s">
        <v>73</v>
      </c>
      <c r="AV1141" s="11" t="s">
        <v>30</v>
      </c>
      <c r="AW1141" s="11" t="s">
        <v>68</v>
      </c>
      <c r="AX1141" s="139" t="s">
        <v>142</v>
      </c>
    </row>
    <row r="1142" spans="2:50" s="11" customFormat="1" ht="12">
      <c r="B1142" s="138"/>
      <c r="D1142" s="135" t="s">
        <v>154</v>
      </c>
      <c r="E1142" s="139" t="s">
        <v>3</v>
      </c>
      <c r="F1142" s="140" t="s">
        <v>1261</v>
      </c>
      <c r="H1142" s="139" t="s">
        <v>3</v>
      </c>
      <c r="L1142" s="138"/>
      <c r="M1142" s="141"/>
      <c r="N1142" s="142"/>
      <c r="O1142" s="142"/>
      <c r="P1142" s="142"/>
      <c r="Q1142" s="142"/>
      <c r="R1142" s="142"/>
      <c r="S1142" s="142"/>
      <c r="T1142" s="143"/>
      <c r="AS1142" s="139" t="s">
        <v>154</v>
      </c>
      <c r="AT1142" s="139" t="s">
        <v>77</v>
      </c>
      <c r="AU1142" s="11" t="s">
        <v>73</v>
      </c>
      <c r="AV1142" s="11" t="s">
        <v>30</v>
      </c>
      <c r="AW1142" s="11" t="s">
        <v>68</v>
      </c>
      <c r="AX1142" s="139" t="s">
        <v>142</v>
      </c>
    </row>
    <row r="1143" spans="2:50" s="12" customFormat="1" ht="12">
      <c r="B1143" s="144"/>
      <c r="D1143" s="135" t="s">
        <v>154</v>
      </c>
      <c r="E1143" s="145" t="s">
        <v>3</v>
      </c>
      <c r="F1143" s="146" t="s">
        <v>1262</v>
      </c>
      <c r="H1143" s="147">
        <v>2201.702</v>
      </c>
      <c r="L1143" s="144"/>
      <c r="M1143" s="148"/>
      <c r="N1143" s="149"/>
      <c r="O1143" s="149"/>
      <c r="P1143" s="149"/>
      <c r="Q1143" s="149"/>
      <c r="R1143" s="149"/>
      <c r="S1143" s="149"/>
      <c r="T1143" s="150"/>
      <c r="AS1143" s="145" t="s">
        <v>154</v>
      </c>
      <c r="AT1143" s="145" t="s">
        <v>77</v>
      </c>
      <c r="AU1143" s="12" t="s">
        <v>77</v>
      </c>
      <c r="AV1143" s="12" t="s">
        <v>30</v>
      </c>
      <c r="AW1143" s="12" t="s">
        <v>68</v>
      </c>
      <c r="AX1143" s="145" t="s">
        <v>142</v>
      </c>
    </row>
    <row r="1144" spans="2:50" s="11" customFormat="1" ht="12">
      <c r="B1144" s="138"/>
      <c r="D1144" s="135" t="s">
        <v>154</v>
      </c>
      <c r="E1144" s="139" t="s">
        <v>3</v>
      </c>
      <c r="F1144" s="140" t="s">
        <v>1109</v>
      </c>
      <c r="H1144" s="139" t="s">
        <v>3</v>
      </c>
      <c r="L1144" s="138"/>
      <c r="M1144" s="141"/>
      <c r="N1144" s="142"/>
      <c r="O1144" s="142"/>
      <c r="P1144" s="142"/>
      <c r="Q1144" s="142"/>
      <c r="R1144" s="142"/>
      <c r="S1144" s="142"/>
      <c r="T1144" s="143"/>
      <c r="AS1144" s="139" t="s">
        <v>154</v>
      </c>
      <c r="AT1144" s="139" t="s">
        <v>77</v>
      </c>
      <c r="AU1144" s="11" t="s">
        <v>73</v>
      </c>
      <c r="AV1144" s="11" t="s">
        <v>30</v>
      </c>
      <c r="AW1144" s="11" t="s">
        <v>68</v>
      </c>
      <c r="AX1144" s="139" t="s">
        <v>142</v>
      </c>
    </row>
    <row r="1145" spans="2:50" s="12" customFormat="1" ht="12">
      <c r="B1145" s="144"/>
      <c r="D1145" s="135" t="s">
        <v>154</v>
      </c>
      <c r="E1145" s="145" t="s">
        <v>3</v>
      </c>
      <c r="F1145" s="146" t="s">
        <v>1110</v>
      </c>
      <c r="H1145" s="147">
        <v>587.197</v>
      </c>
      <c r="L1145" s="144"/>
      <c r="M1145" s="148"/>
      <c r="N1145" s="149"/>
      <c r="O1145" s="149"/>
      <c r="P1145" s="149"/>
      <c r="Q1145" s="149"/>
      <c r="R1145" s="149"/>
      <c r="S1145" s="149"/>
      <c r="T1145" s="150"/>
      <c r="AS1145" s="145" t="s">
        <v>154</v>
      </c>
      <c r="AT1145" s="145" t="s">
        <v>77</v>
      </c>
      <c r="AU1145" s="12" t="s">
        <v>77</v>
      </c>
      <c r="AV1145" s="12" t="s">
        <v>30</v>
      </c>
      <c r="AW1145" s="12" t="s">
        <v>68</v>
      </c>
      <c r="AX1145" s="145" t="s">
        <v>142</v>
      </c>
    </row>
    <row r="1146" spans="2:50" s="14" customFormat="1" ht="12">
      <c r="B1146" s="167"/>
      <c r="D1146" s="135" t="s">
        <v>154</v>
      </c>
      <c r="E1146" s="168" t="s">
        <v>3</v>
      </c>
      <c r="F1146" s="169" t="s">
        <v>226</v>
      </c>
      <c r="H1146" s="170">
        <v>2788.8990000000003</v>
      </c>
      <c r="L1146" s="167"/>
      <c r="M1146" s="171"/>
      <c r="N1146" s="172"/>
      <c r="O1146" s="172"/>
      <c r="P1146" s="172"/>
      <c r="Q1146" s="172"/>
      <c r="R1146" s="172"/>
      <c r="S1146" s="172"/>
      <c r="T1146" s="173"/>
      <c r="AS1146" s="168" t="s">
        <v>154</v>
      </c>
      <c r="AT1146" s="168" t="s">
        <v>77</v>
      </c>
      <c r="AU1146" s="14" t="s">
        <v>143</v>
      </c>
      <c r="AV1146" s="14" t="s">
        <v>30</v>
      </c>
      <c r="AW1146" s="14" t="s">
        <v>68</v>
      </c>
      <c r="AX1146" s="168" t="s">
        <v>142</v>
      </c>
    </row>
    <row r="1147" spans="2:50" s="11" customFormat="1" ht="12">
      <c r="B1147" s="138"/>
      <c r="D1147" s="135" t="s">
        <v>154</v>
      </c>
      <c r="E1147" s="139" t="s">
        <v>3</v>
      </c>
      <c r="F1147" s="140" t="s">
        <v>1111</v>
      </c>
      <c r="H1147" s="139" t="s">
        <v>3</v>
      </c>
      <c r="L1147" s="138"/>
      <c r="M1147" s="141"/>
      <c r="N1147" s="142"/>
      <c r="O1147" s="142"/>
      <c r="P1147" s="142"/>
      <c r="Q1147" s="142"/>
      <c r="R1147" s="142"/>
      <c r="S1147" s="142"/>
      <c r="T1147" s="143"/>
      <c r="AS1147" s="139" t="s">
        <v>154</v>
      </c>
      <c r="AT1147" s="139" t="s">
        <v>77</v>
      </c>
      <c r="AU1147" s="11" t="s">
        <v>73</v>
      </c>
      <c r="AV1147" s="11" t="s">
        <v>30</v>
      </c>
      <c r="AW1147" s="11" t="s">
        <v>68</v>
      </c>
      <c r="AX1147" s="139" t="s">
        <v>142</v>
      </c>
    </row>
    <row r="1148" spans="2:50" s="12" customFormat="1" ht="12">
      <c r="B1148" s="144"/>
      <c r="D1148" s="135" t="s">
        <v>154</v>
      </c>
      <c r="E1148" s="145" t="s">
        <v>3</v>
      </c>
      <c r="F1148" s="146" t="s">
        <v>560</v>
      </c>
      <c r="H1148" s="147">
        <v>215.45</v>
      </c>
      <c r="L1148" s="144"/>
      <c r="M1148" s="148"/>
      <c r="N1148" s="149"/>
      <c r="O1148" s="149"/>
      <c r="P1148" s="149"/>
      <c r="Q1148" s="149"/>
      <c r="R1148" s="149"/>
      <c r="S1148" s="149"/>
      <c r="T1148" s="150"/>
      <c r="AS1148" s="145" t="s">
        <v>154</v>
      </c>
      <c r="AT1148" s="145" t="s">
        <v>77</v>
      </c>
      <c r="AU1148" s="12" t="s">
        <v>77</v>
      </c>
      <c r="AV1148" s="12" t="s">
        <v>30</v>
      </c>
      <c r="AW1148" s="12" t="s">
        <v>68</v>
      </c>
      <c r="AX1148" s="145" t="s">
        <v>142</v>
      </c>
    </row>
    <row r="1149" spans="2:50" s="13" customFormat="1" ht="12">
      <c r="B1149" s="160"/>
      <c r="D1149" s="135" t="s">
        <v>154</v>
      </c>
      <c r="E1149" s="161" t="s">
        <v>3</v>
      </c>
      <c r="F1149" s="162" t="s">
        <v>182</v>
      </c>
      <c r="H1149" s="163">
        <v>3004.349</v>
      </c>
      <c r="L1149" s="160"/>
      <c r="M1149" s="164"/>
      <c r="N1149" s="165"/>
      <c r="O1149" s="165"/>
      <c r="P1149" s="165"/>
      <c r="Q1149" s="165"/>
      <c r="R1149" s="165"/>
      <c r="S1149" s="165"/>
      <c r="T1149" s="166"/>
      <c r="AS1149" s="161" t="s">
        <v>154</v>
      </c>
      <c r="AT1149" s="161" t="s">
        <v>77</v>
      </c>
      <c r="AU1149" s="13" t="s">
        <v>150</v>
      </c>
      <c r="AV1149" s="13" t="s">
        <v>30</v>
      </c>
      <c r="AW1149" s="13" t="s">
        <v>73</v>
      </c>
      <c r="AX1149" s="161" t="s">
        <v>142</v>
      </c>
    </row>
    <row r="1150" spans="2:62" s="10" customFormat="1" ht="22.9" customHeight="1">
      <c r="B1150" s="112"/>
      <c r="D1150" s="113"/>
      <c r="E1150" s="122"/>
      <c r="F1150" s="122"/>
      <c r="J1150" s="123"/>
      <c r="L1150" s="112"/>
      <c r="M1150" s="116"/>
      <c r="N1150" s="117"/>
      <c r="O1150" s="117"/>
      <c r="P1150" s="118">
        <f>P1151</f>
        <v>0</v>
      </c>
      <c r="Q1150" s="117"/>
      <c r="R1150" s="118">
        <f>R1151</f>
        <v>0</v>
      </c>
      <c r="S1150" s="117"/>
      <c r="T1150" s="119">
        <f>T1151</f>
        <v>0</v>
      </c>
      <c r="AQ1150" s="113" t="s">
        <v>77</v>
      </c>
      <c r="AS1150" s="120" t="s">
        <v>67</v>
      </c>
      <c r="AT1150" s="120" t="s">
        <v>73</v>
      </c>
      <c r="AX1150" s="113" t="s">
        <v>142</v>
      </c>
      <c r="BJ1150" s="121">
        <f>BJ1151</f>
        <v>0</v>
      </c>
    </row>
    <row r="1151" spans="2:64" s="1" customFormat="1" ht="14.45" customHeight="1">
      <c r="B1151" s="124"/>
      <c r="C1151" s="125"/>
      <c r="D1151" s="125"/>
      <c r="E1151" s="126"/>
      <c r="F1151" s="127"/>
      <c r="G1151" s="128"/>
      <c r="H1151" s="129"/>
      <c r="I1151" s="130"/>
      <c r="J1151" s="130"/>
      <c r="K1151" s="127"/>
      <c r="L1151" s="28"/>
      <c r="M1151" s="48" t="s">
        <v>3</v>
      </c>
      <c r="N1151" s="131" t="s">
        <v>39</v>
      </c>
      <c r="O1151" s="132">
        <v>0</v>
      </c>
      <c r="P1151" s="132">
        <f>O1151*H1151</f>
        <v>0</v>
      </c>
      <c r="Q1151" s="132">
        <v>0</v>
      </c>
      <c r="R1151" s="132">
        <f>Q1151*H1151</f>
        <v>0</v>
      </c>
      <c r="S1151" s="132">
        <v>0</v>
      </c>
      <c r="T1151" s="133">
        <f>S1151*H1151</f>
        <v>0</v>
      </c>
      <c r="AQ1151" s="17" t="s">
        <v>305</v>
      </c>
      <c r="AS1151" s="17" t="s">
        <v>145</v>
      </c>
      <c r="AT1151" s="17" t="s">
        <v>77</v>
      </c>
      <c r="AX1151" s="17" t="s">
        <v>142</v>
      </c>
      <c r="BD1151" s="134">
        <f>IF(N1151="základní",J1151,0)</f>
        <v>0</v>
      </c>
      <c r="BE1151" s="134">
        <f>IF(N1151="snížená",J1151,0)</f>
        <v>0</v>
      </c>
      <c r="BF1151" s="134">
        <f>IF(N1151="zákl. přenesená",J1151,0)</f>
        <v>0</v>
      </c>
      <c r="BG1151" s="134">
        <f>IF(N1151="sníž. přenesená",J1151,0)</f>
        <v>0</v>
      </c>
      <c r="BH1151" s="134">
        <f>IF(N1151="nulová",J1151,0)</f>
        <v>0</v>
      </c>
      <c r="BI1151" s="17" t="s">
        <v>73</v>
      </c>
      <c r="BJ1151" s="134">
        <f>ROUND(I1151*H1151,2)</f>
        <v>0</v>
      </c>
      <c r="BK1151" s="17" t="s">
        <v>305</v>
      </c>
      <c r="BL1151" s="17" t="s">
        <v>1263</v>
      </c>
    </row>
    <row r="1152" spans="2:62" s="10" customFormat="1" ht="22.9" customHeight="1">
      <c r="B1152" s="112"/>
      <c r="D1152" s="113" t="s">
        <v>67</v>
      </c>
      <c r="E1152" s="122" t="s">
        <v>1113</v>
      </c>
      <c r="F1152" s="122" t="s">
        <v>1114</v>
      </c>
      <c r="J1152" s="123">
        <f>BJ1152</f>
        <v>0</v>
      </c>
      <c r="L1152" s="112"/>
      <c r="M1152" s="116"/>
      <c r="N1152" s="117"/>
      <c r="O1152" s="117"/>
      <c r="P1152" s="118">
        <f>P1153</f>
        <v>0</v>
      </c>
      <c r="Q1152" s="117"/>
      <c r="R1152" s="118">
        <f>R1153</f>
        <v>0</v>
      </c>
      <c r="S1152" s="117"/>
      <c r="T1152" s="119">
        <f>T1153</f>
        <v>0</v>
      </c>
      <c r="AQ1152" s="113" t="s">
        <v>77</v>
      </c>
      <c r="AS1152" s="120" t="s">
        <v>67</v>
      </c>
      <c r="AT1152" s="120" t="s">
        <v>73</v>
      </c>
      <c r="AX1152" s="113" t="s">
        <v>142</v>
      </c>
      <c r="BJ1152" s="121">
        <f>BJ1153</f>
        <v>0</v>
      </c>
    </row>
    <row r="1153" spans="2:64" s="1" customFormat="1" ht="14.45" customHeight="1">
      <c r="B1153" s="124"/>
      <c r="C1153" s="125" t="s">
        <v>1115</v>
      </c>
      <c r="D1153" s="125" t="s">
        <v>145</v>
      </c>
      <c r="E1153" s="126" t="s">
        <v>1116</v>
      </c>
      <c r="F1153" s="127" t="s">
        <v>1117</v>
      </c>
      <c r="G1153" s="128" t="s">
        <v>148</v>
      </c>
      <c r="H1153" s="129">
        <v>20</v>
      </c>
      <c r="I1153" s="130"/>
      <c r="J1153" s="130">
        <f>ROUND(I1153*H1153,2)</f>
        <v>0</v>
      </c>
      <c r="K1153" s="127" t="s">
        <v>3</v>
      </c>
      <c r="L1153" s="28"/>
      <c r="M1153" s="48" t="s">
        <v>3</v>
      </c>
      <c r="N1153" s="131" t="s">
        <v>39</v>
      </c>
      <c r="O1153" s="132">
        <v>0</v>
      </c>
      <c r="P1153" s="132">
        <f>O1153*H1153</f>
        <v>0</v>
      </c>
      <c r="Q1153" s="132">
        <v>0</v>
      </c>
      <c r="R1153" s="132">
        <f>Q1153*H1153</f>
        <v>0</v>
      </c>
      <c r="S1153" s="132">
        <v>0</v>
      </c>
      <c r="T1153" s="133">
        <f>S1153*H1153</f>
        <v>0</v>
      </c>
      <c r="AQ1153" s="17" t="s">
        <v>305</v>
      </c>
      <c r="AS1153" s="17" t="s">
        <v>145</v>
      </c>
      <c r="AT1153" s="17" t="s">
        <v>77</v>
      </c>
      <c r="AX1153" s="17" t="s">
        <v>142</v>
      </c>
      <c r="BD1153" s="134">
        <f>IF(N1153="základní",J1153,0)</f>
        <v>0</v>
      </c>
      <c r="BE1153" s="134">
        <f>IF(N1153="snížená",J1153,0)</f>
        <v>0</v>
      </c>
      <c r="BF1153" s="134">
        <f>IF(N1153="zákl. přenesená",J1153,0)</f>
        <v>0</v>
      </c>
      <c r="BG1153" s="134">
        <f>IF(N1153="sníž. přenesená",J1153,0)</f>
        <v>0</v>
      </c>
      <c r="BH1153" s="134">
        <f>IF(N1153="nulová",J1153,0)</f>
        <v>0</v>
      </c>
      <c r="BI1153" s="17" t="s">
        <v>73</v>
      </c>
      <c r="BJ1153" s="134">
        <f>ROUND(I1153*H1153,2)</f>
        <v>0</v>
      </c>
      <c r="BK1153" s="17" t="s">
        <v>305</v>
      </c>
      <c r="BL1153" s="17" t="s">
        <v>1118</v>
      </c>
    </row>
    <row r="1154" spans="2:62" s="10" customFormat="1" ht="25.9" customHeight="1">
      <c r="B1154" s="112"/>
      <c r="D1154" s="113" t="s">
        <v>67</v>
      </c>
      <c r="E1154" s="114" t="s">
        <v>1119</v>
      </c>
      <c r="F1154" s="114" t="s">
        <v>1120</v>
      </c>
      <c r="J1154" s="115">
        <f>BJ1154</f>
        <v>0</v>
      </c>
      <c r="L1154" s="112"/>
      <c r="M1154" s="116"/>
      <c r="N1154" s="117"/>
      <c r="O1154" s="117"/>
      <c r="P1154" s="118">
        <f>P1155</f>
        <v>100</v>
      </c>
      <c r="Q1154" s="117"/>
      <c r="R1154" s="118">
        <f>R1155</f>
        <v>0</v>
      </c>
      <c r="S1154" s="117"/>
      <c r="T1154" s="119">
        <f>T1155</f>
        <v>0</v>
      </c>
      <c r="AQ1154" s="113" t="s">
        <v>150</v>
      </c>
      <c r="AS1154" s="120" t="s">
        <v>67</v>
      </c>
      <c r="AT1154" s="120" t="s">
        <v>68</v>
      </c>
      <c r="AX1154" s="113" t="s">
        <v>142</v>
      </c>
      <c r="BJ1154" s="121">
        <f>BJ1155</f>
        <v>0</v>
      </c>
    </row>
    <row r="1155" spans="2:64" s="1" customFormat="1" ht="20.45" customHeight="1">
      <c r="B1155" s="124"/>
      <c r="C1155" s="125" t="s">
        <v>1121</v>
      </c>
      <c r="D1155" s="125" t="s">
        <v>145</v>
      </c>
      <c r="E1155" s="126" t="s">
        <v>1122</v>
      </c>
      <c r="F1155" s="127" t="s">
        <v>1123</v>
      </c>
      <c r="G1155" s="128" t="s">
        <v>1124</v>
      </c>
      <c r="H1155" s="129">
        <v>100</v>
      </c>
      <c r="I1155" s="130"/>
      <c r="J1155" s="130">
        <f>ROUND(I1155*H1155,2)</f>
        <v>0</v>
      </c>
      <c r="K1155" s="127" t="s">
        <v>149</v>
      </c>
      <c r="L1155" s="28"/>
      <c r="M1155" s="174" t="s">
        <v>3</v>
      </c>
      <c r="N1155" s="175" t="s">
        <v>39</v>
      </c>
      <c r="O1155" s="176">
        <v>1</v>
      </c>
      <c r="P1155" s="176">
        <f>O1155*H1155</f>
        <v>100</v>
      </c>
      <c r="Q1155" s="176">
        <v>0</v>
      </c>
      <c r="R1155" s="176">
        <f>Q1155*H1155</f>
        <v>0</v>
      </c>
      <c r="S1155" s="176">
        <v>0</v>
      </c>
      <c r="T1155" s="177">
        <f>S1155*H1155</f>
        <v>0</v>
      </c>
      <c r="AQ1155" s="17" t="s">
        <v>1125</v>
      </c>
      <c r="AS1155" s="17" t="s">
        <v>145</v>
      </c>
      <c r="AT1155" s="17" t="s">
        <v>73</v>
      </c>
      <c r="AX1155" s="17" t="s">
        <v>142</v>
      </c>
      <c r="BD1155" s="134">
        <f>IF(N1155="základní",J1155,0)</f>
        <v>0</v>
      </c>
      <c r="BE1155" s="134">
        <f>IF(N1155="snížená",J1155,0)</f>
        <v>0</v>
      </c>
      <c r="BF1155" s="134">
        <f>IF(N1155="zákl. přenesená",J1155,0)</f>
        <v>0</v>
      </c>
      <c r="BG1155" s="134">
        <f>IF(N1155="sníž. přenesená",J1155,0)</f>
        <v>0</v>
      </c>
      <c r="BH1155" s="134">
        <f>IF(N1155="nulová",J1155,0)</f>
        <v>0</v>
      </c>
      <c r="BI1155" s="17" t="s">
        <v>73</v>
      </c>
      <c r="BJ1155" s="134">
        <f>ROUND(I1155*H1155,2)</f>
        <v>0</v>
      </c>
      <c r="BK1155" s="17" t="s">
        <v>1125</v>
      </c>
      <c r="BL1155" s="17" t="s">
        <v>1126</v>
      </c>
    </row>
    <row r="1156" spans="2:12" s="1" customFormat="1" ht="6.95" customHeight="1">
      <c r="B1156" s="38"/>
      <c r="C1156" s="39"/>
      <c r="D1156" s="39"/>
      <c r="E1156" s="39"/>
      <c r="F1156" s="39"/>
      <c r="G1156" s="39"/>
      <c r="H1156" s="39"/>
      <c r="I1156" s="39"/>
      <c r="J1156" s="39"/>
      <c r="K1156" s="39"/>
      <c r="L1156" s="28"/>
    </row>
  </sheetData>
  <autoFilter ref="C100:K1155"/>
  <mergeCells count="9">
    <mergeCell ref="E50:H50"/>
    <mergeCell ref="E91:H91"/>
    <mergeCell ref="E93:H9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0"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98"/>
  <sheetViews>
    <sheetView showGridLines="0" workbookViewId="0" topLeftCell="A87">
      <selection activeCell="I88" sqref="I88:I97"/>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2"/>
    </row>
    <row r="2" spans="12:46" ht="36.95" customHeight="1">
      <c r="L2" s="275" t="s">
        <v>6</v>
      </c>
      <c r="M2" s="273"/>
      <c r="N2" s="273"/>
      <c r="O2" s="273"/>
      <c r="P2" s="273"/>
      <c r="Q2" s="273"/>
      <c r="R2" s="273"/>
      <c r="S2" s="273"/>
      <c r="T2" s="273"/>
      <c r="U2" s="273"/>
      <c r="V2" s="273"/>
      <c r="AT2" s="17" t="s">
        <v>82</v>
      </c>
    </row>
    <row r="3" spans="2:46" ht="6.95" customHeight="1">
      <c r="B3" s="18"/>
      <c r="C3" s="19"/>
      <c r="D3" s="19"/>
      <c r="E3" s="19"/>
      <c r="F3" s="19"/>
      <c r="G3" s="19"/>
      <c r="H3" s="19"/>
      <c r="I3" s="19"/>
      <c r="J3" s="19"/>
      <c r="K3" s="19"/>
      <c r="L3" s="20"/>
      <c r="AT3" s="17" t="s">
        <v>77</v>
      </c>
    </row>
    <row r="4" spans="2:46" ht="24.95" customHeight="1">
      <c r="B4" s="20"/>
      <c r="D4" s="21" t="s">
        <v>87</v>
      </c>
      <c r="L4" s="20"/>
      <c r="M4" s="22" t="s">
        <v>11</v>
      </c>
      <c r="AT4" s="17" t="s">
        <v>4</v>
      </c>
    </row>
    <row r="5" spans="2:12" ht="6.95" customHeight="1">
      <c r="B5" s="20"/>
      <c r="L5" s="20"/>
    </row>
    <row r="6" spans="2:12" ht="12" customHeight="1">
      <c r="B6" s="20"/>
      <c r="D6" s="25" t="s">
        <v>15</v>
      </c>
      <c r="L6" s="20"/>
    </row>
    <row r="7" spans="2:12" ht="14.45" customHeight="1">
      <c r="B7" s="20"/>
      <c r="E7" s="289" t="str">
        <f>'Rekapitulace stavby'!K6</f>
        <v>Oprava interiéru ubytovacího zařízení ÚJOP UK- BLOK A1,A2,B   Správa budov a zařízení CDMS Krystal Hotel Krystal</v>
      </c>
      <c r="F7" s="290"/>
      <c r="G7" s="290"/>
      <c r="H7" s="290"/>
      <c r="L7" s="20"/>
    </row>
    <row r="8" spans="2:12" s="1" customFormat="1" ht="12" customHeight="1">
      <c r="B8" s="28"/>
      <c r="D8" s="25" t="s">
        <v>96</v>
      </c>
      <c r="L8" s="28"/>
    </row>
    <row r="9" spans="2:12" s="1" customFormat="1" ht="36.95" customHeight="1">
      <c r="B9" s="28"/>
      <c r="E9" s="263" t="s">
        <v>1264</v>
      </c>
      <c r="F9" s="288"/>
      <c r="G9" s="288"/>
      <c r="H9" s="288"/>
      <c r="L9" s="28"/>
    </row>
    <row r="10" spans="2:12" s="1" customFormat="1" ht="12">
      <c r="B10" s="28"/>
      <c r="L10" s="28"/>
    </row>
    <row r="11" spans="2:12" s="1" customFormat="1" ht="12" customHeight="1">
      <c r="B11" s="28"/>
      <c r="D11" s="25" t="s">
        <v>17</v>
      </c>
      <c r="F11" s="17" t="s">
        <v>3</v>
      </c>
      <c r="I11" s="25" t="s">
        <v>18</v>
      </c>
      <c r="J11" s="17" t="s">
        <v>3</v>
      </c>
      <c r="L11" s="28"/>
    </row>
    <row r="12" spans="2:12" s="1" customFormat="1" ht="12" customHeight="1">
      <c r="B12" s="28"/>
      <c r="D12" s="25" t="s">
        <v>19</v>
      </c>
      <c r="F12" s="17" t="s">
        <v>20</v>
      </c>
      <c r="I12" s="25" t="s">
        <v>21</v>
      </c>
      <c r="J12" s="45" t="str">
        <f>'Rekapitulace stavby'!AN8</f>
        <v>26. 2. 2019</v>
      </c>
      <c r="L12" s="28"/>
    </row>
    <row r="13" spans="2:12" s="1" customFormat="1" ht="10.9" customHeight="1">
      <c r="B13" s="28"/>
      <c r="L13" s="28"/>
    </row>
    <row r="14" spans="2:12" s="1" customFormat="1" ht="12" customHeight="1">
      <c r="B14" s="28"/>
      <c r="D14" s="25" t="s">
        <v>23</v>
      </c>
      <c r="I14" s="25" t="s">
        <v>24</v>
      </c>
      <c r="J14" s="17" t="s">
        <v>3</v>
      </c>
      <c r="L14" s="28"/>
    </row>
    <row r="15" spans="2:12" s="1" customFormat="1" ht="18" customHeight="1">
      <c r="B15" s="28"/>
      <c r="E15" s="17" t="s">
        <v>25</v>
      </c>
      <c r="I15" s="25" t="s">
        <v>26</v>
      </c>
      <c r="J15" s="17" t="s">
        <v>3</v>
      </c>
      <c r="L15" s="28"/>
    </row>
    <row r="16" spans="2:12" s="1" customFormat="1" ht="6.95" customHeight="1">
      <c r="B16" s="28"/>
      <c r="L16" s="28"/>
    </row>
    <row r="17" spans="2:12" s="1" customFormat="1" ht="12" customHeight="1">
      <c r="B17" s="28"/>
      <c r="D17" s="25" t="s">
        <v>27</v>
      </c>
      <c r="I17" s="25" t="s">
        <v>24</v>
      </c>
      <c r="J17" s="17" t="str">
        <f>'Rekapitulace stavby'!AN13</f>
        <v/>
      </c>
      <c r="L17" s="28"/>
    </row>
    <row r="18" spans="2:12" s="1" customFormat="1" ht="18" customHeight="1">
      <c r="B18" s="28"/>
      <c r="E18" s="272" t="str">
        <f>'Rekapitulace stavby'!E14</f>
        <v xml:space="preserve"> </v>
      </c>
      <c r="F18" s="272"/>
      <c r="G18" s="272"/>
      <c r="H18" s="272"/>
      <c r="I18" s="25" t="s">
        <v>26</v>
      </c>
      <c r="J18" s="17" t="str">
        <f>'Rekapitulace stavby'!AN14</f>
        <v/>
      </c>
      <c r="L18" s="28"/>
    </row>
    <row r="19" spans="2:12" s="1" customFormat="1" ht="6.95" customHeight="1">
      <c r="B19" s="28"/>
      <c r="L19" s="28"/>
    </row>
    <row r="20" spans="2:12" s="1" customFormat="1" ht="12" customHeight="1">
      <c r="B20" s="28"/>
      <c r="D20" s="25" t="s">
        <v>28</v>
      </c>
      <c r="I20" s="25" t="s">
        <v>24</v>
      </c>
      <c r="J20" s="17" t="s">
        <v>3</v>
      </c>
      <c r="L20" s="28"/>
    </row>
    <row r="21" spans="2:12" s="1" customFormat="1" ht="18" customHeight="1">
      <c r="B21" s="28"/>
      <c r="E21" s="17" t="s">
        <v>29</v>
      </c>
      <c r="I21" s="25" t="s">
        <v>26</v>
      </c>
      <c r="J21" s="17" t="s">
        <v>3</v>
      </c>
      <c r="L21" s="28"/>
    </row>
    <row r="22" spans="2:12" s="1" customFormat="1" ht="6.95" customHeight="1">
      <c r="B22" s="28"/>
      <c r="L22" s="28"/>
    </row>
    <row r="23" spans="2:12" s="1" customFormat="1" ht="12" customHeight="1">
      <c r="B23" s="28"/>
      <c r="D23" s="25" t="s">
        <v>31</v>
      </c>
      <c r="I23" s="25" t="s">
        <v>24</v>
      </c>
      <c r="J23" s="17" t="s">
        <v>3</v>
      </c>
      <c r="L23" s="28"/>
    </row>
    <row r="24" spans="2:12" s="1" customFormat="1" ht="18" customHeight="1">
      <c r="B24" s="28"/>
      <c r="E24" s="17" t="s">
        <v>1265</v>
      </c>
      <c r="I24" s="25" t="s">
        <v>26</v>
      </c>
      <c r="J24" s="17" t="s">
        <v>3</v>
      </c>
      <c r="L24" s="28"/>
    </row>
    <row r="25" spans="2:12" s="1" customFormat="1" ht="6.95" customHeight="1">
      <c r="B25" s="28"/>
      <c r="L25" s="28"/>
    </row>
    <row r="26" spans="2:12" s="1" customFormat="1" ht="12" customHeight="1">
      <c r="B26" s="28"/>
      <c r="D26" s="25" t="s">
        <v>32</v>
      </c>
      <c r="L26" s="28"/>
    </row>
    <row r="27" spans="2:12" s="6" customFormat="1" ht="14.45" customHeight="1">
      <c r="B27" s="84"/>
      <c r="E27" s="276" t="s">
        <v>3</v>
      </c>
      <c r="F27" s="276"/>
      <c r="G27" s="276"/>
      <c r="H27" s="276"/>
      <c r="L27" s="84"/>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5" t="s">
        <v>34</v>
      </c>
      <c r="J30" s="60">
        <f>ROUND(J85,2)</f>
        <v>0</v>
      </c>
      <c r="L30" s="28"/>
    </row>
    <row r="31" spans="2:12" s="1" customFormat="1" ht="6.95" customHeight="1">
      <c r="B31" s="28"/>
      <c r="D31" s="46"/>
      <c r="E31" s="46"/>
      <c r="F31" s="46"/>
      <c r="G31" s="46"/>
      <c r="H31" s="46"/>
      <c r="I31" s="46"/>
      <c r="J31" s="46"/>
      <c r="K31" s="46"/>
      <c r="L31" s="28"/>
    </row>
    <row r="32" spans="2:12" s="1" customFormat="1" ht="14.45" customHeight="1">
      <c r="B32" s="28"/>
      <c r="F32" s="31" t="s">
        <v>36</v>
      </c>
      <c r="I32" s="31" t="s">
        <v>35</v>
      </c>
      <c r="J32" s="31" t="s">
        <v>37</v>
      </c>
      <c r="L32" s="28"/>
    </row>
    <row r="33" spans="2:12" s="1" customFormat="1" ht="14.45" customHeight="1">
      <c r="B33" s="28"/>
      <c r="D33" s="25" t="s">
        <v>38</v>
      </c>
      <c r="E33" s="25" t="s">
        <v>39</v>
      </c>
      <c r="F33" s="86">
        <f>ROUND((SUM(BE85:BE97)),2)</f>
        <v>0</v>
      </c>
      <c r="I33" s="33">
        <v>0.21</v>
      </c>
      <c r="J33" s="86">
        <f>ROUND(((SUM(BE85:BE97))*I33),2)</f>
        <v>0</v>
      </c>
      <c r="L33" s="28"/>
    </row>
    <row r="34" spans="2:12" s="1" customFormat="1" ht="14.45" customHeight="1">
      <c r="B34" s="28"/>
      <c r="E34" s="25" t="s">
        <v>40</v>
      </c>
      <c r="F34" s="86">
        <f>ROUND((SUM(BF85:BF97)),2)</f>
        <v>0</v>
      </c>
      <c r="I34" s="33">
        <v>0.15</v>
      </c>
      <c r="J34" s="86">
        <f>ROUND(((SUM(BF85:BF97))*I34),2)</f>
        <v>0</v>
      </c>
      <c r="L34" s="28"/>
    </row>
    <row r="35" spans="2:12" s="1" customFormat="1" ht="14.45" customHeight="1" hidden="1">
      <c r="B35" s="28"/>
      <c r="E35" s="25" t="s">
        <v>41</v>
      </c>
      <c r="F35" s="86">
        <f>ROUND((SUM(BG85:BG97)),2)</f>
        <v>0</v>
      </c>
      <c r="I35" s="33">
        <v>0.21</v>
      </c>
      <c r="J35" s="86">
        <f>0</f>
        <v>0</v>
      </c>
      <c r="L35" s="28"/>
    </row>
    <row r="36" spans="2:12" s="1" customFormat="1" ht="14.45" customHeight="1" hidden="1">
      <c r="B36" s="28"/>
      <c r="E36" s="25" t="s">
        <v>42</v>
      </c>
      <c r="F36" s="86">
        <f>ROUND((SUM(BH85:BH97)),2)</f>
        <v>0</v>
      </c>
      <c r="I36" s="33">
        <v>0.15</v>
      </c>
      <c r="J36" s="86">
        <f>0</f>
        <v>0</v>
      </c>
      <c r="L36" s="28"/>
    </row>
    <row r="37" spans="2:12" s="1" customFormat="1" ht="14.45" customHeight="1" hidden="1">
      <c r="B37" s="28"/>
      <c r="E37" s="25" t="s">
        <v>43</v>
      </c>
      <c r="F37" s="86">
        <f>ROUND((SUM(BI85:BI97)),2)</f>
        <v>0</v>
      </c>
      <c r="I37" s="33">
        <v>0</v>
      </c>
      <c r="J37" s="86">
        <f>0</f>
        <v>0</v>
      </c>
      <c r="L37" s="28"/>
    </row>
    <row r="38" spans="2:12" s="1" customFormat="1" ht="6.95" customHeight="1">
      <c r="B38" s="28"/>
      <c r="L38" s="28"/>
    </row>
    <row r="39" spans="2:12" s="1" customFormat="1" ht="25.35" customHeight="1">
      <c r="B39" s="28"/>
      <c r="C39" s="87"/>
      <c r="D39" s="88" t="s">
        <v>44</v>
      </c>
      <c r="E39" s="51"/>
      <c r="F39" s="51"/>
      <c r="G39" s="89" t="s">
        <v>45</v>
      </c>
      <c r="H39" s="90" t="s">
        <v>46</v>
      </c>
      <c r="I39" s="51"/>
      <c r="J39" s="91">
        <f>SUM(J30:J37)</f>
        <v>0</v>
      </c>
      <c r="K39" s="92"/>
      <c r="L39" s="28"/>
    </row>
    <row r="40" spans="2:12" s="1" customFormat="1" ht="14.45" customHeight="1">
      <c r="B40" s="38"/>
      <c r="C40" s="39"/>
      <c r="D40" s="39"/>
      <c r="E40" s="39"/>
      <c r="F40" s="39"/>
      <c r="G40" s="39"/>
      <c r="H40" s="39"/>
      <c r="I40" s="39"/>
      <c r="J40" s="39"/>
      <c r="K40" s="39"/>
      <c r="L40" s="28"/>
    </row>
    <row r="44" spans="2:12" s="1" customFormat="1" ht="6.95" customHeight="1">
      <c r="B44" s="40"/>
      <c r="C44" s="41"/>
      <c r="D44" s="41"/>
      <c r="E44" s="41"/>
      <c r="F44" s="41"/>
      <c r="G44" s="41"/>
      <c r="H44" s="41"/>
      <c r="I44" s="41"/>
      <c r="J44" s="41"/>
      <c r="K44" s="41"/>
      <c r="L44" s="28"/>
    </row>
    <row r="45" spans="2:12" s="1" customFormat="1" ht="24.95" customHeight="1">
      <c r="B45" s="28"/>
      <c r="C45" s="21" t="s">
        <v>101</v>
      </c>
      <c r="L45" s="28"/>
    </row>
    <row r="46" spans="2:12" s="1" customFormat="1" ht="6.95" customHeight="1">
      <c r="B46" s="28"/>
      <c r="L46" s="28"/>
    </row>
    <row r="47" spans="2:12" s="1" customFormat="1" ht="12" customHeight="1">
      <c r="B47" s="28"/>
      <c r="C47" s="25" t="s">
        <v>15</v>
      </c>
      <c r="L47" s="28"/>
    </row>
    <row r="48" spans="2:12" s="1" customFormat="1" ht="14.45" customHeight="1">
      <c r="B48" s="28"/>
      <c r="E48" s="289" t="str">
        <f>E7</f>
        <v>Oprava interiéru ubytovacího zařízení ÚJOP UK- BLOK A1,A2,B   Správa budov a zařízení CDMS Krystal Hotel Krystal</v>
      </c>
      <c r="F48" s="290"/>
      <c r="G48" s="290"/>
      <c r="H48" s="290"/>
      <c r="L48" s="28"/>
    </row>
    <row r="49" spans="2:12" s="1" customFormat="1" ht="12" customHeight="1">
      <c r="B49" s="28"/>
      <c r="C49" s="25" t="s">
        <v>96</v>
      </c>
      <c r="L49" s="28"/>
    </row>
    <row r="50" spans="2:12" s="1" customFormat="1" ht="14.45" customHeight="1">
      <c r="B50" s="28"/>
      <c r="E50" s="263" t="str">
        <f>E9</f>
        <v xml:space="preserve">VON - Vedlejší a ostatní náklady </v>
      </c>
      <c r="F50" s="288"/>
      <c r="G50" s="288"/>
      <c r="H50" s="288"/>
      <c r="L50" s="28"/>
    </row>
    <row r="51" spans="2:12" s="1" customFormat="1" ht="6.95" customHeight="1">
      <c r="B51" s="28"/>
      <c r="L51" s="28"/>
    </row>
    <row r="52" spans="2:12" s="1" customFormat="1" ht="12" customHeight="1">
      <c r="B52" s="28"/>
      <c r="C52" s="25" t="s">
        <v>19</v>
      </c>
      <c r="F52" s="17" t="str">
        <f>F12</f>
        <v xml:space="preserve"> </v>
      </c>
      <c r="I52" s="25" t="s">
        <v>21</v>
      </c>
      <c r="J52" s="45" t="str">
        <f>IF(J12="","",J12)</f>
        <v>26. 2. 2019</v>
      </c>
      <c r="L52" s="28"/>
    </row>
    <row r="53" spans="2:12" s="1" customFormat="1" ht="6.95" customHeight="1">
      <c r="B53" s="28"/>
      <c r="L53" s="28"/>
    </row>
    <row r="54" spans="2:12" s="1" customFormat="1" ht="12.6" customHeight="1">
      <c r="B54" s="28"/>
      <c r="C54" s="25" t="s">
        <v>23</v>
      </c>
      <c r="F54" s="17" t="str">
        <f>E15</f>
        <v>ÚJOP Univerzity Karlovy, Praha</v>
      </c>
      <c r="I54" s="25" t="s">
        <v>28</v>
      </c>
      <c r="J54" s="26" t="str">
        <f>E21</f>
        <v>ArcEnergo s.r.o.</v>
      </c>
      <c r="L54" s="28"/>
    </row>
    <row r="55" spans="2:12" s="1" customFormat="1" ht="12.6" customHeight="1">
      <c r="B55" s="28"/>
      <c r="C55" s="25" t="s">
        <v>27</v>
      </c>
      <c r="F55" s="17" t="str">
        <f>IF(E18="","",E18)</f>
        <v xml:space="preserve"> </v>
      </c>
      <c r="I55" s="25" t="s">
        <v>31</v>
      </c>
      <c r="J55" s="26" t="str">
        <f>E24</f>
        <v>Kolková</v>
      </c>
      <c r="L55" s="28"/>
    </row>
    <row r="56" spans="2:12" s="1" customFormat="1" ht="10.35" customHeight="1">
      <c r="B56" s="28"/>
      <c r="L56" s="28"/>
    </row>
    <row r="57" spans="2:12" s="1" customFormat="1" ht="29.25" customHeight="1">
      <c r="B57" s="28"/>
      <c r="C57" s="93" t="s">
        <v>102</v>
      </c>
      <c r="D57" s="87"/>
      <c r="E57" s="87"/>
      <c r="F57" s="87"/>
      <c r="G57" s="87"/>
      <c r="H57" s="87"/>
      <c r="I57" s="87"/>
      <c r="J57" s="94" t="s">
        <v>103</v>
      </c>
      <c r="K57" s="87"/>
      <c r="L57" s="28"/>
    </row>
    <row r="58" spans="2:12" s="1" customFormat="1" ht="10.35" customHeight="1">
      <c r="B58" s="28"/>
      <c r="L58" s="28"/>
    </row>
    <row r="59" spans="2:47" s="1" customFormat="1" ht="22.9" customHeight="1">
      <c r="B59" s="28"/>
      <c r="C59" s="95" t="s">
        <v>66</v>
      </c>
      <c r="J59" s="60">
        <f>J85</f>
        <v>0</v>
      </c>
      <c r="L59" s="28"/>
      <c r="AU59" s="17" t="s">
        <v>104</v>
      </c>
    </row>
    <row r="60" spans="2:12" s="7" customFormat="1" ht="24.95" customHeight="1">
      <c r="B60" s="96"/>
      <c r="D60" s="97" t="s">
        <v>1266</v>
      </c>
      <c r="E60" s="98"/>
      <c r="F60" s="98"/>
      <c r="G60" s="98"/>
      <c r="H60" s="98"/>
      <c r="I60" s="98"/>
      <c r="J60" s="99">
        <f>J86</f>
        <v>0</v>
      </c>
      <c r="L60" s="96"/>
    </row>
    <row r="61" spans="2:12" s="8" customFormat="1" ht="19.9" customHeight="1">
      <c r="B61" s="100"/>
      <c r="D61" s="101" t="s">
        <v>1267</v>
      </c>
      <c r="E61" s="102"/>
      <c r="F61" s="102"/>
      <c r="G61" s="102"/>
      <c r="H61" s="102"/>
      <c r="I61" s="102"/>
      <c r="J61" s="103">
        <f>J87</f>
        <v>0</v>
      </c>
      <c r="L61" s="100"/>
    </row>
    <row r="62" spans="2:12" s="8" customFormat="1" ht="19.9" customHeight="1">
      <c r="B62" s="100"/>
      <c r="D62" s="101" t="s">
        <v>1268</v>
      </c>
      <c r="E62" s="102"/>
      <c r="F62" s="102"/>
      <c r="G62" s="102"/>
      <c r="H62" s="102"/>
      <c r="I62" s="102"/>
      <c r="J62" s="103">
        <f>J90</f>
        <v>0</v>
      </c>
      <c r="L62" s="100"/>
    </row>
    <row r="63" spans="2:12" s="8" customFormat="1" ht="19.9" customHeight="1">
      <c r="B63" s="100"/>
      <c r="D63" s="101" t="s">
        <v>1269</v>
      </c>
      <c r="E63" s="102"/>
      <c r="F63" s="102"/>
      <c r="G63" s="102"/>
      <c r="H63" s="102"/>
      <c r="I63" s="102"/>
      <c r="J63" s="103">
        <f>J92</f>
        <v>0</v>
      </c>
      <c r="L63" s="100"/>
    </row>
    <row r="64" spans="2:12" s="8" customFormat="1" ht="19.9" customHeight="1">
      <c r="B64" s="100"/>
      <c r="D64" s="101" t="s">
        <v>1270</v>
      </c>
      <c r="E64" s="102"/>
      <c r="F64" s="102"/>
      <c r="G64" s="102"/>
      <c r="H64" s="102"/>
      <c r="I64" s="102"/>
      <c r="J64" s="103">
        <f>J94</f>
        <v>0</v>
      </c>
      <c r="L64" s="100"/>
    </row>
    <row r="65" spans="2:12" s="8" customFormat="1" ht="19.9" customHeight="1">
      <c r="B65" s="100"/>
      <c r="D65" s="101" t="s">
        <v>1271</v>
      </c>
      <c r="E65" s="102"/>
      <c r="F65" s="102"/>
      <c r="G65" s="102"/>
      <c r="H65" s="102"/>
      <c r="I65" s="102"/>
      <c r="J65" s="103">
        <f>J96</f>
        <v>0</v>
      </c>
      <c r="L65" s="100"/>
    </row>
    <row r="66" spans="2:12" s="1" customFormat="1" ht="21.75" customHeight="1">
      <c r="B66" s="28"/>
      <c r="L66" s="28"/>
    </row>
    <row r="67" spans="2:12" s="1" customFormat="1" ht="6.95" customHeight="1">
      <c r="B67" s="38"/>
      <c r="C67" s="39"/>
      <c r="D67" s="39"/>
      <c r="E67" s="39"/>
      <c r="F67" s="39"/>
      <c r="G67" s="39"/>
      <c r="H67" s="39"/>
      <c r="I67" s="39"/>
      <c r="J67" s="39"/>
      <c r="K67" s="39"/>
      <c r="L67" s="28"/>
    </row>
    <row r="71" spans="2:12" s="1" customFormat="1" ht="6.95" customHeight="1">
      <c r="B71" s="40"/>
      <c r="C71" s="41"/>
      <c r="D71" s="41"/>
      <c r="E71" s="41"/>
      <c r="F71" s="41"/>
      <c r="G71" s="41"/>
      <c r="H71" s="41"/>
      <c r="I71" s="41"/>
      <c r="J71" s="41"/>
      <c r="K71" s="41"/>
      <c r="L71" s="28"/>
    </row>
    <row r="72" spans="2:12" s="1" customFormat="1" ht="24.95" customHeight="1">
      <c r="B72" s="28"/>
      <c r="C72" s="21" t="s">
        <v>127</v>
      </c>
      <c r="L72" s="28"/>
    </row>
    <row r="73" spans="2:12" s="1" customFormat="1" ht="6.95" customHeight="1">
      <c r="B73" s="28"/>
      <c r="L73" s="28"/>
    </row>
    <row r="74" spans="2:12" s="1" customFormat="1" ht="12" customHeight="1">
      <c r="B74" s="28"/>
      <c r="C74" s="25" t="s">
        <v>15</v>
      </c>
      <c r="L74" s="28"/>
    </row>
    <row r="75" spans="2:12" s="1" customFormat="1" ht="14.45" customHeight="1">
      <c r="B75" s="28"/>
      <c r="E75" s="289" t="str">
        <f>E7</f>
        <v>Oprava interiéru ubytovacího zařízení ÚJOP UK- BLOK A1,A2,B   Správa budov a zařízení CDMS Krystal Hotel Krystal</v>
      </c>
      <c r="F75" s="290"/>
      <c r="G75" s="290"/>
      <c r="H75" s="290"/>
      <c r="L75" s="28"/>
    </row>
    <row r="76" spans="2:12" s="1" customFormat="1" ht="12" customHeight="1">
      <c r="B76" s="28"/>
      <c r="C76" s="25" t="s">
        <v>96</v>
      </c>
      <c r="L76" s="28"/>
    </row>
    <row r="77" spans="2:12" s="1" customFormat="1" ht="14.45" customHeight="1">
      <c r="B77" s="28"/>
      <c r="E77" s="263" t="str">
        <f>E9</f>
        <v xml:space="preserve">VON - Vedlejší a ostatní náklady </v>
      </c>
      <c r="F77" s="288"/>
      <c r="G77" s="288"/>
      <c r="H77" s="288"/>
      <c r="L77" s="28"/>
    </row>
    <row r="78" spans="2:12" s="1" customFormat="1" ht="6.95" customHeight="1">
      <c r="B78" s="28"/>
      <c r="L78" s="28"/>
    </row>
    <row r="79" spans="2:12" s="1" customFormat="1" ht="12" customHeight="1">
      <c r="B79" s="28"/>
      <c r="C79" s="25" t="s">
        <v>19</v>
      </c>
      <c r="F79" s="17" t="str">
        <f>F12</f>
        <v xml:space="preserve"> </v>
      </c>
      <c r="I79" s="25" t="s">
        <v>21</v>
      </c>
      <c r="J79" s="45" t="str">
        <f>IF(J12="","",J12)</f>
        <v>26. 2. 2019</v>
      </c>
      <c r="L79" s="28"/>
    </row>
    <row r="80" spans="2:12" s="1" customFormat="1" ht="6.95" customHeight="1">
      <c r="B80" s="28"/>
      <c r="L80" s="28"/>
    </row>
    <row r="81" spans="2:12" s="1" customFormat="1" ht="12.6" customHeight="1">
      <c r="B81" s="28"/>
      <c r="C81" s="25" t="s">
        <v>23</v>
      </c>
      <c r="F81" s="17" t="str">
        <f>E15</f>
        <v>ÚJOP Univerzity Karlovy, Praha</v>
      </c>
      <c r="I81" s="25" t="s">
        <v>28</v>
      </c>
      <c r="J81" s="26" t="str">
        <f>E21</f>
        <v>ArcEnergo s.r.o.</v>
      </c>
      <c r="L81" s="28"/>
    </row>
    <row r="82" spans="2:12" s="1" customFormat="1" ht="12.6" customHeight="1">
      <c r="B82" s="28"/>
      <c r="C82" s="25" t="s">
        <v>27</v>
      </c>
      <c r="F82" s="17" t="str">
        <f>IF(E18="","",E18)</f>
        <v xml:space="preserve"> </v>
      </c>
      <c r="I82" s="25" t="s">
        <v>31</v>
      </c>
      <c r="J82" s="26" t="str">
        <f>E24</f>
        <v>Kolková</v>
      </c>
      <c r="L82" s="28"/>
    </row>
    <row r="83" spans="2:12" s="1" customFormat="1" ht="10.35" customHeight="1">
      <c r="B83" s="28"/>
      <c r="L83" s="28"/>
    </row>
    <row r="84" spans="2:20" s="9" customFormat="1" ht="29.25" customHeight="1">
      <c r="B84" s="104"/>
      <c r="C84" s="105" t="s">
        <v>128</v>
      </c>
      <c r="D84" s="106" t="s">
        <v>53</v>
      </c>
      <c r="E84" s="106" t="s">
        <v>49</v>
      </c>
      <c r="F84" s="106" t="s">
        <v>50</v>
      </c>
      <c r="G84" s="106" t="s">
        <v>129</v>
      </c>
      <c r="H84" s="106" t="s">
        <v>130</v>
      </c>
      <c r="I84" s="106" t="s">
        <v>131</v>
      </c>
      <c r="J84" s="106" t="s">
        <v>103</v>
      </c>
      <c r="K84" s="107" t="s">
        <v>132</v>
      </c>
      <c r="L84" s="104"/>
      <c r="M84" s="53" t="s">
        <v>3</v>
      </c>
      <c r="N84" s="54" t="s">
        <v>38</v>
      </c>
      <c r="O84" s="54" t="s">
        <v>133</v>
      </c>
      <c r="P84" s="54" t="s">
        <v>134</v>
      </c>
      <c r="Q84" s="54" t="s">
        <v>135</v>
      </c>
      <c r="R84" s="54" t="s">
        <v>136</v>
      </c>
      <c r="S84" s="54" t="s">
        <v>137</v>
      </c>
      <c r="T84" s="55" t="s">
        <v>138</v>
      </c>
    </row>
    <row r="85" spans="2:63" s="1" customFormat="1" ht="22.9" customHeight="1">
      <c r="B85" s="28"/>
      <c r="C85" s="58" t="s">
        <v>139</v>
      </c>
      <c r="J85" s="108">
        <f>BK85</f>
        <v>0</v>
      </c>
      <c r="L85" s="28"/>
      <c r="M85" s="56"/>
      <c r="N85" s="46"/>
      <c r="O85" s="46"/>
      <c r="P85" s="109">
        <f>P86</f>
        <v>0</v>
      </c>
      <c r="Q85" s="46"/>
      <c r="R85" s="109">
        <f>R86</f>
        <v>0</v>
      </c>
      <c r="S85" s="46"/>
      <c r="T85" s="110">
        <f>T86</f>
        <v>0</v>
      </c>
      <c r="AT85" s="17" t="s">
        <v>67</v>
      </c>
      <c r="AU85" s="17" t="s">
        <v>104</v>
      </c>
      <c r="BK85" s="111">
        <f>BK86</f>
        <v>0</v>
      </c>
    </row>
    <row r="86" spans="2:63" s="10" customFormat="1" ht="25.9" customHeight="1">
      <c r="B86" s="112"/>
      <c r="D86" s="113" t="s">
        <v>67</v>
      </c>
      <c r="E86" s="114" t="s">
        <v>1272</v>
      </c>
      <c r="F86" s="114" t="s">
        <v>1273</v>
      </c>
      <c r="J86" s="115">
        <f>BK86</f>
        <v>0</v>
      </c>
      <c r="L86" s="112"/>
      <c r="M86" s="116"/>
      <c r="N86" s="117"/>
      <c r="O86" s="117"/>
      <c r="P86" s="118">
        <f>P87+P90+P92+P94+P96</f>
        <v>0</v>
      </c>
      <c r="Q86" s="117"/>
      <c r="R86" s="118">
        <f>R87+R90+R92+R94+R96</f>
        <v>0</v>
      </c>
      <c r="S86" s="117"/>
      <c r="T86" s="119">
        <f>T87+T90+T92+T94+T96</f>
        <v>0</v>
      </c>
      <c r="AR86" s="113" t="s">
        <v>183</v>
      </c>
      <c r="AT86" s="120" t="s">
        <v>67</v>
      </c>
      <c r="AU86" s="120" t="s">
        <v>68</v>
      </c>
      <c r="AY86" s="113" t="s">
        <v>142</v>
      </c>
      <c r="BK86" s="121">
        <f>BK87+BK90+BK92+BK94+BK96</f>
        <v>0</v>
      </c>
    </row>
    <row r="87" spans="2:63" s="10" customFormat="1" ht="22.9" customHeight="1">
      <c r="B87" s="112"/>
      <c r="D87" s="113" t="s">
        <v>67</v>
      </c>
      <c r="E87" s="122" t="s">
        <v>1274</v>
      </c>
      <c r="F87" s="122" t="s">
        <v>1275</v>
      </c>
      <c r="J87" s="123">
        <f>BK87</f>
        <v>0</v>
      </c>
      <c r="L87" s="112"/>
      <c r="M87" s="116"/>
      <c r="N87" s="117"/>
      <c r="O87" s="117"/>
      <c r="P87" s="118">
        <f>SUM(P88:P89)</f>
        <v>0</v>
      </c>
      <c r="Q87" s="117"/>
      <c r="R87" s="118">
        <f>SUM(R88:R89)</f>
        <v>0</v>
      </c>
      <c r="S87" s="117"/>
      <c r="T87" s="119">
        <f>SUM(T88:T89)</f>
        <v>0</v>
      </c>
      <c r="AR87" s="113" t="s">
        <v>183</v>
      </c>
      <c r="AT87" s="120" t="s">
        <v>67</v>
      </c>
      <c r="AU87" s="120" t="s">
        <v>73</v>
      </c>
      <c r="AY87" s="113" t="s">
        <v>142</v>
      </c>
      <c r="BK87" s="121">
        <f>SUM(BK88:BK89)</f>
        <v>0</v>
      </c>
    </row>
    <row r="88" spans="2:65" s="1" customFormat="1" ht="40.9" customHeight="1">
      <c r="B88" s="124"/>
      <c r="C88" s="125" t="s">
        <v>73</v>
      </c>
      <c r="D88" s="125" t="s">
        <v>145</v>
      </c>
      <c r="E88" s="126" t="s">
        <v>1276</v>
      </c>
      <c r="F88" s="127" t="s">
        <v>1277</v>
      </c>
      <c r="G88" s="128" t="s">
        <v>1278</v>
      </c>
      <c r="H88" s="129">
        <v>1</v>
      </c>
      <c r="I88" s="130"/>
      <c r="J88" s="130">
        <f>ROUND(I88*H88,2)</f>
        <v>0</v>
      </c>
      <c r="K88" s="127" t="s">
        <v>3</v>
      </c>
      <c r="L88" s="28"/>
      <c r="M88" s="48" t="s">
        <v>3</v>
      </c>
      <c r="N88" s="131" t="s">
        <v>39</v>
      </c>
      <c r="O88" s="132">
        <v>0</v>
      </c>
      <c r="P88" s="132">
        <f>O88*H88</f>
        <v>0</v>
      </c>
      <c r="Q88" s="132">
        <v>0</v>
      </c>
      <c r="R88" s="132">
        <f>Q88*H88</f>
        <v>0</v>
      </c>
      <c r="S88" s="132">
        <v>0</v>
      </c>
      <c r="T88" s="133">
        <f>S88*H88</f>
        <v>0</v>
      </c>
      <c r="AR88" s="17" t="s">
        <v>1279</v>
      </c>
      <c r="AT88" s="17" t="s">
        <v>145</v>
      </c>
      <c r="AU88" s="17" t="s">
        <v>77</v>
      </c>
      <c r="AY88" s="17" t="s">
        <v>142</v>
      </c>
      <c r="BE88" s="134">
        <f>IF(N88="základní",J88,0)</f>
        <v>0</v>
      </c>
      <c r="BF88" s="134">
        <f>IF(N88="snížená",J88,0)</f>
        <v>0</v>
      </c>
      <c r="BG88" s="134">
        <f>IF(N88="zákl. přenesená",J88,0)</f>
        <v>0</v>
      </c>
      <c r="BH88" s="134">
        <f>IF(N88="sníž. přenesená",J88,0)</f>
        <v>0</v>
      </c>
      <c r="BI88" s="134">
        <f>IF(N88="nulová",J88,0)</f>
        <v>0</v>
      </c>
      <c r="BJ88" s="17" t="s">
        <v>73</v>
      </c>
      <c r="BK88" s="134">
        <f>ROUND(I88*H88,2)</f>
        <v>0</v>
      </c>
      <c r="BL88" s="17" t="s">
        <v>1279</v>
      </c>
      <c r="BM88" s="17" t="s">
        <v>1280</v>
      </c>
    </row>
    <row r="89" spans="2:65" s="1" customFormat="1" ht="14.45" customHeight="1">
      <c r="B89" s="124"/>
      <c r="C89" s="125" t="s">
        <v>77</v>
      </c>
      <c r="D89" s="125" t="s">
        <v>145</v>
      </c>
      <c r="E89" s="126" t="s">
        <v>1281</v>
      </c>
      <c r="F89" s="127" t="s">
        <v>1282</v>
      </c>
      <c r="G89" s="128" t="s">
        <v>1278</v>
      </c>
      <c r="H89" s="129">
        <v>1</v>
      </c>
      <c r="I89" s="130"/>
      <c r="J89" s="130">
        <f>ROUND(I89*H89,2)</f>
        <v>0</v>
      </c>
      <c r="K89" s="127" t="s">
        <v>3</v>
      </c>
      <c r="L89" s="28"/>
      <c r="M89" s="48" t="s">
        <v>3</v>
      </c>
      <c r="N89" s="131" t="s">
        <v>39</v>
      </c>
      <c r="O89" s="132">
        <v>0</v>
      </c>
      <c r="P89" s="132">
        <f>O89*H89</f>
        <v>0</v>
      </c>
      <c r="Q89" s="132">
        <v>0</v>
      </c>
      <c r="R89" s="132">
        <f>Q89*H89</f>
        <v>0</v>
      </c>
      <c r="S89" s="132">
        <v>0</v>
      </c>
      <c r="T89" s="133">
        <f>S89*H89</f>
        <v>0</v>
      </c>
      <c r="AR89" s="17" t="s">
        <v>1279</v>
      </c>
      <c r="AT89" s="17" t="s">
        <v>145</v>
      </c>
      <c r="AU89" s="17" t="s">
        <v>77</v>
      </c>
      <c r="AY89" s="17" t="s">
        <v>142</v>
      </c>
      <c r="BE89" s="134">
        <f>IF(N89="základní",J89,0)</f>
        <v>0</v>
      </c>
      <c r="BF89" s="134">
        <f>IF(N89="snížená",J89,0)</f>
        <v>0</v>
      </c>
      <c r="BG89" s="134">
        <f>IF(N89="zákl. přenesená",J89,0)</f>
        <v>0</v>
      </c>
      <c r="BH89" s="134">
        <f>IF(N89="sníž. přenesená",J89,0)</f>
        <v>0</v>
      </c>
      <c r="BI89" s="134">
        <f>IF(N89="nulová",J89,0)</f>
        <v>0</v>
      </c>
      <c r="BJ89" s="17" t="s">
        <v>73</v>
      </c>
      <c r="BK89" s="134">
        <f>ROUND(I89*H89,2)</f>
        <v>0</v>
      </c>
      <c r="BL89" s="17" t="s">
        <v>1279</v>
      </c>
      <c r="BM89" s="17" t="s">
        <v>1283</v>
      </c>
    </row>
    <row r="90" spans="2:63" s="10" customFormat="1" ht="22.9" customHeight="1">
      <c r="B90" s="112"/>
      <c r="D90" s="113" t="s">
        <v>67</v>
      </c>
      <c r="E90" s="122" t="s">
        <v>1284</v>
      </c>
      <c r="F90" s="122" t="s">
        <v>1285</v>
      </c>
      <c r="J90" s="123">
        <f>BK90</f>
        <v>0</v>
      </c>
      <c r="L90" s="112"/>
      <c r="M90" s="116"/>
      <c r="N90" s="117"/>
      <c r="O90" s="117"/>
      <c r="P90" s="118">
        <f>P91</f>
        <v>0</v>
      </c>
      <c r="Q90" s="117"/>
      <c r="R90" s="118">
        <f>R91</f>
        <v>0</v>
      </c>
      <c r="S90" s="117"/>
      <c r="T90" s="119">
        <f>T91</f>
        <v>0</v>
      </c>
      <c r="AR90" s="113" t="s">
        <v>183</v>
      </c>
      <c r="AT90" s="120" t="s">
        <v>67</v>
      </c>
      <c r="AU90" s="120" t="s">
        <v>73</v>
      </c>
      <c r="AY90" s="113" t="s">
        <v>142</v>
      </c>
      <c r="BK90" s="121">
        <f>BK91</f>
        <v>0</v>
      </c>
    </row>
    <row r="91" spans="2:65" s="1" customFormat="1" ht="183.6" customHeight="1">
      <c r="B91" s="124"/>
      <c r="C91" s="125" t="s">
        <v>143</v>
      </c>
      <c r="D91" s="125" t="s">
        <v>145</v>
      </c>
      <c r="E91" s="126" t="s">
        <v>1286</v>
      </c>
      <c r="F91" s="127" t="s">
        <v>1287</v>
      </c>
      <c r="G91" s="128" t="s">
        <v>1278</v>
      </c>
      <c r="H91" s="129">
        <v>1</v>
      </c>
      <c r="I91" s="130"/>
      <c r="J91" s="130">
        <f>ROUND(I91*H91,2)</f>
        <v>0</v>
      </c>
      <c r="K91" s="127" t="s">
        <v>3</v>
      </c>
      <c r="L91" s="28"/>
      <c r="M91" s="48" t="s">
        <v>3</v>
      </c>
      <c r="N91" s="131" t="s">
        <v>39</v>
      </c>
      <c r="O91" s="132">
        <v>0</v>
      </c>
      <c r="P91" s="132">
        <f>O91*H91</f>
        <v>0</v>
      </c>
      <c r="Q91" s="132">
        <v>0</v>
      </c>
      <c r="R91" s="132">
        <f>Q91*H91</f>
        <v>0</v>
      </c>
      <c r="S91" s="132">
        <v>0</v>
      </c>
      <c r="T91" s="133">
        <f>S91*H91</f>
        <v>0</v>
      </c>
      <c r="AR91" s="17" t="s">
        <v>1279</v>
      </c>
      <c r="AT91" s="17" t="s">
        <v>145</v>
      </c>
      <c r="AU91" s="17" t="s">
        <v>77</v>
      </c>
      <c r="AY91" s="17" t="s">
        <v>142</v>
      </c>
      <c r="BE91" s="134">
        <f>IF(N91="základní",J91,0)</f>
        <v>0</v>
      </c>
      <c r="BF91" s="134">
        <f>IF(N91="snížená",J91,0)</f>
        <v>0</v>
      </c>
      <c r="BG91" s="134">
        <f>IF(N91="zákl. přenesená",J91,0)</f>
        <v>0</v>
      </c>
      <c r="BH91" s="134">
        <f>IF(N91="sníž. přenesená",J91,0)</f>
        <v>0</v>
      </c>
      <c r="BI91" s="134">
        <f>IF(N91="nulová",J91,0)</f>
        <v>0</v>
      </c>
      <c r="BJ91" s="17" t="s">
        <v>73</v>
      </c>
      <c r="BK91" s="134">
        <f>ROUND(I91*H91,2)</f>
        <v>0</v>
      </c>
      <c r="BL91" s="17" t="s">
        <v>1279</v>
      </c>
      <c r="BM91" s="17" t="s">
        <v>1288</v>
      </c>
    </row>
    <row r="92" spans="2:63" s="10" customFormat="1" ht="22.9" customHeight="1">
      <c r="B92" s="112"/>
      <c r="D92" s="113" t="s">
        <v>67</v>
      </c>
      <c r="E92" s="122" t="s">
        <v>1289</v>
      </c>
      <c r="F92" s="122" t="s">
        <v>1290</v>
      </c>
      <c r="J92" s="123">
        <f>BK92</f>
        <v>0</v>
      </c>
      <c r="L92" s="112"/>
      <c r="M92" s="116"/>
      <c r="N92" s="117"/>
      <c r="O92" s="117"/>
      <c r="P92" s="118">
        <f>P93</f>
        <v>0</v>
      </c>
      <c r="Q92" s="117"/>
      <c r="R92" s="118">
        <f>R93</f>
        <v>0</v>
      </c>
      <c r="S92" s="117"/>
      <c r="T92" s="119">
        <f>T93</f>
        <v>0</v>
      </c>
      <c r="AR92" s="113" t="s">
        <v>183</v>
      </c>
      <c r="AT92" s="120" t="s">
        <v>67</v>
      </c>
      <c r="AU92" s="120" t="s">
        <v>73</v>
      </c>
      <c r="AY92" s="113" t="s">
        <v>142</v>
      </c>
      <c r="BK92" s="121">
        <f>BK93</f>
        <v>0</v>
      </c>
    </row>
    <row r="93" spans="2:65" s="1" customFormat="1" ht="102" customHeight="1">
      <c r="B93" s="124"/>
      <c r="C93" s="125" t="s">
        <v>150</v>
      </c>
      <c r="D93" s="125" t="s">
        <v>145</v>
      </c>
      <c r="E93" s="126" t="s">
        <v>1291</v>
      </c>
      <c r="F93" s="127" t="s">
        <v>1292</v>
      </c>
      <c r="G93" s="128" t="s">
        <v>1278</v>
      </c>
      <c r="H93" s="129">
        <v>1</v>
      </c>
      <c r="I93" s="130"/>
      <c r="J93" s="130">
        <f>ROUND(I93*H93,2)</f>
        <v>0</v>
      </c>
      <c r="K93" s="127" t="s">
        <v>3</v>
      </c>
      <c r="L93" s="28"/>
      <c r="M93" s="48" t="s">
        <v>3</v>
      </c>
      <c r="N93" s="131" t="s">
        <v>39</v>
      </c>
      <c r="O93" s="132">
        <v>0</v>
      </c>
      <c r="P93" s="132">
        <f>O93*H93</f>
        <v>0</v>
      </c>
      <c r="Q93" s="132">
        <v>0</v>
      </c>
      <c r="R93" s="132">
        <f>Q93*H93</f>
        <v>0</v>
      </c>
      <c r="S93" s="132">
        <v>0</v>
      </c>
      <c r="T93" s="133">
        <f>S93*H93</f>
        <v>0</v>
      </c>
      <c r="AR93" s="17" t="s">
        <v>1279</v>
      </c>
      <c r="AT93" s="17" t="s">
        <v>145</v>
      </c>
      <c r="AU93" s="17" t="s">
        <v>77</v>
      </c>
      <c r="AY93" s="17" t="s">
        <v>142</v>
      </c>
      <c r="BE93" s="134">
        <f>IF(N93="základní",J93,0)</f>
        <v>0</v>
      </c>
      <c r="BF93" s="134">
        <f>IF(N93="snížená",J93,0)</f>
        <v>0</v>
      </c>
      <c r="BG93" s="134">
        <f>IF(N93="zákl. přenesená",J93,0)</f>
        <v>0</v>
      </c>
      <c r="BH93" s="134">
        <f>IF(N93="sníž. přenesená",J93,0)</f>
        <v>0</v>
      </c>
      <c r="BI93" s="134">
        <f>IF(N93="nulová",J93,0)</f>
        <v>0</v>
      </c>
      <c r="BJ93" s="17" t="s">
        <v>73</v>
      </c>
      <c r="BK93" s="134">
        <f>ROUND(I93*H93,2)</f>
        <v>0</v>
      </c>
      <c r="BL93" s="17" t="s">
        <v>1279</v>
      </c>
      <c r="BM93" s="17" t="s">
        <v>1293</v>
      </c>
    </row>
    <row r="94" spans="2:63" s="10" customFormat="1" ht="22.9" customHeight="1">
      <c r="B94" s="112"/>
      <c r="D94" s="113" t="s">
        <v>67</v>
      </c>
      <c r="E94" s="122" t="s">
        <v>1294</v>
      </c>
      <c r="F94" s="122" t="s">
        <v>1295</v>
      </c>
      <c r="J94" s="123">
        <f>BK94</f>
        <v>0</v>
      </c>
      <c r="L94" s="112"/>
      <c r="M94" s="116"/>
      <c r="N94" s="117"/>
      <c r="O94" s="117"/>
      <c r="P94" s="118">
        <f>P95</f>
        <v>0</v>
      </c>
      <c r="Q94" s="117"/>
      <c r="R94" s="118">
        <f>R95</f>
        <v>0</v>
      </c>
      <c r="S94" s="117"/>
      <c r="T94" s="119">
        <f>T95</f>
        <v>0</v>
      </c>
      <c r="AR94" s="113" t="s">
        <v>183</v>
      </c>
      <c r="AT94" s="120" t="s">
        <v>67</v>
      </c>
      <c r="AU94" s="120" t="s">
        <v>73</v>
      </c>
      <c r="AY94" s="113" t="s">
        <v>142</v>
      </c>
      <c r="BK94" s="121">
        <f>BK95</f>
        <v>0</v>
      </c>
    </row>
    <row r="95" spans="2:65" s="1" customFormat="1" ht="14.45" customHeight="1">
      <c r="B95" s="124"/>
      <c r="C95" s="125" t="s">
        <v>183</v>
      </c>
      <c r="D95" s="125" t="s">
        <v>145</v>
      </c>
      <c r="E95" s="126" t="s">
        <v>1296</v>
      </c>
      <c r="F95" s="127" t="s">
        <v>1297</v>
      </c>
      <c r="G95" s="128" t="s">
        <v>1278</v>
      </c>
      <c r="H95" s="129">
        <v>1</v>
      </c>
      <c r="I95" s="130"/>
      <c r="J95" s="130">
        <f>ROUND(I95*H95,2)</f>
        <v>0</v>
      </c>
      <c r="K95" s="127" t="s">
        <v>3</v>
      </c>
      <c r="L95" s="28"/>
      <c r="M95" s="48" t="s">
        <v>3</v>
      </c>
      <c r="N95" s="131" t="s">
        <v>39</v>
      </c>
      <c r="O95" s="132">
        <v>0</v>
      </c>
      <c r="P95" s="132">
        <f>O95*H95</f>
        <v>0</v>
      </c>
      <c r="Q95" s="132">
        <v>0</v>
      </c>
      <c r="R95" s="132">
        <f>Q95*H95</f>
        <v>0</v>
      </c>
      <c r="S95" s="132">
        <v>0</v>
      </c>
      <c r="T95" s="133">
        <f>S95*H95</f>
        <v>0</v>
      </c>
      <c r="AR95" s="17" t="s">
        <v>1279</v>
      </c>
      <c r="AT95" s="17" t="s">
        <v>145</v>
      </c>
      <c r="AU95" s="17" t="s">
        <v>77</v>
      </c>
      <c r="AY95" s="17" t="s">
        <v>142</v>
      </c>
      <c r="BE95" s="134">
        <f>IF(N95="základní",J95,0)</f>
        <v>0</v>
      </c>
      <c r="BF95" s="134">
        <f>IF(N95="snížená",J95,0)</f>
        <v>0</v>
      </c>
      <c r="BG95" s="134">
        <f>IF(N95="zákl. přenesená",J95,0)</f>
        <v>0</v>
      </c>
      <c r="BH95" s="134">
        <f>IF(N95="sníž. přenesená",J95,0)</f>
        <v>0</v>
      </c>
      <c r="BI95" s="134">
        <f>IF(N95="nulová",J95,0)</f>
        <v>0</v>
      </c>
      <c r="BJ95" s="17" t="s">
        <v>73</v>
      </c>
      <c r="BK95" s="134">
        <f>ROUND(I95*H95,2)</f>
        <v>0</v>
      </c>
      <c r="BL95" s="17" t="s">
        <v>1279</v>
      </c>
      <c r="BM95" s="17" t="s">
        <v>1298</v>
      </c>
    </row>
    <row r="96" spans="2:63" s="10" customFormat="1" ht="22.9" customHeight="1">
      <c r="B96" s="112"/>
      <c r="D96" s="113" t="s">
        <v>67</v>
      </c>
      <c r="E96" s="122" t="s">
        <v>1299</v>
      </c>
      <c r="F96" s="122" t="s">
        <v>1300</v>
      </c>
      <c r="J96" s="123">
        <f>BK96</f>
        <v>0</v>
      </c>
      <c r="L96" s="112"/>
      <c r="M96" s="116"/>
      <c r="N96" s="117"/>
      <c r="O96" s="117"/>
      <c r="P96" s="118">
        <f>P97</f>
        <v>0</v>
      </c>
      <c r="Q96" s="117"/>
      <c r="R96" s="118">
        <f>R97</f>
        <v>0</v>
      </c>
      <c r="S96" s="117"/>
      <c r="T96" s="119">
        <f>T97</f>
        <v>0</v>
      </c>
      <c r="AR96" s="113" t="s">
        <v>183</v>
      </c>
      <c r="AT96" s="120" t="s">
        <v>67</v>
      </c>
      <c r="AU96" s="120" t="s">
        <v>73</v>
      </c>
      <c r="AY96" s="113" t="s">
        <v>142</v>
      </c>
      <c r="BK96" s="121">
        <f>BK97</f>
        <v>0</v>
      </c>
    </row>
    <row r="97" spans="2:65" s="1" customFormat="1" ht="40.9" customHeight="1">
      <c r="B97" s="124"/>
      <c r="C97" s="125" t="s">
        <v>193</v>
      </c>
      <c r="D97" s="125" t="s">
        <v>145</v>
      </c>
      <c r="E97" s="126" t="s">
        <v>1301</v>
      </c>
      <c r="F97" s="127" t="s">
        <v>1302</v>
      </c>
      <c r="G97" s="128" t="s">
        <v>1278</v>
      </c>
      <c r="H97" s="129">
        <v>1</v>
      </c>
      <c r="I97" s="130"/>
      <c r="J97" s="130">
        <f>ROUND(I97*H97,2)</f>
        <v>0</v>
      </c>
      <c r="K97" s="127" t="s">
        <v>3</v>
      </c>
      <c r="L97" s="28"/>
      <c r="M97" s="174" t="s">
        <v>3</v>
      </c>
      <c r="N97" s="175" t="s">
        <v>39</v>
      </c>
      <c r="O97" s="176">
        <v>0</v>
      </c>
      <c r="P97" s="176">
        <f>O97*H97</f>
        <v>0</v>
      </c>
      <c r="Q97" s="176">
        <v>0</v>
      </c>
      <c r="R97" s="176">
        <f>Q97*H97</f>
        <v>0</v>
      </c>
      <c r="S97" s="176">
        <v>0</v>
      </c>
      <c r="T97" s="177">
        <f>S97*H97</f>
        <v>0</v>
      </c>
      <c r="AR97" s="17" t="s">
        <v>1279</v>
      </c>
      <c r="AT97" s="17" t="s">
        <v>145</v>
      </c>
      <c r="AU97" s="17" t="s">
        <v>77</v>
      </c>
      <c r="AY97" s="17" t="s">
        <v>142</v>
      </c>
      <c r="BE97" s="134">
        <f>IF(N97="základní",J97,0)</f>
        <v>0</v>
      </c>
      <c r="BF97" s="134">
        <f>IF(N97="snížená",J97,0)</f>
        <v>0</v>
      </c>
      <c r="BG97" s="134">
        <f>IF(N97="zákl. přenesená",J97,0)</f>
        <v>0</v>
      </c>
      <c r="BH97" s="134">
        <f>IF(N97="sníž. přenesená",J97,0)</f>
        <v>0</v>
      </c>
      <c r="BI97" s="134">
        <f>IF(N97="nulová",J97,0)</f>
        <v>0</v>
      </c>
      <c r="BJ97" s="17" t="s">
        <v>73</v>
      </c>
      <c r="BK97" s="134">
        <f>ROUND(I97*H97,2)</f>
        <v>0</v>
      </c>
      <c r="BL97" s="17" t="s">
        <v>1279</v>
      </c>
      <c r="BM97" s="17" t="s">
        <v>1303</v>
      </c>
    </row>
    <row r="98" spans="2:12" s="1" customFormat="1" ht="6.95" customHeight="1">
      <c r="B98" s="38"/>
      <c r="C98" s="39"/>
      <c r="D98" s="39"/>
      <c r="E98" s="39"/>
      <c r="F98" s="39"/>
      <c r="G98" s="39"/>
      <c r="H98" s="39"/>
      <c r="I98" s="39"/>
      <c r="J98" s="39"/>
      <c r="K98" s="39"/>
      <c r="L98" s="28"/>
    </row>
  </sheetData>
  <autoFilter ref="C84:K97"/>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0"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208"/>
  </sheetViews>
  <sheetFormatPr defaultColWidth="9.140625" defaultRowHeight="12"/>
  <cols>
    <col min="1" max="1" width="8.28125" style="178" customWidth="1"/>
    <col min="2" max="2" width="1.7109375" style="178" customWidth="1"/>
    <col min="3" max="4" width="5.00390625" style="178" customWidth="1"/>
    <col min="5" max="5" width="11.7109375" style="178" customWidth="1"/>
    <col min="6" max="6" width="9.140625" style="178" customWidth="1"/>
    <col min="7" max="7" width="5.00390625" style="178" customWidth="1"/>
    <col min="8" max="8" width="77.8515625" style="178" customWidth="1"/>
    <col min="9" max="10" width="20.00390625" style="178" customWidth="1"/>
    <col min="11" max="11" width="1.7109375" style="178" customWidth="1"/>
  </cols>
  <sheetData>
    <row r="1" ht="37.5" customHeight="1"/>
    <row r="2" spans="2:11" ht="7.5" customHeight="1">
      <c r="B2" s="179"/>
      <c r="C2" s="180"/>
      <c r="D2" s="180"/>
      <c r="E2" s="180"/>
      <c r="F2" s="180"/>
      <c r="G2" s="180"/>
      <c r="H2" s="180"/>
      <c r="I2" s="180"/>
      <c r="J2" s="180"/>
      <c r="K2" s="181"/>
    </row>
    <row r="3" spans="2:11" s="15" customFormat="1" ht="45" customHeight="1">
      <c r="B3" s="182"/>
      <c r="C3" s="295" t="s">
        <v>1304</v>
      </c>
      <c r="D3" s="295"/>
      <c r="E3" s="295"/>
      <c r="F3" s="295"/>
      <c r="G3" s="295"/>
      <c r="H3" s="295"/>
      <c r="I3" s="295"/>
      <c r="J3" s="295"/>
      <c r="K3" s="183"/>
    </row>
    <row r="4" spans="2:11" ht="25.5" customHeight="1">
      <c r="B4" s="184"/>
      <c r="C4" s="294" t="s">
        <v>1305</v>
      </c>
      <c r="D4" s="294"/>
      <c r="E4" s="294"/>
      <c r="F4" s="294"/>
      <c r="G4" s="294"/>
      <c r="H4" s="294"/>
      <c r="I4" s="294"/>
      <c r="J4" s="294"/>
      <c r="K4" s="185"/>
    </row>
    <row r="5" spans="2:11" ht="5.25" customHeight="1">
      <c r="B5" s="184"/>
      <c r="C5" s="186"/>
      <c r="D5" s="186"/>
      <c r="E5" s="186"/>
      <c r="F5" s="186"/>
      <c r="G5" s="186"/>
      <c r="H5" s="186"/>
      <c r="I5" s="186"/>
      <c r="J5" s="186"/>
      <c r="K5" s="185"/>
    </row>
    <row r="6" spans="2:11" ht="15" customHeight="1">
      <c r="B6" s="184"/>
      <c r="C6" s="291" t="s">
        <v>1306</v>
      </c>
      <c r="D6" s="291"/>
      <c r="E6" s="291"/>
      <c r="F6" s="291"/>
      <c r="G6" s="291"/>
      <c r="H6" s="291"/>
      <c r="I6" s="291"/>
      <c r="J6" s="291"/>
      <c r="K6" s="185"/>
    </row>
    <row r="7" spans="2:11" ht="15" customHeight="1">
      <c r="B7" s="188"/>
      <c r="C7" s="291" t="s">
        <v>1307</v>
      </c>
      <c r="D7" s="291"/>
      <c r="E7" s="291"/>
      <c r="F7" s="291"/>
      <c r="G7" s="291"/>
      <c r="H7" s="291"/>
      <c r="I7" s="291"/>
      <c r="J7" s="291"/>
      <c r="K7" s="185"/>
    </row>
    <row r="8" spans="2:11" ht="12.75" customHeight="1">
      <c r="B8" s="188"/>
      <c r="C8" s="187"/>
      <c r="D8" s="187"/>
      <c r="E8" s="187"/>
      <c r="F8" s="187"/>
      <c r="G8" s="187"/>
      <c r="H8" s="187"/>
      <c r="I8" s="187"/>
      <c r="J8" s="187"/>
      <c r="K8" s="185"/>
    </row>
    <row r="9" spans="2:11" ht="15" customHeight="1">
      <c r="B9" s="188"/>
      <c r="C9" s="291" t="s">
        <v>1308</v>
      </c>
      <c r="D9" s="291"/>
      <c r="E9" s="291"/>
      <c r="F9" s="291"/>
      <c r="G9" s="291"/>
      <c r="H9" s="291"/>
      <c r="I9" s="291"/>
      <c r="J9" s="291"/>
      <c r="K9" s="185"/>
    </row>
    <row r="10" spans="2:11" ht="15" customHeight="1">
      <c r="B10" s="188"/>
      <c r="C10" s="187"/>
      <c r="D10" s="291" t="s">
        <v>1309</v>
      </c>
      <c r="E10" s="291"/>
      <c r="F10" s="291"/>
      <c r="G10" s="291"/>
      <c r="H10" s="291"/>
      <c r="I10" s="291"/>
      <c r="J10" s="291"/>
      <c r="K10" s="185"/>
    </row>
    <row r="11" spans="2:11" ht="15" customHeight="1">
      <c r="B11" s="188"/>
      <c r="C11" s="189"/>
      <c r="D11" s="291" t="s">
        <v>1310</v>
      </c>
      <c r="E11" s="291"/>
      <c r="F11" s="291"/>
      <c r="G11" s="291"/>
      <c r="H11" s="291"/>
      <c r="I11" s="291"/>
      <c r="J11" s="291"/>
      <c r="K11" s="185"/>
    </row>
    <row r="12" spans="2:11" ht="15" customHeight="1">
      <c r="B12" s="188"/>
      <c r="C12" s="189"/>
      <c r="D12" s="187"/>
      <c r="E12" s="187"/>
      <c r="F12" s="187"/>
      <c r="G12" s="187"/>
      <c r="H12" s="187"/>
      <c r="I12" s="187"/>
      <c r="J12" s="187"/>
      <c r="K12" s="185"/>
    </row>
    <row r="13" spans="2:11" ht="15" customHeight="1">
      <c r="B13" s="188"/>
      <c r="C13" s="189"/>
      <c r="D13" s="190" t="s">
        <v>1311</v>
      </c>
      <c r="E13" s="187"/>
      <c r="F13" s="187"/>
      <c r="G13" s="187"/>
      <c r="H13" s="187"/>
      <c r="I13" s="187"/>
      <c r="J13" s="187"/>
      <c r="K13" s="185"/>
    </row>
    <row r="14" spans="2:11" ht="12.75" customHeight="1">
      <c r="B14" s="188"/>
      <c r="C14" s="189"/>
      <c r="D14" s="189"/>
      <c r="E14" s="189"/>
      <c r="F14" s="189"/>
      <c r="G14" s="189"/>
      <c r="H14" s="189"/>
      <c r="I14" s="189"/>
      <c r="J14" s="189"/>
      <c r="K14" s="185"/>
    </row>
    <row r="15" spans="2:11" ht="15" customHeight="1">
      <c r="B15" s="188"/>
      <c r="C15" s="189"/>
      <c r="D15" s="291" t="s">
        <v>1312</v>
      </c>
      <c r="E15" s="291"/>
      <c r="F15" s="291"/>
      <c r="G15" s="291"/>
      <c r="H15" s="291"/>
      <c r="I15" s="291"/>
      <c r="J15" s="291"/>
      <c r="K15" s="185"/>
    </row>
    <row r="16" spans="2:11" ht="15" customHeight="1">
      <c r="B16" s="188"/>
      <c r="C16" s="189"/>
      <c r="D16" s="291" t="s">
        <v>1313</v>
      </c>
      <c r="E16" s="291"/>
      <c r="F16" s="291"/>
      <c r="G16" s="291"/>
      <c r="H16" s="291"/>
      <c r="I16" s="291"/>
      <c r="J16" s="291"/>
      <c r="K16" s="185"/>
    </row>
    <row r="17" spans="2:11" ht="15" customHeight="1">
      <c r="B17" s="188"/>
      <c r="C17" s="189"/>
      <c r="D17" s="291" t="s">
        <v>1314</v>
      </c>
      <c r="E17" s="291"/>
      <c r="F17" s="291"/>
      <c r="G17" s="291"/>
      <c r="H17" s="291"/>
      <c r="I17" s="291"/>
      <c r="J17" s="291"/>
      <c r="K17" s="185"/>
    </row>
    <row r="18" spans="2:11" ht="15" customHeight="1">
      <c r="B18" s="188"/>
      <c r="C18" s="189"/>
      <c r="D18" s="189"/>
      <c r="E18" s="191" t="s">
        <v>75</v>
      </c>
      <c r="F18" s="291" t="s">
        <v>1315</v>
      </c>
      <c r="G18" s="291"/>
      <c r="H18" s="291"/>
      <c r="I18" s="291"/>
      <c r="J18" s="291"/>
      <c r="K18" s="185"/>
    </row>
    <row r="19" spans="2:11" ht="15" customHeight="1">
      <c r="B19" s="188"/>
      <c r="C19" s="189"/>
      <c r="D19" s="189"/>
      <c r="E19" s="191" t="s">
        <v>1316</v>
      </c>
      <c r="F19" s="291" t="s">
        <v>1317</v>
      </c>
      <c r="G19" s="291"/>
      <c r="H19" s="291"/>
      <c r="I19" s="291"/>
      <c r="J19" s="291"/>
      <c r="K19" s="185"/>
    </row>
    <row r="20" spans="2:11" ht="15" customHeight="1">
      <c r="B20" s="188"/>
      <c r="C20" s="189"/>
      <c r="D20" s="189"/>
      <c r="E20" s="191" t="s">
        <v>1318</v>
      </c>
      <c r="F20" s="291" t="s">
        <v>1319</v>
      </c>
      <c r="G20" s="291"/>
      <c r="H20" s="291"/>
      <c r="I20" s="291"/>
      <c r="J20" s="291"/>
      <c r="K20" s="185"/>
    </row>
    <row r="21" spans="2:11" ht="15" customHeight="1">
      <c r="B21" s="188"/>
      <c r="C21" s="189"/>
      <c r="D21" s="189"/>
      <c r="E21" s="191" t="s">
        <v>80</v>
      </c>
      <c r="F21" s="291" t="s">
        <v>1320</v>
      </c>
      <c r="G21" s="291"/>
      <c r="H21" s="291"/>
      <c r="I21" s="291"/>
      <c r="J21" s="291"/>
      <c r="K21" s="185"/>
    </row>
    <row r="22" spans="2:11" ht="15" customHeight="1">
      <c r="B22" s="188"/>
      <c r="C22" s="189"/>
      <c r="D22" s="189"/>
      <c r="E22" s="191" t="s">
        <v>1321</v>
      </c>
      <c r="F22" s="291" t="s">
        <v>1114</v>
      </c>
      <c r="G22" s="291"/>
      <c r="H22" s="291"/>
      <c r="I22" s="291"/>
      <c r="J22" s="291"/>
      <c r="K22" s="185"/>
    </row>
    <row r="23" spans="2:11" ht="15" customHeight="1">
      <c r="B23" s="188"/>
      <c r="C23" s="189"/>
      <c r="D23" s="189"/>
      <c r="E23" s="191" t="s">
        <v>1322</v>
      </c>
      <c r="F23" s="291" t="s">
        <v>1323</v>
      </c>
      <c r="G23" s="291"/>
      <c r="H23" s="291"/>
      <c r="I23" s="291"/>
      <c r="J23" s="291"/>
      <c r="K23" s="185"/>
    </row>
    <row r="24" spans="2:11" ht="12.75" customHeight="1">
      <c r="B24" s="188"/>
      <c r="C24" s="189"/>
      <c r="D24" s="189"/>
      <c r="E24" s="189"/>
      <c r="F24" s="189"/>
      <c r="G24" s="189"/>
      <c r="H24" s="189"/>
      <c r="I24" s="189"/>
      <c r="J24" s="189"/>
      <c r="K24" s="185"/>
    </row>
    <row r="25" spans="2:11" ht="15" customHeight="1">
      <c r="B25" s="188"/>
      <c r="C25" s="291" t="s">
        <v>1324</v>
      </c>
      <c r="D25" s="291"/>
      <c r="E25" s="291"/>
      <c r="F25" s="291"/>
      <c r="G25" s="291"/>
      <c r="H25" s="291"/>
      <c r="I25" s="291"/>
      <c r="J25" s="291"/>
      <c r="K25" s="185"/>
    </row>
    <row r="26" spans="2:11" ht="15" customHeight="1">
      <c r="B26" s="188"/>
      <c r="C26" s="291" t="s">
        <v>1325</v>
      </c>
      <c r="D26" s="291"/>
      <c r="E26" s="291"/>
      <c r="F26" s="291"/>
      <c r="G26" s="291"/>
      <c r="H26" s="291"/>
      <c r="I26" s="291"/>
      <c r="J26" s="291"/>
      <c r="K26" s="185"/>
    </row>
    <row r="27" spans="2:11" ht="15" customHeight="1">
      <c r="B27" s="188"/>
      <c r="C27" s="187"/>
      <c r="D27" s="291" t="s">
        <v>1326</v>
      </c>
      <c r="E27" s="291"/>
      <c r="F27" s="291"/>
      <c r="G27" s="291"/>
      <c r="H27" s="291"/>
      <c r="I27" s="291"/>
      <c r="J27" s="291"/>
      <c r="K27" s="185"/>
    </row>
    <row r="28" spans="2:11" ht="15" customHeight="1">
      <c r="B28" s="188"/>
      <c r="C28" s="189"/>
      <c r="D28" s="291" t="s">
        <v>1327</v>
      </c>
      <c r="E28" s="291"/>
      <c r="F28" s="291"/>
      <c r="G28" s="291"/>
      <c r="H28" s="291"/>
      <c r="I28" s="291"/>
      <c r="J28" s="291"/>
      <c r="K28" s="185"/>
    </row>
    <row r="29" spans="2:11" ht="12.75" customHeight="1">
      <c r="B29" s="188"/>
      <c r="C29" s="189"/>
      <c r="D29" s="189"/>
      <c r="E29" s="189"/>
      <c r="F29" s="189"/>
      <c r="G29" s="189"/>
      <c r="H29" s="189"/>
      <c r="I29" s="189"/>
      <c r="J29" s="189"/>
      <c r="K29" s="185"/>
    </row>
    <row r="30" spans="2:11" ht="15" customHeight="1">
      <c r="B30" s="188"/>
      <c r="C30" s="189"/>
      <c r="D30" s="291" t="s">
        <v>1328</v>
      </c>
      <c r="E30" s="291"/>
      <c r="F30" s="291"/>
      <c r="G30" s="291"/>
      <c r="H30" s="291"/>
      <c r="I30" s="291"/>
      <c r="J30" s="291"/>
      <c r="K30" s="185"/>
    </row>
    <row r="31" spans="2:11" ht="15" customHeight="1">
      <c r="B31" s="188"/>
      <c r="C31" s="189"/>
      <c r="D31" s="291" t="s">
        <v>1329</v>
      </c>
      <c r="E31" s="291"/>
      <c r="F31" s="291"/>
      <c r="G31" s="291"/>
      <c r="H31" s="291"/>
      <c r="I31" s="291"/>
      <c r="J31" s="291"/>
      <c r="K31" s="185"/>
    </row>
    <row r="32" spans="2:11" ht="12.75" customHeight="1">
      <c r="B32" s="188"/>
      <c r="C32" s="189"/>
      <c r="D32" s="189"/>
      <c r="E32" s="189"/>
      <c r="F32" s="189"/>
      <c r="G32" s="189"/>
      <c r="H32" s="189"/>
      <c r="I32" s="189"/>
      <c r="J32" s="189"/>
      <c r="K32" s="185"/>
    </row>
    <row r="33" spans="2:11" ht="15" customHeight="1">
      <c r="B33" s="188"/>
      <c r="C33" s="189"/>
      <c r="D33" s="291" t="s">
        <v>1330</v>
      </c>
      <c r="E33" s="291"/>
      <c r="F33" s="291"/>
      <c r="G33" s="291"/>
      <c r="H33" s="291"/>
      <c r="I33" s="291"/>
      <c r="J33" s="291"/>
      <c r="K33" s="185"/>
    </row>
    <row r="34" spans="2:11" ht="15" customHeight="1">
      <c r="B34" s="188"/>
      <c r="C34" s="189"/>
      <c r="D34" s="291" t="s">
        <v>1331</v>
      </c>
      <c r="E34" s="291"/>
      <c r="F34" s="291"/>
      <c r="G34" s="291"/>
      <c r="H34" s="291"/>
      <c r="I34" s="291"/>
      <c r="J34" s="291"/>
      <c r="K34" s="185"/>
    </row>
    <row r="35" spans="2:11" ht="15" customHeight="1">
      <c r="B35" s="188"/>
      <c r="C35" s="189"/>
      <c r="D35" s="291" t="s">
        <v>1332</v>
      </c>
      <c r="E35" s="291"/>
      <c r="F35" s="291"/>
      <c r="G35" s="291"/>
      <c r="H35" s="291"/>
      <c r="I35" s="291"/>
      <c r="J35" s="291"/>
      <c r="K35" s="185"/>
    </row>
    <row r="36" spans="2:11" ht="15" customHeight="1">
      <c r="B36" s="188"/>
      <c r="C36" s="189"/>
      <c r="D36" s="187"/>
      <c r="E36" s="190" t="s">
        <v>128</v>
      </c>
      <c r="F36" s="187"/>
      <c r="G36" s="291" t="s">
        <v>1333</v>
      </c>
      <c r="H36" s="291"/>
      <c r="I36" s="291"/>
      <c r="J36" s="291"/>
      <c r="K36" s="185"/>
    </row>
    <row r="37" spans="2:11" ht="30.75" customHeight="1">
      <c r="B37" s="188"/>
      <c r="C37" s="189"/>
      <c r="D37" s="187"/>
      <c r="E37" s="190" t="s">
        <v>1334</v>
      </c>
      <c r="F37" s="187"/>
      <c r="G37" s="291" t="s">
        <v>1335</v>
      </c>
      <c r="H37" s="291"/>
      <c r="I37" s="291"/>
      <c r="J37" s="291"/>
      <c r="K37" s="185"/>
    </row>
    <row r="38" spans="2:11" ht="15" customHeight="1">
      <c r="B38" s="188"/>
      <c r="C38" s="189"/>
      <c r="D38" s="187"/>
      <c r="E38" s="190" t="s">
        <v>49</v>
      </c>
      <c r="F38" s="187"/>
      <c r="G38" s="291" t="s">
        <v>1336</v>
      </c>
      <c r="H38" s="291"/>
      <c r="I38" s="291"/>
      <c r="J38" s="291"/>
      <c r="K38" s="185"/>
    </row>
    <row r="39" spans="2:11" ht="15" customHeight="1">
      <c r="B39" s="188"/>
      <c r="C39" s="189"/>
      <c r="D39" s="187"/>
      <c r="E39" s="190" t="s">
        <v>50</v>
      </c>
      <c r="F39" s="187"/>
      <c r="G39" s="291" t="s">
        <v>1337</v>
      </c>
      <c r="H39" s="291"/>
      <c r="I39" s="291"/>
      <c r="J39" s="291"/>
      <c r="K39" s="185"/>
    </row>
    <row r="40" spans="2:11" ht="15" customHeight="1">
      <c r="B40" s="188"/>
      <c r="C40" s="189"/>
      <c r="D40" s="187"/>
      <c r="E40" s="190" t="s">
        <v>129</v>
      </c>
      <c r="F40" s="187"/>
      <c r="G40" s="291" t="s">
        <v>1338</v>
      </c>
      <c r="H40" s="291"/>
      <c r="I40" s="291"/>
      <c r="J40" s="291"/>
      <c r="K40" s="185"/>
    </row>
    <row r="41" spans="2:11" ht="15" customHeight="1">
      <c r="B41" s="188"/>
      <c r="C41" s="189"/>
      <c r="D41" s="187"/>
      <c r="E41" s="190" t="s">
        <v>130</v>
      </c>
      <c r="F41" s="187"/>
      <c r="G41" s="291" t="s">
        <v>1339</v>
      </c>
      <c r="H41" s="291"/>
      <c r="I41" s="291"/>
      <c r="J41" s="291"/>
      <c r="K41" s="185"/>
    </row>
    <row r="42" spans="2:11" ht="15" customHeight="1">
      <c r="B42" s="188"/>
      <c r="C42" s="189"/>
      <c r="D42" s="187"/>
      <c r="E42" s="190" t="s">
        <v>1340</v>
      </c>
      <c r="F42" s="187"/>
      <c r="G42" s="291" t="s">
        <v>1341</v>
      </c>
      <c r="H42" s="291"/>
      <c r="I42" s="291"/>
      <c r="J42" s="291"/>
      <c r="K42" s="185"/>
    </row>
    <row r="43" spans="2:11" ht="15" customHeight="1">
      <c r="B43" s="188"/>
      <c r="C43" s="189"/>
      <c r="D43" s="187"/>
      <c r="E43" s="190"/>
      <c r="F43" s="187"/>
      <c r="G43" s="291" t="s">
        <v>1342</v>
      </c>
      <c r="H43" s="291"/>
      <c r="I43" s="291"/>
      <c r="J43" s="291"/>
      <c r="K43" s="185"/>
    </row>
    <row r="44" spans="2:11" ht="15" customHeight="1">
      <c r="B44" s="188"/>
      <c r="C44" s="189"/>
      <c r="D44" s="187"/>
      <c r="E44" s="190" t="s">
        <v>1343</v>
      </c>
      <c r="F44" s="187"/>
      <c r="G44" s="291" t="s">
        <v>1344</v>
      </c>
      <c r="H44" s="291"/>
      <c r="I44" s="291"/>
      <c r="J44" s="291"/>
      <c r="K44" s="185"/>
    </row>
    <row r="45" spans="2:11" ht="15" customHeight="1">
      <c r="B45" s="188"/>
      <c r="C45" s="189"/>
      <c r="D45" s="187"/>
      <c r="E45" s="190" t="s">
        <v>132</v>
      </c>
      <c r="F45" s="187"/>
      <c r="G45" s="291" t="s">
        <v>1345</v>
      </c>
      <c r="H45" s="291"/>
      <c r="I45" s="291"/>
      <c r="J45" s="291"/>
      <c r="K45" s="185"/>
    </row>
    <row r="46" spans="2:11" ht="12.75" customHeight="1">
      <c r="B46" s="188"/>
      <c r="C46" s="189"/>
      <c r="D46" s="187"/>
      <c r="E46" s="187"/>
      <c r="F46" s="187"/>
      <c r="G46" s="187"/>
      <c r="H46" s="187"/>
      <c r="I46" s="187"/>
      <c r="J46" s="187"/>
      <c r="K46" s="185"/>
    </row>
    <row r="47" spans="2:11" ht="15" customHeight="1">
      <c r="B47" s="188"/>
      <c r="C47" s="189"/>
      <c r="D47" s="291" t="s">
        <v>1346</v>
      </c>
      <c r="E47" s="291"/>
      <c r="F47" s="291"/>
      <c r="G47" s="291"/>
      <c r="H47" s="291"/>
      <c r="I47" s="291"/>
      <c r="J47" s="291"/>
      <c r="K47" s="185"/>
    </row>
    <row r="48" spans="2:11" ht="15" customHeight="1">
      <c r="B48" s="188"/>
      <c r="C48" s="189"/>
      <c r="D48" s="189"/>
      <c r="E48" s="291" t="s">
        <v>1347</v>
      </c>
      <c r="F48" s="291"/>
      <c r="G48" s="291"/>
      <c r="H48" s="291"/>
      <c r="I48" s="291"/>
      <c r="J48" s="291"/>
      <c r="K48" s="185"/>
    </row>
    <row r="49" spans="2:11" ht="15" customHeight="1">
      <c r="B49" s="188"/>
      <c r="C49" s="189"/>
      <c r="D49" s="189"/>
      <c r="E49" s="291" t="s">
        <v>1348</v>
      </c>
      <c r="F49" s="291"/>
      <c r="G49" s="291"/>
      <c r="H49" s="291"/>
      <c r="I49" s="291"/>
      <c r="J49" s="291"/>
      <c r="K49" s="185"/>
    </row>
    <row r="50" spans="2:11" ht="15" customHeight="1">
      <c r="B50" s="188"/>
      <c r="C50" s="189"/>
      <c r="D50" s="189"/>
      <c r="E50" s="291" t="s">
        <v>1349</v>
      </c>
      <c r="F50" s="291"/>
      <c r="G50" s="291"/>
      <c r="H50" s="291"/>
      <c r="I50" s="291"/>
      <c r="J50" s="291"/>
      <c r="K50" s="185"/>
    </row>
    <row r="51" spans="2:11" ht="15" customHeight="1">
      <c r="B51" s="188"/>
      <c r="C51" s="189"/>
      <c r="D51" s="291" t="s">
        <v>1350</v>
      </c>
      <c r="E51" s="291"/>
      <c r="F51" s="291"/>
      <c r="G51" s="291"/>
      <c r="H51" s="291"/>
      <c r="I51" s="291"/>
      <c r="J51" s="291"/>
      <c r="K51" s="185"/>
    </row>
    <row r="52" spans="2:11" ht="25.5" customHeight="1">
      <c r="B52" s="184"/>
      <c r="C52" s="294" t="s">
        <v>1351</v>
      </c>
      <c r="D52" s="294"/>
      <c r="E52" s="294"/>
      <c r="F52" s="294"/>
      <c r="G52" s="294"/>
      <c r="H52" s="294"/>
      <c r="I52" s="294"/>
      <c r="J52" s="294"/>
      <c r="K52" s="185"/>
    </row>
    <row r="53" spans="2:11" ht="5.25" customHeight="1">
      <c r="B53" s="184"/>
      <c r="C53" s="186"/>
      <c r="D53" s="186"/>
      <c r="E53" s="186"/>
      <c r="F53" s="186"/>
      <c r="G53" s="186"/>
      <c r="H53" s="186"/>
      <c r="I53" s="186"/>
      <c r="J53" s="186"/>
      <c r="K53" s="185"/>
    </row>
    <row r="54" spans="2:11" ht="15" customHeight="1">
      <c r="B54" s="184"/>
      <c r="C54" s="291" t="s">
        <v>1352</v>
      </c>
      <c r="D54" s="291"/>
      <c r="E54" s="291"/>
      <c r="F54" s="291"/>
      <c r="G54" s="291"/>
      <c r="H54" s="291"/>
      <c r="I54" s="291"/>
      <c r="J54" s="291"/>
      <c r="K54" s="185"/>
    </row>
    <row r="55" spans="2:11" ht="15" customHeight="1">
      <c r="B55" s="184"/>
      <c r="C55" s="291" t="s">
        <v>1353</v>
      </c>
      <c r="D55" s="291"/>
      <c r="E55" s="291"/>
      <c r="F55" s="291"/>
      <c r="G55" s="291"/>
      <c r="H55" s="291"/>
      <c r="I55" s="291"/>
      <c r="J55" s="291"/>
      <c r="K55" s="185"/>
    </row>
    <row r="56" spans="2:11" ht="12.75" customHeight="1">
      <c r="B56" s="184"/>
      <c r="C56" s="187"/>
      <c r="D56" s="187"/>
      <c r="E56" s="187"/>
      <c r="F56" s="187"/>
      <c r="G56" s="187"/>
      <c r="H56" s="187"/>
      <c r="I56" s="187"/>
      <c r="J56" s="187"/>
      <c r="K56" s="185"/>
    </row>
    <row r="57" spans="2:11" ht="15" customHeight="1">
      <c r="B57" s="184"/>
      <c r="C57" s="291" t="s">
        <v>1354</v>
      </c>
      <c r="D57" s="291"/>
      <c r="E57" s="291"/>
      <c r="F57" s="291"/>
      <c r="G57" s="291"/>
      <c r="H57" s="291"/>
      <c r="I57" s="291"/>
      <c r="J57" s="291"/>
      <c r="K57" s="185"/>
    </row>
    <row r="58" spans="2:11" ht="15" customHeight="1">
      <c r="B58" s="184"/>
      <c r="C58" s="189"/>
      <c r="D58" s="291" t="s">
        <v>1355</v>
      </c>
      <c r="E58" s="291"/>
      <c r="F58" s="291"/>
      <c r="G58" s="291"/>
      <c r="H58" s="291"/>
      <c r="I58" s="291"/>
      <c r="J58" s="291"/>
      <c r="K58" s="185"/>
    </row>
    <row r="59" spans="2:11" ht="15" customHeight="1">
      <c r="B59" s="184"/>
      <c r="C59" s="189"/>
      <c r="D59" s="291" t="s">
        <v>1356</v>
      </c>
      <c r="E59" s="291"/>
      <c r="F59" s="291"/>
      <c r="G59" s="291"/>
      <c r="H59" s="291"/>
      <c r="I59" s="291"/>
      <c r="J59" s="291"/>
      <c r="K59" s="185"/>
    </row>
    <row r="60" spans="2:11" ht="15" customHeight="1">
      <c r="B60" s="184"/>
      <c r="C60" s="189"/>
      <c r="D60" s="291" t="s">
        <v>1357</v>
      </c>
      <c r="E60" s="291"/>
      <c r="F60" s="291"/>
      <c r="G60" s="291"/>
      <c r="H60" s="291"/>
      <c r="I60" s="291"/>
      <c r="J60" s="291"/>
      <c r="K60" s="185"/>
    </row>
    <row r="61" spans="2:11" ht="15" customHeight="1">
      <c r="B61" s="184"/>
      <c r="C61" s="189"/>
      <c r="D61" s="291" t="s">
        <v>1358</v>
      </c>
      <c r="E61" s="291"/>
      <c r="F61" s="291"/>
      <c r="G61" s="291"/>
      <c r="H61" s="291"/>
      <c r="I61" s="291"/>
      <c r="J61" s="291"/>
      <c r="K61" s="185"/>
    </row>
    <row r="62" spans="2:11" ht="15" customHeight="1">
      <c r="B62" s="184"/>
      <c r="C62" s="189"/>
      <c r="D62" s="293" t="s">
        <v>1359</v>
      </c>
      <c r="E62" s="293"/>
      <c r="F62" s="293"/>
      <c r="G62" s="293"/>
      <c r="H62" s="293"/>
      <c r="I62" s="293"/>
      <c r="J62" s="293"/>
      <c r="K62" s="185"/>
    </row>
    <row r="63" spans="2:11" ht="15" customHeight="1">
      <c r="B63" s="184"/>
      <c r="C63" s="189"/>
      <c r="D63" s="291" t="s">
        <v>1360</v>
      </c>
      <c r="E63" s="291"/>
      <c r="F63" s="291"/>
      <c r="G63" s="291"/>
      <c r="H63" s="291"/>
      <c r="I63" s="291"/>
      <c r="J63" s="291"/>
      <c r="K63" s="185"/>
    </row>
    <row r="64" spans="2:11" ht="12.75" customHeight="1">
      <c r="B64" s="184"/>
      <c r="C64" s="189"/>
      <c r="D64" s="189"/>
      <c r="E64" s="192"/>
      <c r="F64" s="189"/>
      <c r="G64" s="189"/>
      <c r="H64" s="189"/>
      <c r="I64" s="189"/>
      <c r="J64" s="189"/>
      <c r="K64" s="185"/>
    </row>
    <row r="65" spans="2:11" ht="15" customHeight="1">
      <c r="B65" s="184"/>
      <c r="C65" s="189"/>
      <c r="D65" s="291" t="s">
        <v>1361</v>
      </c>
      <c r="E65" s="291"/>
      <c r="F65" s="291"/>
      <c r="G65" s="291"/>
      <c r="H65" s="291"/>
      <c r="I65" s="291"/>
      <c r="J65" s="291"/>
      <c r="K65" s="185"/>
    </row>
    <row r="66" spans="2:11" ht="15" customHeight="1">
      <c r="B66" s="184"/>
      <c r="C66" s="189"/>
      <c r="D66" s="293" t="s">
        <v>1362</v>
      </c>
      <c r="E66" s="293"/>
      <c r="F66" s="293"/>
      <c r="G66" s="293"/>
      <c r="H66" s="293"/>
      <c r="I66" s="293"/>
      <c r="J66" s="293"/>
      <c r="K66" s="185"/>
    </row>
    <row r="67" spans="2:11" ht="15" customHeight="1">
      <c r="B67" s="184"/>
      <c r="C67" s="189"/>
      <c r="D67" s="291" t="s">
        <v>1363</v>
      </c>
      <c r="E67" s="291"/>
      <c r="F67" s="291"/>
      <c r="G67" s="291"/>
      <c r="H67" s="291"/>
      <c r="I67" s="291"/>
      <c r="J67" s="291"/>
      <c r="K67" s="185"/>
    </row>
    <row r="68" spans="2:11" ht="15" customHeight="1">
      <c r="B68" s="184"/>
      <c r="C68" s="189"/>
      <c r="D68" s="291" t="s">
        <v>1364</v>
      </c>
      <c r="E68" s="291"/>
      <c r="F68" s="291"/>
      <c r="G68" s="291"/>
      <c r="H68" s="291"/>
      <c r="I68" s="291"/>
      <c r="J68" s="291"/>
      <c r="K68" s="185"/>
    </row>
    <row r="69" spans="2:11" ht="15" customHeight="1">
      <c r="B69" s="184"/>
      <c r="C69" s="189"/>
      <c r="D69" s="291" t="s">
        <v>1365</v>
      </c>
      <c r="E69" s="291"/>
      <c r="F69" s="291"/>
      <c r="G69" s="291"/>
      <c r="H69" s="291"/>
      <c r="I69" s="291"/>
      <c r="J69" s="291"/>
      <c r="K69" s="185"/>
    </row>
    <row r="70" spans="2:11" ht="15" customHeight="1">
      <c r="B70" s="184"/>
      <c r="C70" s="189"/>
      <c r="D70" s="291" t="s">
        <v>1366</v>
      </c>
      <c r="E70" s="291"/>
      <c r="F70" s="291"/>
      <c r="G70" s="291"/>
      <c r="H70" s="291"/>
      <c r="I70" s="291"/>
      <c r="J70" s="291"/>
      <c r="K70" s="185"/>
    </row>
    <row r="71" spans="2:11" ht="12.75" customHeight="1">
      <c r="B71" s="193"/>
      <c r="C71" s="194"/>
      <c r="D71" s="194"/>
      <c r="E71" s="194"/>
      <c r="F71" s="194"/>
      <c r="G71" s="194"/>
      <c r="H71" s="194"/>
      <c r="I71" s="194"/>
      <c r="J71" s="194"/>
      <c r="K71" s="195"/>
    </row>
    <row r="72" spans="2:11" ht="18.75" customHeight="1">
      <c r="B72" s="196"/>
      <c r="C72" s="196"/>
      <c r="D72" s="196"/>
      <c r="E72" s="196"/>
      <c r="F72" s="196"/>
      <c r="G72" s="196"/>
      <c r="H72" s="196"/>
      <c r="I72" s="196"/>
      <c r="J72" s="196"/>
      <c r="K72" s="197"/>
    </row>
    <row r="73" spans="2:11" ht="18.75" customHeight="1">
      <c r="B73" s="197"/>
      <c r="C73" s="197"/>
      <c r="D73" s="197"/>
      <c r="E73" s="197"/>
      <c r="F73" s="197"/>
      <c r="G73" s="197"/>
      <c r="H73" s="197"/>
      <c r="I73" s="197"/>
      <c r="J73" s="197"/>
      <c r="K73" s="197"/>
    </row>
    <row r="74" spans="2:11" ht="7.5" customHeight="1">
      <c r="B74" s="198"/>
      <c r="C74" s="199"/>
      <c r="D74" s="199"/>
      <c r="E74" s="199"/>
      <c r="F74" s="199"/>
      <c r="G74" s="199"/>
      <c r="H74" s="199"/>
      <c r="I74" s="199"/>
      <c r="J74" s="199"/>
      <c r="K74" s="200"/>
    </row>
    <row r="75" spans="2:11" ht="45" customHeight="1">
      <c r="B75" s="201"/>
      <c r="C75" s="292" t="s">
        <v>1367</v>
      </c>
      <c r="D75" s="292"/>
      <c r="E75" s="292"/>
      <c r="F75" s="292"/>
      <c r="G75" s="292"/>
      <c r="H75" s="292"/>
      <c r="I75" s="292"/>
      <c r="J75" s="292"/>
      <c r="K75" s="202"/>
    </row>
    <row r="76" spans="2:11" ht="17.25" customHeight="1">
      <c r="B76" s="201"/>
      <c r="C76" s="203" t="s">
        <v>1368</v>
      </c>
      <c r="D76" s="203"/>
      <c r="E76" s="203"/>
      <c r="F76" s="203" t="s">
        <v>1369</v>
      </c>
      <c r="G76" s="204"/>
      <c r="H76" s="203" t="s">
        <v>50</v>
      </c>
      <c r="I76" s="203" t="s">
        <v>53</v>
      </c>
      <c r="J76" s="203" t="s">
        <v>1370</v>
      </c>
      <c r="K76" s="202"/>
    </row>
    <row r="77" spans="2:11" ht="17.25" customHeight="1">
      <c r="B77" s="201"/>
      <c r="C77" s="205" t="s">
        <v>1371</v>
      </c>
      <c r="D77" s="205"/>
      <c r="E77" s="205"/>
      <c r="F77" s="206" t="s">
        <v>1372</v>
      </c>
      <c r="G77" s="207"/>
      <c r="H77" s="205"/>
      <c r="I77" s="205"/>
      <c r="J77" s="205" t="s">
        <v>1373</v>
      </c>
      <c r="K77" s="202"/>
    </row>
    <row r="78" spans="2:11" ht="5.25" customHeight="1">
      <c r="B78" s="201"/>
      <c r="C78" s="208"/>
      <c r="D78" s="208"/>
      <c r="E78" s="208"/>
      <c r="F78" s="208"/>
      <c r="G78" s="209"/>
      <c r="H78" s="208"/>
      <c r="I78" s="208"/>
      <c r="J78" s="208"/>
      <c r="K78" s="202"/>
    </row>
    <row r="79" spans="2:11" ht="15" customHeight="1">
      <c r="B79" s="201"/>
      <c r="C79" s="190" t="s">
        <v>49</v>
      </c>
      <c r="D79" s="208"/>
      <c r="E79" s="208"/>
      <c r="F79" s="210" t="s">
        <v>1374</v>
      </c>
      <c r="G79" s="209"/>
      <c r="H79" s="190" t="s">
        <v>1375</v>
      </c>
      <c r="I79" s="190" t="s">
        <v>1376</v>
      </c>
      <c r="J79" s="190">
        <v>20</v>
      </c>
      <c r="K79" s="202"/>
    </row>
    <row r="80" spans="2:11" ht="15" customHeight="1">
      <c r="B80" s="201"/>
      <c r="C80" s="190" t="s">
        <v>1377</v>
      </c>
      <c r="D80" s="190"/>
      <c r="E80" s="190"/>
      <c r="F80" s="210" t="s">
        <v>1374</v>
      </c>
      <c r="G80" s="209"/>
      <c r="H80" s="190" t="s">
        <v>1378</v>
      </c>
      <c r="I80" s="190" t="s">
        <v>1376</v>
      </c>
      <c r="J80" s="190">
        <v>120</v>
      </c>
      <c r="K80" s="202"/>
    </row>
    <row r="81" spans="2:11" ht="15" customHeight="1">
      <c r="B81" s="211"/>
      <c r="C81" s="190" t="s">
        <v>1379</v>
      </c>
      <c r="D81" s="190"/>
      <c r="E81" s="190"/>
      <c r="F81" s="210" t="s">
        <v>1380</v>
      </c>
      <c r="G81" s="209"/>
      <c r="H81" s="190" t="s">
        <v>1381</v>
      </c>
      <c r="I81" s="190" t="s">
        <v>1376</v>
      </c>
      <c r="J81" s="190">
        <v>50</v>
      </c>
      <c r="K81" s="202"/>
    </row>
    <row r="82" spans="2:11" ht="15" customHeight="1">
      <c r="B82" s="211"/>
      <c r="C82" s="190" t="s">
        <v>1382</v>
      </c>
      <c r="D82" s="190"/>
      <c r="E82" s="190"/>
      <c r="F82" s="210" t="s">
        <v>1374</v>
      </c>
      <c r="G82" s="209"/>
      <c r="H82" s="190" t="s">
        <v>1383</v>
      </c>
      <c r="I82" s="190" t="s">
        <v>1384</v>
      </c>
      <c r="J82" s="190"/>
      <c r="K82" s="202"/>
    </row>
    <row r="83" spans="2:11" ht="15" customHeight="1">
      <c r="B83" s="211"/>
      <c r="C83" s="212" t="s">
        <v>1385</v>
      </c>
      <c r="D83" s="212"/>
      <c r="E83" s="212"/>
      <c r="F83" s="213" t="s">
        <v>1380</v>
      </c>
      <c r="G83" s="212"/>
      <c r="H83" s="212" t="s">
        <v>1386</v>
      </c>
      <c r="I83" s="212" t="s">
        <v>1376</v>
      </c>
      <c r="J83" s="212">
        <v>15</v>
      </c>
      <c r="K83" s="202"/>
    </row>
    <row r="84" spans="2:11" ht="15" customHeight="1">
      <c r="B84" s="211"/>
      <c r="C84" s="212" t="s">
        <v>1387</v>
      </c>
      <c r="D84" s="212"/>
      <c r="E84" s="212"/>
      <c r="F84" s="213" t="s">
        <v>1380</v>
      </c>
      <c r="G84" s="212"/>
      <c r="H84" s="212" t="s">
        <v>1388</v>
      </c>
      <c r="I84" s="212" t="s">
        <v>1376</v>
      </c>
      <c r="J84" s="212">
        <v>15</v>
      </c>
      <c r="K84" s="202"/>
    </row>
    <row r="85" spans="2:11" ht="15" customHeight="1">
      <c r="B85" s="211"/>
      <c r="C85" s="212" t="s">
        <v>1389</v>
      </c>
      <c r="D85" s="212"/>
      <c r="E85" s="212"/>
      <c r="F85" s="213" t="s">
        <v>1380</v>
      </c>
      <c r="G85" s="212"/>
      <c r="H85" s="212" t="s">
        <v>1390</v>
      </c>
      <c r="I85" s="212" t="s">
        <v>1376</v>
      </c>
      <c r="J85" s="212">
        <v>20</v>
      </c>
      <c r="K85" s="202"/>
    </row>
    <row r="86" spans="2:11" ht="15" customHeight="1">
      <c r="B86" s="211"/>
      <c r="C86" s="212" t="s">
        <v>1391</v>
      </c>
      <c r="D86" s="212"/>
      <c r="E86" s="212"/>
      <c r="F86" s="213" t="s">
        <v>1380</v>
      </c>
      <c r="G86" s="212"/>
      <c r="H86" s="212" t="s">
        <v>1392</v>
      </c>
      <c r="I86" s="212" t="s">
        <v>1376</v>
      </c>
      <c r="J86" s="212">
        <v>20</v>
      </c>
      <c r="K86" s="202"/>
    </row>
    <row r="87" spans="2:11" ht="15" customHeight="1">
      <c r="B87" s="211"/>
      <c r="C87" s="190" t="s">
        <v>1393</v>
      </c>
      <c r="D87" s="190"/>
      <c r="E87" s="190"/>
      <c r="F87" s="210" t="s">
        <v>1380</v>
      </c>
      <c r="G87" s="209"/>
      <c r="H87" s="190" t="s">
        <v>1394</v>
      </c>
      <c r="I87" s="190" t="s">
        <v>1376</v>
      </c>
      <c r="J87" s="190">
        <v>50</v>
      </c>
      <c r="K87" s="202"/>
    </row>
    <row r="88" spans="2:11" ht="15" customHeight="1">
      <c r="B88" s="211"/>
      <c r="C88" s="190" t="s">
        <v>1395</v>
      </c>
      <c r="D88" s="190"/>
      <c r="E88" s="190"/>
      <c r="F88" s="210" t="s">
        <v>1380</v>
      </c>
      <c r="G88" s="209"/>
      <c r="H88" s="190" t="s">
        <v>1396</v>
      </c>
      <c r="I88" s="190" t="s">
        <v>1376</v>
      </c>
      <c r="J88" s="190">
        <v>20</v>
      </c>
      <c r="K88" s="202"/>
    </row>
    <row r="89" spans="2:11" ht="15" customHeight="1">
      <c r="B89" s="211"/>
      <c r="C89" s="190" t="s">
        <v>1397</v>
      </c>
      <c r="D89" s="190"/>
      <c r="E89" s="190"/>
      <c r="F89" s="210" t="s">
        <v>1380</v>
      </c>
      <c r="G89" s="209"/>
      <c r="H89" s="190" t="s">
        <v>1398</v>
      </c>
      <c r="I89" s="190" t="s">
        <v>1376</v>
      </c>
      <c r="J89" s="190">
        <v>20</v>
      </c>
      <c r="K89" s="202"/>
    </row>
    <row r="90" spans="2:11" ht="15" customHeight="1">
      <c r="B90" s="211"/>
      <c r="C90" s="190" t="s">
        <v>1399</v>
      </c>
      <c r="D90" s="190"/>
      <c r="E90" s="190"/>
      <c r="F90" s="210" t="s">
        <v>1380</v>
      </c>
      <c r="G90" s="209"/>
      <c r="H90" s="190" t="s">
        <v>1400</v>
      </c>
      <c r="I90" s="190" t="s">
        <v>1376</v>
      </c>
      <c r="J90" s="190">
        <v>50</v>
      </c>
      <c r="K90" s="202"/>
    </row>
    <row r="91" spans="2:11" ht="15" customHeight="1">
      <c r="B91" s="211"/>
      <c r="C91" s="190" t="s">
        <v>1401</v>
      </c>
      <c r="D91" s="190"/>
      <c r="E91" s="190"/>
      <c r="F91" s="210" t="s">
        <v>1380</v>
      </c>
      <c r="G91" s="209"/>
      <c r="H91" s="190" t="s">
        <v>1401</v>
      </c>
      <c r="I91" s="190" t="s">
        <v>1376</v>
      </c>
      <c r="J91" s="190">
        <v>50</v>
      </c>
      <c r="K91" s="202"/>
    </row>
    <row r="92" spans="2:11" ht="15" customHeight="1">
      <c r="B92" s="211"/>
      <c r="C92" s="190" t="s">
        <v>1402</v>
      </c>
      <c r="D92" s="190"/>
      <c r="E92" s="190"/>
      <c r="F92" s="210" t="s">
        <v>1380</v>
      </c>
      <c r="G92" s="209"/>
      <c r="H92" s="190" t="s">
        <v>1403</v>
      </c>
      <c r="I92" s="190" t="s">
        <v>1376</v>
      </c>
      <c r="J92" s="190">
        <v>255</v>
      </c>
      <c r="K92" s="202"/>
    </row>
    <row r="93" spans="2:11" ht="15" customHeight="1">
      <c r="B93" s="211"/>
      <c r="C93" s="190" t="s">
        <v>1404</v>
      </c>
      <c r="D93" s="190"/>
      <c r="E93" s="190"/>
      <c r="F93" s="210" t="s">
        <v>1374</v>
      </c>
      <c r="G93" s="209"/>
      <c r="H93" s="190" t="s">
        <v>1405</v>
      </c>
      <c r="I93" s="190" t="s">
        <v>1406</v>
      </c>
      <c r="J93" s="190"/>
      <c r="K93" s="202"/>
    </row>
    <row r="94" spans="2:11" ht="15" customHeight="1">
      <c r="B94" s="211"/>
      <c r="C94" s="190" t="s">
        <v>1407</v>
      </c>
      <c r="D94" s="190"/>
      <c r="E94" s="190"/>
      <c r="F94" s="210" t="s">
        <v>1374</v>
      </c>
      <c r="G94" s="209"/>
      <c r="H94" s="190" t="s">
        <v>1408</v>
      </c>
      <c r="I94" s="190" t="s">
        <v>1409</v>
      </c>
      <c r="J94" s="190"/>
      <c r="K94" s="202"/>
    </row>
    <row r="95" spans="2:11" ht="15" customHeight="1">
      <c r="B95" s="211"/>
      <c r="C95" s="190" t="s">
        <v>1410</v>
      </c>
      <c r="D95" s="190"/>
      <c r="E95" s="190"/>
      <c r="F95" s="210" t="s">
        <v>1374</v>
      </c>
      <c r="G95" s="209"/>
      <c r="H95" s="190" t="s">
        <v>1410</v>
      </c>
      <c r="I95" s="190" t="s">
        <v>1409</v>
      </c>
      <c r="J95" s="190"/>
      <c r="K95" s="202"/>
    </row>
    <row r="96" spans="2:11" ht="15" customHeight="1">
      <c r="B96" s="211"/>
      <c r="C96" s="190" t="s">
        <v>34</v>
      </c>
      <c r="D96" s="190"/>
      <c r="E96" s="190"/>
      <c r="F96" s="210" t="s">
        <v>1374</v>
      </c>
      <c r="G96" s="209"/>
      <c r="H96" s="190" t="s">
        <v>1411</v>
      </c>
      <c r="I96" s="190" t="s">
        <v>1409</v>
      </c>
      <c r="J96" s="190"/>
      <c r="K96" s="202"/>
    </row>
    <row r="97" spans="2:11" ht="15" customHeight="1">
      <c r="B97" s="211"/>
      <c r="C97" s="190" t="s">
        <v>44</v>
      </c>
      <c r="D97" s="190"/>
      <c r="E97" s="190"/>
      <c r="F97" s="210" t="s">
        <v>1374</v>
      </c>
      <c r="G97" s="209"/>
      <c r="H97" s="190" t="s">
        <v>1412</v>
      </c>
      <c r="I97" s="190" t="s">
        <v>1409</v>
      </c>
      <c r="J97" s="190"/>
      <c r="K97" s="202"/>
    </row>
    <row r="98" spans="2:11" ht="15" customHeight="1">
      <c r="B98" s="214"/>
      <c r="C98" s="215"/>
      <c r="D98" s="215"/>
      <c r="E98" s="215"/>
      <c r="F98" s="215"/>
      <c r="G98" s="215"/>
      <c r="H98" s="215"/>
      <c r="I98" s="215"/>
      <c r="J98" s="215"/>
      <c r="K98" s="216"/>
    </row>
    <row r="99" spans="2:11" ht="18.75" customHeight="1">
      <c r="B99" s="217"/>
      <c r="C99" s="218"/>
      <c r="D99" s="218"/>
      <c r="E99" s="218"/>
      <c r="F99" s="218"/>
      <c r="G99" s="218"/>
      <c r="H99" s="218"/>
      <c r="I99" s="218"/>
      <c r="J99" s="218"/>
      <c r="K99" s="217"/>
    </row>
    <row r="100" spans="2:11" ht="18.75" customHeight="1">
      <c r="B100" s="197"/>
      <c r="C100" s="197"/>
      <c r="D100" s="197"/>
      <c r="E100" s="197"/>
      <c r="F100" s="197"/>
      <c r="G100" s="197"/>
      <c r="H100" s="197"/>
      <c r="I100" s="197"/>
      <c r="J100" s="197"/>
      <c r="K100" s="197"/>
    </row>
    <row r="101" spans="2:11" ht="7.5" customHeight="1">
      <c r="B101" s="198"/>
      <c r="C101" s="199"/>
      <c r="D101" s="199"/>
      <c r="E101" s="199"/>
      <c r="F101" s="199"/>
      <c r="G101" s="199"/>
      <c r="H101" s="199"/>
      <c r="I101" s="199"/>
      <c r="J101" s="199"/>
      <c r="K101" s="200"/>
    </row>
    <row r="102" spans="2:11" ht="45" customHeight="1">
      <c r="B102" s="201"/>
      <c r="C102" s="292" t="s">
        <v>1413</v>
      </c>
      <c r="D102" s="292"/>
      <c r="E102" s="292"/>
      <c r="F102" s="292"/>
      <c r="G102" s="292"/>
      <c r="H102" s="292"/>
      <c r="I102" s="292"/>
      <c r="J102" s="292"/>
      <c r="K102" s="202"/>
    </row>
    <row r="103" spans="2:11" ht="17.25" customHeight="1">
      <c r="B103" s="201"/>
      <c r="C103" s="203" t="s">
        <v>1368</v>
      </c>
      <c r="D103" s="203"/>
      <c r="E103" s="203"/>
      <c r="F103" s="203" t="s">
        <v>1369</v>
      </c>
      <c r="G103" s="204"/>
      <c r="H103" s="203" t="s">
        <v>50</v>
      </c>
      <c r="I103" s="203" t="s">
        <v>53</v>
      </c>
      <c r="J103" s="203" t="s">
        <v>1370</v>
      </c>
      <c r="K103" s="202"/>
    </row>
    <row r="104" spans="2:11" ht="17.25" customHeight="1">
      <c r="B104" s="201"/>
      <c r="C104" s="205" t="s">
        <v>1371</v>
      </c>
      <c r="D104" s="205"/>
      <c r="E104" s="205"/>
      <c r="F104" s="206" t="s">
        <v>1372</v>
      </c>
      <c r="G104" s="207"/>
      <c r="H104" s="205"/>
      <c r="I104" s="205"/>
      <c r="J104" s="205" t="s">
        <v>1373</v>
      </c>
      <c r="K104" s="202"/>
    </row>
    <row r="105" spans="2:11" ht="5.25" customHeight="1">
      <c r="B105" s="201"/>
      <c r="C105" s="203"/>
      <c r="D105" s="203"/>
      <c r="E105" s="203"/>
      <c r="F105" s="203"/>
      <c r="G105" s="219"/>
      <c r="H105" s="203"/>
      <c r="I105" s="203"/>
      <c r="J105" s="203"/>
      <c r="K105" s="202"/>
    </row>
    <row r="106" spans="2:11" ht="15" customHeight="1">
      <c r="B106" s="201"/>
      <c r="C106" s="190" t="s">
        <v>49</v>
      </c>
      <c r="D106" s="208"/>
      <c r="E106" s="208"/>
      <c r="F106" s="210" t="s">
        <v>1374</v>
      </c>
      <c r="G106" s="219"/>
      <c r="H106" s="190" t="s">
        <v>1414</v>
      </c>
      <c r="I106" s="190" t="s">
        <v>1376</v>
      </c>
      <c r="J106" s="190">
        <v>20</v>
      </c>
      <c r="K106" s="202"/>
    </row>
    <row r="107" spans="2:11" ht="15" customHeight="1">
      <c r="B107" s="201"/>
      <c r="C107" s="190" t="s">
        <v>1377</v>
      </c>
      <c r="D107" s="190"/>
      <c r="E107" s="190"/>
      <c r="F107" s="210" t="s">
        <v>1374</v>
      </c>
      <c r="G107" s="190"/>
      <c r="H107" s="190" t="s">
        <v>1414</v>
      </c>
      <c r="I107" s="190" t="s">
        <v>1376</v>
      </c>
      <c r="J107" s="190">
        <v>120</v>
      </c>
      <c r="K107" s="202"/>
    </row>
    <row r="108" spans="2:11" ht="15" customHeight="1">
      <c r="B108" s="211"/>
      <c r="C108" s="190" t="s">
        <v>1379</v>
      </c>
      <c r="D108" s="190"/>
      <c r="E108" s="190"/>
      <c r="F108" s="210" t="s">
        <v>1380</v>
      </c>
      <c r="G108" s="190"/>
      <c r="H108" s="190" t="s">
        <v>1414</v>
      </c>
      <c r="I108" s="190" t="s">
        <v>1376</v>
      </c>
      <c r="J108" s="190">
        <v>50</v>
      </c>
      <c r="K108" s="202"/>
    </row>
    <row r="109" spans="2:11" ht="15" customHeight="1">
      <c r="B109" s="211"/>
      <c r="C109" s="190" t="s">
        <v>1382</v>
      </c>
      <c r="D109" s="190"/>
      <c r="E109" s="190"/>
      <c r="F109" s="210" t="s">
        <v>1374</v>
      </c>
      <c r="G109" s="190"/>
      <c r="H109" s="190" t="s">
        <v>1414</v>
      </c>
      <c r="I109" s="190" t="s">
        <v>1384</v>
      </c>
      <c r="J109" s="190"/>
      <c r="K109" s="202"/>
    </row>
    <row r="110" spans="2:11" ht="15" customHeight="1">
      <c r="B110" s="211"/>
      <c r="C110" s="190" t="s">
        <v>1393</v>
      </c>
      <c r="D110" s="190"/>
      <c r="E110" s="190"/>
      <c r="F110" s="210" t="s">
        <v>1380</v>
      </c>
      <c r="G110" s="190"/>
      <c r="H110" s="190" t="s">
        <v>1414</v>
      </c>
      <c r="I110" s="190" t="s">
        <v>1376</v>
      </c>
      <c r="J110" s="190">
        <v>50</v>
      </c>
      <c r="K110" s="202"/>
    </row>
    <row r="111" spans="2:11" ht="15" customHeight="1">
      <c r="B111" s="211"/>
      <c r="C111" s="190" t="s">
        <v>1401</v>
      </c>
      <c r="D111" s="190"/>
      <c r="E111" s="190"/>
      <c r="F111" s="210" t="s">
        <v>1380</v>
      </c>
      <c r="G111" s="190"/>
      <c r="H111" s="190" t="s">
        <v>1414</v>
      </c>
      <c r="I111" s="190" t="s">
        <v>1376</v>
      </c>
      <c r="J111" s="190">
        <v>50</v>
      </c>
      <c r="K111" s="202"/>
    </row>
    <row r="112" spans="2:11" ht="15" customHeight="1">
      <c r="B112" s="211"/>
      <c r="C112" s="190" t="s">
        <v>1399</v>
      </c>
      <c r="D112" s="190"/>
      <c r="E112" s="190"/>
      <c r="F112" s="210" t="s">
        <v>1380</v>
      </c>
      <c r="G112" s="190"/>
      <c r="H112" s="190" t="s">
        <v>1414</v>
      </c>
      <c r="I112" s="190" t="s">
        <v>1376</v>
      </c>
      <c r="J112" s="190">
        <v>50</v>
      </c>
      <c r="K112" s="202"/>
    </row>
    <row r="113" spans="2:11" ht="15" customHeight="1">
      <c r="B113" s="211"/>
      <c r="C113" s="190" t="s">
        <v>49</v>
      </c>
      <c r="D113" s="190"/>
      <c r="E113" s="190"/>
      <c r="F113" s="210" t="s">
        <v>1374</v>
      </c>
      <c r="G113" s="190"/>
      <c r="H113" s="190" t="s">
        <v>1415</v>
      </c>
      <c r="I113" s="190" t="s">
        <v>1376</v>
      </c>
      <c r="J113" s="190">
        <v>20</v>
      </c>
      <c r="K113" s="202"/>
    </row>
    <row r="114" spans="2:11" ht="15" customHeight="1">
      <c r="B114" s="211"/>
      <c r="C114" s="190" t="s">
        <v>1416</v>
      </c>
      <c r="D114" s="190"/>
      <c r="E114" s="190"/>
      <c r="F114" s="210" t="s">
        <v>1374</v>
      </c>
      <c r="G114" s="190"/>
      <c r="H114" s="190" t="s">
        <v>1417</v>
      </c>
      <c r="I114" s="190" t="s">
        <v>1376</v>
      </c>
      <c r="J114" s="190">
        <v>120</v>
      </c>
      <c r="K114" s="202"/>
    </row>
    <row r="115" spans="2:11" ht="15" customHeight="1">
      <c r="B115" s="211"/>
      <c r="C115" s="190" t="s">
        <v>34</v>
      </c>
      <c r="D115" s="190"/>
      <c r="E115" s="190"/>
      <c r="F115" s="210" t="s">
        <v>1374</v>
      </c>
      <c r="G115" s="190"/>
      <c r="H115" s="190" t="s">
        <v>1418</v>
      </c>
      <c r="I115" s="190" t="s">
        <v>1409</v>
      </c>
      <c r="J115" s="190"/>
      <c r="K115" s="202"/>
    </row>
    <row r="116" spans="2:11" ht="15" customHeight="1">
      <c r="B116" s="211"/>
      <c r="C116" s="190" t="s">
        <v>44</v>
      </c>
      <c r="D116" s="190"/>
      <c r="E116" s="190"/>
      <c r="F116" s="210" t="s">
        <v>1374</v>
      </c>
      <c r="G116" s="190"/>
      <c r="H116" s="190" t="s">
        <v>1419</v>
      </c>
      <c r="I116" s="190" t="s">
        <v>1409</v>
      </c>
      <c r="J116" s="190"/>
      <c r="K116" s="202"/>
    </row>
    <row r="117" spans="2:11" ht="15" customHeight="1">
      <c r="B117" s="211"/>
      <c r="C117" s="190" t="s">
        <v>53</v>
      </c>
      <c r="D117" s="190"/>
      <c r="E117" s="190"/>
      <c r="F117" s="210" t="s">
        <v>1374</v>
      </c>
      <c r="G117" s="190"/>
      <c r="H117" s="190" t="s">
        <v>1420</v>
      </c>
      <c r="I117" s="190" t="s">
        <v>1421</v>
      </c>
      <c r="J117" s="190"/>
      <c r="K117" s="202"/>
    </row>
    <row r="118" spans="2:11" ht="15" customHeight="1">
      <c r="B118" s="214"/>
      <c r="C118" s="220"/>
      <c r="D118" s="220"/>
      <c r="E118" s="220"/>
      <c r="F118" s="220"/>
      <c r="G118" s="220"/>
      <c r="H118" s="220"/>
      <c r="I118" s="220"/>
      <c r="J118" s="220"/>
      <c r="K118" s="216"/>
    </row>
    <row r="119" spans="2:11" ht="18.75" customHeight="1">
      <c r="B119" s="221"/>
      <c r="C119" s="187"/>
      <c r="D119" s="187"/>
      <c r="E119" s="187"/>
      <c r="F119" s="222"/>
      <c r="G119" s="187"/>
      <c r="H119" s="187"/>
      <c r="I119" s="187"/>
      <c r="J119" s="187"/>
      <c r="K119" s="221"/>
    </row>
    <row r="120" spans="2:11" ht="18.75" customHeight="1">
      <c r="B120" s="197"/>
      <c r="C120" s="197"/>
      <c r="D120" s="197"/>
      <c r="E120" s="197"/>
      <c r="F120" s="197"/>
      <c r="G120" s="197"/>
      <c r="H120" s="197"/>
      <c r="I120" s="197"/>
      <c r="J120" s="197"/>
      <c r="K120" s="197"/>
    </row>
    <row r="121" spans="2:11" ht="7.5" customHeight="1">
      <c r="B121" s="223"/>
      <c r="C121" s="224"/>
      <c r="D121" s="224"/>
      <c r="E121" s="224"/>
      <c r="F121" s="224"/>
      <c r="G121" s="224"/>
      <c r="H121" s="224"/>
      <c r="I121" s="224"/>
      <c r="J121" s="224"/>
      <c r="K121" s="225"/>
    </row>
    <row r="122" spans="2:11" ht="45" customHeight="1">
      <c r="B122" s="226"/>
      <c r="C122" s="295" t="s">
        <v>1422</v>
      </c>
      <c r="D122" s="295"/>
      <c r="E122" s="295"/>
      <c r="F122" s="295"/>
      <c r="G122" s="295"/>
      <c r="H122" s="295"/>
      <c r="I122" s="295"/>
      <c r="J122" s="295"/>
      <c r="K122" s="227"/>
    </row>
    <row r="123" spans="2:11" ht="17.25" customHeight="1">
      <c r="B123" s="228"/>
      <c r="C123" s="203" t="s">
        <v>1368</v>
      </c>
      <c r="D123" s="203"/>
      <c r="E123" s="203"/>
      <c r="F123" s="203" t="s">
        <v>1369</v>
      </c>
      <c r="G123" s="204"/>
      <c r="H123" s="203" t="s">
        <v>50</v>
      </c>
      <c r="I123" s="203" t="s">
        <v>53</v>
      </c>
      <c r="J123" s="203" t="s">
        <v>1370</v>
      </c>
      <c r="K123" s="229"/>
    </row>
    <row r="124" spans="2:11" ht="17.25" customHeight="1">
      <c r="B124" s="228"/>
      <c r="C124" s="205" t="s">
        <v>1371</v>
      </c>
      <c r="D124" s="205"/>
      <c r="E124" s="205"/>
      <c r="F124" s="206" t="s">
        <v>1372</v>
      </c>
      <c r="G124" s="207"/>
      <c r="H124" s="205"/>
      <c r="I124" s="205"/>
      <c r="J124" s="205" t="s">
        <v>1373</v>
      </c>
      <c r="K124" s="229"/>
    </row>
    <row r="125" spans="2:11" ht="5.25" customHeight="1">
      <c r="B125" s="230"/>
      <c r="C125" s="208"/>
      <c r="D125" s="208"/>
      <c r="E125" s="208"/>
      <c r="F125" s="208"/>
      <c r="G125" s="190"/>
      <c r="H125" s="208"/>
      <c r="I125" s="208"/>
      <c r="J125" s="208"/>
      <c r="K125" s="231"/>
    </row>
    <row r="126" spans="2:11" ht="15" customHeight="1">
      <c r="B126" s="230"/>
      <c r="C126" s="190" t="s">
        <v>1377</v>
      </c>
      <c r="D126" s="208"/>
      <c r="E126" s="208"/>
      <c r="F126" s="210" t="s">
        <v>1374</v>
      </c>
      <c r="G126" s="190"/>
      <c r="H126" s="190" t="s">
        <v>1414</v>
      </c>
      <c r="I126" s="190" t="s">
        <v>1376</v>
      </c>
      <c r="J126" s="190">
        <v>120</v>
      </c>
      <c r="K126" s="232"/>
    </row>
    <row r="127" spans="2:11" ht="15" customHeight="1">
      <c r="B127" s="230"/>
      <c r="C127" s="190" t="s">
        <v>1423</v>
      </c>
      <c r="D127" s="190"/>
      <c r="E127" s="190"/>
      <c r="F127" s="210" t="s">
        <v>1374</v>
      </c>
      <c r="G127" s="190"/>
      <c r="H127" s="190" t="s">
        <v>1424</v>
      </c>
      <c r="I127" s="190" t="s">
        <v>1376</v>
      </c>
      <c r="J127" s="190" t="s">
        <v>1425</v>
      </c>
      <c r="K127" s="232"/>
    </row>
    <row r="128" spans="2:11" ht="15" customHeight="1">
      <c r="B128" s="230"/>
      <c r="C128" s="190" t="s">
        <v>1322</v>
      </c>
      <c r="D128" s="190"/>
      <c r="E128" s="190"/>
      <c r="F128" s="210" t="s">
        <v>1374</v>
      </c>
      <c r="G128" s="190"/>
      <c r="H128" s="190" t="s">
        <v>1426</v>
      </c>
      <c r="I128" s="190" t="s">
        <v>1376</v>
      </c>
      <c r="J128" s="190" t="s">
        <v>1425</v>
      </c>
      <c r="K128" s="232"/>
    </row>
    <row r="129" spans="2:11" ht="15" customHeight="1">
      <c r="B129" s="230"/>
      <c r="C129" s="190" t="s">
        <v>1385</v>
      </c>
      <c r="D129" s="190"/>
      <c r="E129" s="190"/>
      <c r="F129" s="210" t="s">
        <v>1380</v>
      </c>
      <c r="G129" s="190"/>
      <c r="H129" s="190" t="s">
        <v>1386</v>
      </c>
      <c r="I129" s="190" t="s">
        <v>1376</v>
      </c>
      <c r="J129" s="190">
        <v>15</v>
      </c>
      <c r="K129" s="232"/>
    </row>
    <row r="130" spans="2:11" ht="15" customHeight="1">
      <c r="B130" s="230"/>
      <c r="C130" s="212" t="s">
        <v>1387</v>
      </c>
      <c r="D130" s="212"/>
      <c r="E130" s="212"/>
      <c r="F130" s="213" t="s">
        <v>1380</v>
      </c>
      <c r="G130" s="212"/>
      <c r="H130" s="212" t="s">
        <v>1388</v>
      </c>
      <c r="I130" s="212" t="s">
        <v>1376</v>
      </c>
      <c r="J130" s="212">
        <v>15</v>
      </c>
      <c r="K130" s="232"/>
    </row>
    <row r="131" spans="2:11" ht="15" customHeight="1">
      <c r="B131" s="230"/>
      <c r="C131" s="212" t="s">
        <v>1389</v>
      </c>
      <c r="D131" s="212"/>
      <c r="E131" s="212"/>
      <c r="F131" s="213" t="s">
        <v>1380</v>
      </c>
      <c r="G131" s="212"/>
      <c r="H131" s="212" t="s">
        <v>1390</v>
      </c>
      <c r="I131" s="212" t="s">
        <v>1376</v>
      </c>
      <c r="J131" s="212">
        <v>20</v>
      </c>
      <c r="K131" s="232"/>
    </row>
    <row r="132" spans="2:11" ht="15" customHeight="1">
      <c r="B132" s="230"/>
      <c r="C132" s="212" t="s">
        <v>1391</v>
      </c>
      <c r="D132" s="212"/>
      <c r="E132" s="212"/>
      <c r="F132" s="213" t="s">
        <v>1380</v>
      </c>
      <c r="G132" s="212"/>
      <c r="H132" s="212" t="s">
        <v>1392</v>
      </c>
      <c r="I132" s="212" t="s">
        <v>1376</v>
      </c>
      <c r="J132" s="212">
        <v>20</v>
      </c>
      <c r="K132" s="232"/>
    </row>
    <row r="133" spans="2:11" ht="15" customHeight="1">
      <c r="B133" s="230"/>
      <c r="C133" s="190" t="s">
        <v>1379</v>
      </c>
      <c r="D133" s="190"/>
      <c r="E133" s="190"/>
      <c r="F133" s="210" t="s">
        <v>1380</v>
      </c>
      <c r="G133" s="190"/>
      <c r="H133" s="190" t="s">
        <v>1414</v>
      </c>
      <c r="I133" s="190" t="s">
        <v>1376</v>
      </c>
      <c r="J133" s="190">
        <v>50</v>
      </c>
      <c r="K133" s="232"/>
    </row>
    <row r="134" spans="2:11" ht="15" customHeight="1">
      <c r="B134" s="230"/>
      <c r="C134" s="190" t="s">
        <v>1393</v>
      </c>
      <c r="D134" s="190"/>
      <c r="E134" s="190"/>
      <c r="F134" s="210" t="s">
        <v>1380</v>
      </c>
      <c r="G134" s="190"/>
      <c r="H134" s="190" t="s">
        <v>1414</v>
      </c>
      <c r="I134" s="190" t="s">
        <v>1376</v>
      </c>
      <c r="J134" s="190">
        <v>50</v>
      </c>
      <c r="K134" s="232"/>
    </row>
    <row r="135" spans="2:11" ht="15" customHeight="1">
      <c r="B135" s="230"/>
      <c r="C135" s="190" t="s">
        <v>1399</v>
      </c>
      <c r="D135" s="190"/>
      <c r="E135" s="190"/>
      <c r="F135" s="210" t="s">
        <v>1380</v>
      </c>
      <c r="G135" s="190"/>
      <c r="H135" s="190" t="s">
        <v>1414</v>
      </c>
      <c r="I135" s="190" t="s">
        <v>1376</v>
      </c>
      <c r="J135" s="190">
        <v>50</v>
      </c>
      <c r="K135" s="232"/>
    </row>
    <row r="136" spans="2:11" ht="15" customHeight="1">
      <c r="B136" s="230"/>
      <c r="C136" s="190" t="s">
        <v>1401</v>
      </c>
      <c r="D136" s="190"/>
      <c r="E136" s="190"/>
      <c r="F136" s="210" t="s">
        <v>1380</v>
      </c>
      <c r="G136" s="190"/>
      <c r="H136" s="190" t="s">
        <v>1414</v>
      </c>
      <c r="I136" s="190" t="s">
        <v>1376</v>
      </c>
      <c r="J136" s="190">
        <v>50</v>
      </c>
      <c r="K136" s="232"/>
    </row>
    <row r="137" spans="2:11" ht="15" customHeight="1">
      <c r="B137" s="230"/>
      <c r="C137" s="190" t="s">
        <v>1402</v>
      </c>
      <c r="D137" s="190"/>
      <c r="E137" s="190"/>
      <c r="F137" s="210" t="s">
        <v>1380</v>
      </c>
      <c r="G137" s="190"/>
      <c r="H137" s="190" t="s">
        <v>1427</v>
      </c>
      <c r="I137" s="190" t="s">
        <v>1376</v>
      </c>
      <c r="J137" s="190">
        <v>255</v>
      </c>
      <c r="K137" s="232"/>
    </row>
    <row r="138" spans="2:11" ht="15" customHeight="1">
      <c r="B138" s="230"/>
      <c r="C138" s="190" t="s">
        <v>1404</v>
      </c>
      <c r="D138" s="190"/>
      <c r="E138" s="190"/>
      <c r="F138" s="210" t="s">
        <v>1374</v>
      </c>
      <c r="G138" s="190"/>
      <c r="H138" s="190" t="s">
        <v>1428</v>
      </c>
      <c r="I138" s="190" t="s">
        <v>1406</v>
      </c>
      <c r="J138" s="190"/>
      <c r="K138" s="232"/>
    </row>
    <row r="139" spans="2:11" ht="15" customHeight="1">
      <c r="B139" s="230"/>
      <c r="C139" s="190" t="s">
        <v>1407</v>
      </c>
      <c r="D139" s="190"/>
      <c r="E139" s="190"/>
      <c r="F139" s="210" t="s">
        <v>1374</v>
      </c>
      <c r="G139" s="190"/>
      <c r="H139" s="190" t="s">
        <v>1429</v>
      </c>
      <c r="I139" s="190" t="s">
        <v>1409</v>
      </c>
      <c r="J139" s="190"/>
      <c r="K139" s="232"/>
    </row>
    <row r="140" spans="2:11" ht="15" customHeight="1">
      <c r="B140" s="230"/>
      <c r="C140" s="190" t="s">
        <v>1410</v>
      </c>
      <c r="D140" s="190"/>
      <c r="E140" s="190"/>
      <c r="F140" s="210" t="s">
        <v>1374</v>
      </c>
      <c r="G140" s="190"/>
      <c r="H140" s="190" t="s">
        <v>1410</v>
      </c>
      <c r="I140" s="190" t="s">
        <v>1409</v>
      </c>
      <c r="J140" s="190"/>
      <c r="K140" s="232"/>
    </row>
    <row r="141" spans="2:11" ht="15" customHeight="1">
      <c r="B141" s="230"/>
      <c r="C141" s="190" t="s">
        <v>34</v>
      </c>
      <c r="D141" s="190"/>
      <c r="E141" s="190"/>
      <c r="F141" s="210" t="s">
        <v>1374</v>
      </c>
      <c r="G141" s="190"/>
      <c r="H141" s="190" t="s">
        <v>1430</v>
      </c>
      <c r="I141" s="190" t="s">
        <v>1409</v>
      </c>
      <c r="J141" s="190"/>
      <c r="K141" s="232"/>
    </row>
    <row r="142" spans="2:11" ht="15" customHeight="1">
      <c r="B142" s="230"/>
      <c r="C142" s="190" t="s">
        <v>1431</v>
      </c>
      <c r="D142" s="190"/>
      <c r="E142" s="190"/>
      <c r="F142" s="210" t="s">
        <v>1374</v>
      </c>
      <c r="G142" s="190"/>
      <c r="H142" s="190" t="s">
        <v>1432</v>
      </c>
      <c r="I142" s="190" t="s">
        <v>1409</v>
      </c>
      <c r="J142" s="190"/>
      <c r="K142" s="232"/>
    </row>
    <row r="143" spans="2:11" ht="15" customHeight="1">
      <c r="B143" s="233"/>
      <c r="C143" s="234"/>
      <c r="D143" s="234"/>
      <c r="E143" s="234"/>
      <c r="F143" s="234"/>
      <c r="G143" s="234"/>
      <c r="H143" s="234"/>
      <c r="I143" s="234"/>
      <c r="J143" s="234"/>
      <c r="K143" s="235"/>
    </row>
    <row r="144" spans="2:11" ht="18.75" customHeight="1">
      <c r="B144" s="187"/>
      <c r="C144" s="187"/>
      <c r="D144" s="187"/>
      <c r="E144" s="187"/>
      <c r="F144" s="222"/>
      <c r="G144" s="187"/>
      <c r="H144" s="187"/>
      <c r="I144" s="187"/>
      <c r="J144" s="187"/>
      <c r="K144" s="187"/>
    </row>
    <row r="145" spans="2:11" ht="18.75" customHeight="1">
      <c r="B145" s="197"/>
      <c r="C145" s="197"/>
      <c r="D145" s="197"/>
      <c r="E145" s="197"/>
      <c r="F145" s="197"/>
      <c r="G145" s="197"/>
      <c r="H145" s="197"/>
      <c r="I145" s="197"/>
      <c r="J145" s="197"/>
      <c r="K145" s="197"/>
    </row>
    <row r="146" spans="2:11" ht="7.5" customHeight="1">
      <c r="B146" s="198"/>
      <c r="C146" s="199"/>
      <c r="D146" s="199"/>
      <c r="E146" s="199"/>
      <c r="F146" s="199"/>
      <c r="G146" s="199"/>
      <c r="H146" s="199"/>
      <c r="I146" s="199"/>
      <c r="J146" s="199"/>
      <c r="K146" s="200"/>
    </row>
    <row r="147" spans="2:11" ht="45" customHeight="1">
      <c r="B147" s="201"/>
      <c r="C147" s="292" t="s">
        <v>1433</v>
      </c>
      <c r="D147" s="292"/>
      <c r="E147" s="292"/>
      <c r="F147" s="292"/>
      <c r="G147" s="292"/>
      <c r="H147" s="292"/>
      <c r="I147" s="292"/>
      <c r="J147" s="292"/>
      <c r="K147" s="202"/>
    </row>
    <row r="148" spans="2:11" ht="17.25" customHeight="1">
      <c r="B148" s="201"/>
      <c r="C148" s="203" t="s">
        <v>1368</v>
      </c>
      <c r="D148" s="203"/>
      <c r="E148" s="203"/>
      <c r="F148" s="203" t="s">
        <v>1369</v>
      </c>
      <c r="G148" s="204"/>
      <c r="H148" s="203" t="s">
        <v>50</v>
      </c>
      <c r="I148" s="203" t="s">
        <v>53</v>
      </c>
      <c r="J148" s="203" t="s">
        <v>1370</v>
      </c>
      <c r="K148" s="202"/>
    </row>
    <row r="149" spans="2:11" ht="17.25" customHeight="1">
      <c r="B149" s="201"/>
      <c r="C149" s="205" t="s">
        <v>1371</v>
      </c>
      <c r="D149" s="205"/>
      <c r="E149" s="205"/>
      <c r="F149" s="206" t="s">
        <v>1372</v>
      </c>
      <c r="G149" s="207"/>
      <c r="H149" s="205"/>
      <c r="I149" s="205"/>
      <c r="J149" s="205" t="s">
        <v>1373</v>
      </c>
      <c r="K149" s="202"/>
    </row>
    <row r="150" spans="2:11" ht="5.25" customHeight="1">
      <c r="B150" s="211"/>
      <c r="C150" s="208"/>
      <c r="D150" s="208"/>
      <c r="E150" s="208"/>
      <c r="F150" s="208"/>
      <c r="G150" s="209"/>
      <c r="H150" s="208"/>
      <c r="I150" s="208"/>
      <c r="J150" s="208"/>
      <c r="K150" s="232"/>
    </row>
    <row r="151" spans="2:11" ht="15" customHeight="1">
      <c r="B151" s="211"/>
      <c r="C151" s="236" t="s">
        <v>1377</v>
      </c>
      <c r="D151" s="190"/>
      <c r="E151" s="190"/>
      <c r="F151" s="237" t="s">
        <v>1374</v>
      </c>
      <c r="G151" s="190"/>
      <c r="H151" s="236" t="s">
        <v>1414</v>
      </c>
      <c r="I151" s="236" t="s">
        <v>1376</v>
      </c>
      <c r="J151" s="236">
        <v>120</v>
      </c>
      <c r="K151" s="232"/>
    </row>
    <row r="152" spans="2:11" ht="15" customHeight="1">
      <c r="B152" s="211"/>
      <c r="C152" s="236" t="s">
        <v>1423</v>
      </c>
      <c r="D152" s="190"/>
      <c r="E152" s="190"/>
      <c r="F152" s="237" t="s">
        <v>1374</v>
      </c>
      <c r="G152" s="190"/>
      <c r="H152" s="236" t="s">
        <v>1434</v>
      </c>
      <c r="I152" s="236" t="s">
        <v>1376</v>
      </c>
      <c r="J152" s="236" t="s">
        <v>1425</v>
      </c>
      <c r="K152" s="232"/>
    </row>
    <row r="153" spans="2:11" ht="15" customHeight="1">
      <c r="B153" s="211"/>
      <c r="C153" s="236" t="s">
        <v>1322</v>
      </c>
      <c r="D153" s="190"/>
      <c r="E153" s="190"/>
      <c r="F153" s="237" t="s">
        <v>1374</v>
      </c>
      <c r="G153" s="190"/>
      <c r="H153" s="236" t="s">
        <v>1435</v>
      </c>
      <c r="I153" s="236" t="s">
        <v>1376</v>
      </c>
      <c r="J153" s="236" t="s">
        <v>1425</v>
      </c>
      <c r="K153" s="232"/>
    </row>
    <row r="154" spans="2:11" ht="15" customHeight="1">
      <c r="B154" s="211"/>
      <c r="C154" s="236" t="s">
        <v>1379</v>
      </c>
      <c r="D154" s="190"/>
      <c r="E154" s="190"/>
      <c r="F154" s="237" t="s">
        <v>1380</v>
      </c>
      <c r="G154" s="190"/>
      <c r="H154" s="236" t="s">
        <v>1414</v>
      </c>
      <c r="I154" s="236" t="s">
        <v>1376</v>
      </c>
      <c r="J154" s="236">
        <v>50</v>
      </c>
      <c r="K154" s="232"/>
    </row>
    <row r="155" spans="2:11" ht="15" customHeight="1">
      <c r="B155" s="211"/>
      <c r="C155" s="236" t="s">
        <v>1382</v>
      </c>
      <c r="D155" s="190"/>
      <c r="E155" s="190"/>
      <c r="F155" s="237" t="s">
        <v>1374</v>
      </c>
      <c r="G155" s="190"/>
      <c r="H155" s="236" t="s">
        <v>1414</v>
      </c>
      <c r="I155" s="236" t="s">
        <v>1384</v>
      </c>
      <c r="J155" s="236"/>
      <c r="K155" s="232"/>
    </row>
    <row r="156" spans="2:11" ht="15" customHeight="1">
      <c r="B156" s="211"/>
      <c r="C156" s="236" t="s">
        <v>1393</v>
      </c>
      <c r="D156" s="190"/>
      <c r="E156" s="190"/>
      <c r="F156" s="237" t="s">
        <v>1380</v>
      </c>
      <c r="G156" s="190"/>
      <c r="H156" s="236" t="s">
        <v>1414</v>
      </c>
      <c r="I156" s="236" t="s">
        <v>1376</v>
      </c>
      <c r="J156" s="236">
        <v>50</v>
      </c>
      <c r="K156" s="232"/>
    </row>
    <row r="157" spans="2:11" ht="15" customHeight="1">
      <c r="B157" s="211"/>
      <c r="C157" s="236" t="s">
        <v>1401</v>
      </c>
      <c r="D157" s="190"/>
      <c r="E157" s="190"/>
      <c r="F157" s="237" t="s">
        <v>1380</v>
      </c>
      <c r="G157" s="190"/>
      <c r="H157" s="236" t="s">
        <v>1414</v>
      </c>
      <c r="I157" s="236" t="s">
        <v>1376</v>
      </c>
      <c r="J157" s="236">
        <v>50</v>
      </c>
      <c r="K157" s="232"/>
    </row>
    <row r="158" spans="2:11" ht="15" customHeight="1">
      <c r="B158" s="211"/>
      <c r="C158" s="236" t="s">
        <v>1399</v>
      </c>
      <c r="D158" s="190"/>
      <c r="E158" s="190"/>
      <c r="F158" s="237" t="s">
        <v>1380</v>
      </c>
      <c r="G158" s="190"/>
      <c r="H158" s="236" t="s">
        <v>1414</v>
      </c>
      <c r="I158" s="236" t="s">
        <v>1376</v>
      </c>
      <c r="J158" s="236">
        <v>50</v>
      </c>
      <c r="K158" s="232"/>
    </row>
    <row r="159" spans="2:11" ht="15" customHeight="1">
      <c r="B159" s="211"/>
      <c r="C159" s="236" t="s">
        <v>102</v>
      </c>
      <c r="D159" s="190"/>
      <c r="E159" s="190"/>
      <c r="F159" s="237" t="s">
        <v>1374</v>
      </c>
      <c r="G159" s="190"/>
      <c r="H159" s="236" t="s">
        <v>1436</v>
      </c>
      <c r="I159" s="236" t="s">
        <v>1376</v>
      </c>
      <c r="J159" s="236" t="s">
        <v>1437</v>
      </c>
      <c r="K159" s="232"/>
    </row>
    <row r="160" spans="2:11" ht="15" customHeight="1">
      <c r="B160" s="211"/>
      <c r="C160" s="236" t="s">
        <v>1438</v>
      </c>
      <c r="D160" s="190"/>
      <c r="E160" s="190"/>
      <c r="F160" s="237" t="s">
        <v>1374</v>
      </c>
      <c r="G160" s="190"/>
      <c r="H160" s="236" t="s">
        <v>1439</v>
      </c>
      <c r="I160" s="236" t="s">
        <v>1409</v>
      </c>
      <c r="J160" s="236"/>
      <c r="K160" s="232"/>
    </row>
    <row r="161" spans="2:11" ht="15" customHeight="1">
      <c r="B161" s="238"/>
      <c r="C161" s="220"/>
      <c r="D161" s="220"/>
      <c r="E161" s="220"/>
      <c r="F161" s="220"/>
      <c r="G161" s="220"/>
      <c r="H161" s="220"/>
      <c r="I161" s="220"/>
      <c r="J161" s="220"/>
      <c r="K161" s="239"/>
    </row>
    <row r="162" spans="2:11" ht="18.75" customHeight="1">
      <c r="B162" s="187"/>
      <c r="C162" s="190"/>
      <c r="D162" s="190"/>
      <c r="E162" s="190"/>
      <c r="F162" s="210"/>
      <c r="G162" s="190"/>
      <c r="H162" s="190"/>
      <c r="I162" s="190"/>
      <c r="J162" s="190"/>
      <c r="K162" s="187"/>
    </row>
    <row r="163" spans="2:11" ht="18.75" customHeight="1">
      <c r="B163" s="197"/>
      <c r="C163" s="197"/>
      <c r="D163" s="197"/>
      <c r="E163" s="197"/>
      <c r="F163" s="197"/>
      <c r="G163" s="197"/>
      <c r="H163" s="197"/>
      <c r="I163" s="197"/>
      <c r="J163" s="197"/>
      <c r="K163" s="197"/>
    </row>
    <row r="164" spans="2:11" ht="7.5" customHeight="1">
      <c r="B164" s="179"/>
      <c r="C164" s="180"/>
      <c r="D164" s="180"/>
      <c r="E164" s="180"/>
      <c r="F164" s="180"/>
      <c r="G164" s="180"/>
      <c r="H164" s="180"/>
      <c r="I164" s="180"/>
      <c r="J164" s="180"/>
      <c r="K164" s="181"/>
    </row>
    <row r="165" spans="2:11" ht="45" customHeight="1">
      <c r="B165" s="182"/>
      <c r="C165" s="295" t="s">
        <v>1440</v>
      </c>
      <c r="D165" s="295"/>
      <c r="E165" s="295"/>
      <c r="F165" s="295"/>
      <c r="G165" s="295"/>
      <c r="H165" s="295"/>
      <c r="I165" s="295"/>
      <c r="J165" s="295"/>
      <c r="K165" s="183"/>
    </row>
    <row r="166" spans="2:11" ht="17.25" customHeight="1">
      <c r="B166" s="182"/>
      <c r="C166" s="203" t="s">
        <v>1368</v>
      </c>
      <c r="D166" s="203"/>
      <c r="E166" s="203"/>
      <c r="F166" s="203" t="s">
        <v>1369</v>
      </c>
      <c r="G166" s="240"/>
      <c r="H166" s="241" t="s">
        <v>50</v>
      </c>
      <c r="I166" s="241" t="s">
        <v>53</v>
      </c>
      <c r="J166" s="203" t="s">
        <v>1370</v>
      </c>
      <c r="K166" s="183"/>
    </row>
    <row r="167" spans="2:11" ht="17.25" customHeight="1">
      <c r="B167" s="184"/>
      <c r="C167" s="205" t="s">
        <v>1371</v>
      </c>
      <c r="D167" s="205"/>
      <c r="E167" s="205"/>
      <c r="F167" s="206" t="s">
        <v>1372</v>
      </c>
      <c r="G167" s="242"/>
      <c r="H167" s="243"/>
      <c r="I167" s="243"/>
      <c r="J167" s="205" t="s">
        <v>1373</v>
      </c>
      <c r="K167" s="185"/>
    </row>
    <row r="168" spans="2:11" ht="5.25" customHeight="1">
      <c r="B168" s="211"/>
      <c r="C168" s="208"/>
      <c r="D168" s="208"/>
      <c r="E168" s="208"/>
      <c r="F168" s="208"/>
      <c r="G168" s="209"/>
      <c r="H168" s="208"/>
      <c r="I168" s="208"/>
      <c r="J168" s="208"/>
      <c r="K168" s="232"/>
    </row>
    <row r="169" spans="2:11" ht="15" customHeight="1">
      <c r="B169" s="211"/>
      <c r="C169" s="190" t="s">
        <v>1377</v>
      </c>
      <c r="D169" s="190"/>
      <c r="E169" s="190"/>
      <c r="F169" s="210" t="s">
        <v>1374</v>
      </c>
      <c r="G169" s="190"/>
      <c r="H169" s="190" t="s">
        <v>1414</v>
      </c>
      <c r="I169" s="190" t="s">
        <v>1376</v>
      </c>
      <c r="J169" s="190">
        <v>120</v>
      </c>
      <c r="K169" s="232"/>
    </row>
    <row r="170" spans="2:11" ht="15" customHeight="1">
      <c r="B170" s="211"/>
      <c r="C170" s="190" t="s">
        <v>1423</v>
      </c>
      <c r="D170" s="190"/>
      <c r="E170" s="190"/>
      <c r="F170" s="210" t="s">
        <v>1374</v>
      </c>
      <c r="G170" s="190"/>
      <c r="H170" s="190" t="s">
        <v>1424</v>
      </c>
      <c r="I170" s="190" t="s">
        <v>1376</v>
      </c>
      <c r="J170" s="190" t="s">
        <v>1425</v>
      </c>
      <c r="K170" s="232"/>
    </row>
    <row r="171" spans="2:11" ht="15" customHeight="1">
      <c r="B171" s="211"/>
      <c r="C171" s="190" t="s">
        <v>1322</v>
      </c>
      <c r="D171" s="190"/>
      <c r="E171" s="190"/>
      <c r="F171" s="210" t="s">
        <v>1374</v>
      </c>
      <c r="G171" s="190"/>
      <c r="H171" s="190" t="s">
        <v>1441</v>
      </c>
      <c r="I171" s="190" t="s">
        <v>1376</v>
      </c>
      <c r="J171" s="190" t="s">
        <v>1425</v>
      </c>
      <c r="K171" s="232"/>
    </row>
    <row r="172" spans="2:11" ht="15" customHeight="1">
      <c r="B172" s="211"/>
      <c r="C172" s="190" t="s">
        <v>1379</v>
      </c>
      <c r="D172" s="190"/>
      <c r="E172" s="190"/>
      <c r="F172" s="210" t="s">
        <v>1380</v>
      </c>
      <c r="G172" s="190"/>
      <c r="H172" s="190" t="s">
        <v>1441</v>
      </c>
      <c r="I172" s="190" t="s">
        <v>1376</v>
      </c>
      <c r="J172" s="190">
        <v>50</v>
      </c>
      <c r="K172" s="232"/>
    </row>
    <row r="173" spans="2:11" ht="15" customHeight="1">
      <c r="B173" s="211"/>
      <c r="C173" s="190" t="s">
        <v>1382</v>
      </c>
      <c r="D173" s="190"/>
      <c r="E173" s="190"/>
      <c r="F173" s="210" t="s">
        <v>1374</v>
      </c>
      <c r="G173" s="190"/>
      <c r="H173" s="190" t="s">
        <v>1441</v>
      </c>
      <c r="I173" s="190" t="s">
        <v>1384</v>
      </c>
      <c r="J173" s="190"/>
      <c r="K173" s="232"/>
    </row>
    <row r="174" spans="2:11" ht="15" customHeight="1">
      <c r="B174" s="211"/>
      <c r="C174" s="190" t="s">
        <v>1393</v>
      </c>
      <c r="D174" s="190"/>
      <c r="E174" s="190"/>
      <c r="F174" s="210" t="s">
        <v>1380</v>
      </c>
      <c r="G174" s="190"/>
      <c r="H174" s="190" t="s">
        <v>1441</v>
      </c>
      <c r="I174" s="190" t="s">
        <v>1376</v>
      </c>
      <c r="J174" s="190">
        <v>50</v>
      </c>
      <c r="K174" s="232"/>
    </row>
    <row r="175" spans="2:11" ht="15" customHeight="1">
      <c r="B175" s="211"/>
      <c r="C175" s="190" t="s">
        <v>1401</v>
      </c>
      <c r="D175" s="190"/>
      <c r="E175" s="190"/>
      <c r="F175" s="210" t="s">
        <v>1380</v>
      </c>
      <c r="G175" s="190"/>
      <c r="H175" s="190" t="s">
        <v>1441</v>
      </c>
      <c r="I175" s="190" t="s">
        <v>1376</v>
      </c>
      <c r="J175" s="190">
        <v>50</v>
      </c>
      <c r="K175" s="232"/>
    </row>
    <row r="176" spans="2:11" ht="15" customHeight="1">
      <c r="B176" s="211"/>
      <c r="C176" s="190" t="s">
        <v>1399</v>
      </c>
      <c r="D176" s="190"/>
      <c r="E176" s="190"/>
      <c r="F176" s="210" t="s">
        <v>1380</v>
      </c>
      <c r="G176" s="190"/>
      <c r="H176" s="190" t="s">
        <v>1441</v>
      </c>
      <c r="I176" s="190" t="s">
        <v>1376</v>
      </c>
      <c r="J176" s="190">
        <v>50</v>
      </c>
      <c r="K176" s="232"/>
    </row>
    <row r="177" spans="2:11" ht="15" customHeight="1">
      <c r="B177" s="211"/>
      <c r="C177" s="190" t="s">
        <v>128</v>
      </c>
      <c r="D177" s="190"/>
      <c r="E177" s="190"/>
      <c r="F177" s="210" t="s">
        <v>1374</v>
      </c>
      <c r="G177" s="190"/>
      <c r="H177" s="190" t="s">
        <v>1442</v>
      </c>
      <c r="I177" s="190" t="s">
        <v>1443</v>
      </c>
      <c r="J177" s="190"/>
      <c r="K177" s="232"/>
    </row>
    <row r="178" spans="2:11" ht="15" customHeight="1">
      <c r="B178" s="211"/>
      <c r="C178" s="190" t="s">
        <v>53</v>
      </c>
      <c r="D178" s="190"/>
      <c r="E178" s="190"/>
      <c r="F178" s="210" t="s">
        <v>1374</v>
      </c>
      <c r="G178" s="190"/>
      <c r="H178" s="190" t="s">
        <v>1444</v>
      </c>
      <c r="I178" s="190" t="s">
        <v>1445</v>
      </c>
      <c r="J178" s="190">
        <v>1</v>
      </c>
      <c r="K178" s="232"/>
    </row>
    <row r="179" spans="2:11" ht="15" customHeight="1">
      <c r="B179" s="211"/>
      <c r="C179" s="190" t="s">
        <v>49</v>
      </c>
      <c r="D179" s="190"/>
      <c r="E179" s="190"/>
      <c r="F179" s="210" t="s">
        <v>1374</v>
      </c>
      <c r="G179" s="190"/>
      <c r="H179" s="190" t="s">
        <v>1446</v>
      </c>
      <c r="I179" s="190" t="s">
        <v>1376</v>
      </c>
      <c r="J179" s="190">
        <v>20</v>
      </c>
      <c r="K179" s="232"/>
    </row>
    <row r="180" spans="2:11" ht="15" customHeight="1">
      <c r="B180" s="211"/>
      <c r="C180" s="190" t="s">
        <v>50</v>
      </c>
      <c r="D180" s="190"/>
      <c r="E180" s="190"/>
      <c r="F180" s="210" t="s">
        <v>1374</v>
      </c>
      <c r="G180" s="190"/>
      <c r="H180" s="190" t="s">
        <v>1447</v>
      </c>
      <c r="I180" s="190" t="s">
        <v>1376</v>
      </c>
      <c r="J180" s="190">
        <v>255</v>
      </c>
      <c r="K180" s="232"/>
    </row>
    <row r="181" spans="2:11" ht="15" customHeight="1">
      <c r="B181" s="211"/>
      <c r="C181" s="190" t="s">
        <v>129</v>
      </c>
      <c r="D181" s="190"/>
      <c r="E181" s="190"/>
      <c r="F181" s="210" t="s">
        <v>1374</v>
      </c>
      <c r="G181" s="190"/>
      <c r="H181" s="190" t="s">
        <v>1338</v>
      </c>
      <c r="I181" s="190" t="s">
        <v>1376</v>
      </c>
      <c r="J181" s="190">
        <v>10</v>
      </c>
      <c r="K181" s="232"/>
    </row>
    <row r="182" spans="2:11" ht="15" customHeight="1">
      <c r="B182" s="211"/>
      <c r="C182" s="190" t="s">
        <v>130</v>
      </c>
      <c r="D182" s="190"/>
      <c r="E182" s="190"/>
      <c r="F182" s="210" t="s">
        <v>1374</v>
      </c>
      <c r="G182" s="190"/>
      <c r="H182" s="190" t="s">
        <v>1448</v>
      </c>
      <c r="I182" s="190" t="s">
        <v>1409</v>
      </c>
      <c r="J182" s="190"/>
      <c r="K182" s="232"/>
    </row>
    <row r="183" spans="2:11" ht="15" customHeight="1">
      <c r="B183" s="211"/>
      <c r="C183" s="190" t="s">
        <v>1449</v>
      </c>
      <c r="D183" s="190"/>
      <c r="E183" s="190"/>
      <c r="F183" s="210" t="s">
        <v>1374</v>
      </c>
      <c r="G183" s="190"/>
      <c r="H183" s="190" t="s">
        <v>1450</v>
      </c>
      <c r="I183" s="190" t="s">
        <v>1409</v>
      </c>
      <c r="J183" s="190"/>
      <c r="K183" s="232"/>
    </row>
    <row r="184" spans="2:11" ht="15" customHeight="1">
      <c r="B184" s="211"/>
      <c r="C184" s="190" t="s">
        <v>1438</v>
      </c>
      <c r="D184" s="190"/>
      <c r="E184" s="190"/>
      <c r="F184" s="210" t="s">
        <v>1374</v>
      </c>
      <c r="G184" s="190"/>
      <c r="H184" s="190" t="s">
        <v>1451</v>
      </c>
      <c r="I184" s="190" t="s">
        <v>1409</v>
      </c>
      <c r="J184" s="190"/>
      <c r="K184" s="232"/>
    </row>
    <row r="185" spans="2:11" ht="15" customHeight="1">
      <c r="B185" s="211"/>
      <c r="C185" s="190" t="s">
        <v>132</v>
      </c>
      <c r="D185" s="190"/>
      <c r="E185" s="190"/>
      <c r="F185" s="210" t="s">
        <v>1380</v>
      </c>
      <c r="G185" s="190"/>
      <c r="H185" s="190" t="s">
        <v>1452</v>
      </c>
      <c r="I185" s="190" t="s">
        <v>1376</v>
      </c>
      <c r="J185" s="190">
        <v>50</v>
      </c>
      <c r="K185" s="232"/>
    </row>
    <row r="186" spans="2:11" ht="15" customHeight="1">
      <c r="B186" s="211"/>
      <c r="C186" s="190" t="s">
        <v>1453</v>
      </c>
      <c r="D186" s="190"/>
      <c r="E186" s="190"/>
      <c r="F186" s="210" t="s">
        <v>1380</v>
      </c>
      <c r="G186" s="190"/>
      <c r="H186" s="190" t="s">
        <v>1454</v>
      </c>
      <c r="I186" s="190" t="s">
        <v>1455</v>
      </c>
      <c r="J186" s="190"/>
      <c r="K186" s="232"/>
    </row>
    <row r="187" spans="2:11" ht="15" customHeight="1">
      <c r="B187" s="211"/>
      <c r="C187" s="190" t="s">
        <v>1456</v>
      </c>
      <c r="D187" s="190"/>
      <c r="E187" s="190"/>
      <c r="F187" s="210" t="s">
        <v>1380</v>
      </c>
      <c r="G187" s="190"/>
      <c r="H187" s="190" t="s">
        <v>1457</v>
      </c>
      <c r="I187" s="190" t="s">
        <v>1455</v>
      </c>
      <c r="J187" s="190"/>
      <c r="K187" s="232"/>
    </row>
    <row r="188" spans="2:11" ht="15" customHeight="1">
      <c r="B188" s="211"/>
      <c r="C188" s="190" t="s">
        <v>1458</v>
      </c>
      <c r="D188" s="190"/>
      <c r="E188" s="190"/>
      <c r="F188" s="210" t="s">
        <v>1380</v>
      </c>
      <c r="G188" s="190"/>
      <c r="H188" s="190" t="s">
        <v>1459</v>
      </c>
      <c r="I188" s="190" t="s">
        <v>1455</v>
      </c>
      <c r="J188" s="190"/>
      <c r="K188" s="232"/>
    </row>
    <row r="189" spans="2:11" ht="15" customHeight="1">
      <c r="B189" s="211"/>
      <c r="C189" s="244" t="s">
        <v>1460</v>
      </c>
      <c r="D189" s="190"/>
      <c r="E189" s="190"/>
      <c r="F189" s="210" t="s">
        <v>1380</v>
      </c>
      <c r="G189" s="190"/>
      <c r="H189" s="190" t="s">
        <v>1461</v>
      </c>
      <c r="I189" s="190" t="s">
        <v>1462</v>
      </c>
      <c r="J189" s="245" t="s">
        <v>1463</v>
      </c>
      <c r="K189" s="232"/>
    </row>
    <row r="190" spans="2:11" ht="15" customHeight="1">
      <c r="B190" s="211"/>
      <c r="C190" s="196" t="s">
        <v>38</v>
      </c>
      <c r="D190" s="190"/>
      <c r="E190" s="190"/>
      <c r="F190" s="210" t="s">
        <v>1374</v>
      </c>
      <c r="G190" s="190"/>
      <c r="H190" s="187" t="s">
        <v>1464</v>
      </c>
      <c r="I190" s="190" t="s">
        <v>1465</v>
      </c>
      <c r="J190" s="190"/>
      <c r="K190" s="232"/>
    </row>
    <row r="191" spans="2:11" ht="15" customHeight="1">
      <c r="B191" s="211"/>
      <c r="C191" s="196" t="s">
        <v>1466</v>
      </c>
      <c r="D191" s="190"/>
      <c r="E191" s="190"/>
      <c r="F191" s="210" t="s">
        <v>1374</v>
      </c>
      <c r="G191" s="190"/>
      <c r="H191" s="190" t="s">
        <v>1467</v>
      </c>
      <c r="I191" s="190" t="s">
        <v>1409</v>
      </c>
      <c r="J191" s="190"/>
      <c r="K191" s="232"/>
    </row>
    <row r="192" spans="2:11" ht="15" customHeight="1">
      <c r="B192" s="211"/>
      <c r="C192" s="196" t="s">
        <v>1468</v>
      </c>
      <c r="D192" s="190"/>
      <c r="E192" s="190"/>
      <c r="F192" s="210" t="s">
        <v>1374</v>
      </c>
      <c r="G192" s="190"/>
      <c r="H192" s="190" t="s">
        <v>1469</v>
      </c>
      <c r="I192" s="190" t="s">
        <v>1409</v>
      </c>
      <c r="J192" s="190"/>
      <c r="K192" s="232"/>
    </row>
    <row r="193" spans="2:11" ht="15" customHeight="1">
      <c r="B193" s="211"/>
      <c r="C193" s="196" t="s">
        <v>1470</v>
      </c>
      <c r="D193" s="190"/>
      <c r="E193" s="190"/>
      <c r="F193" s="210" t="s">
        <v>1380</v>
      </c>
      <c r="G193" s="190"/>
      <c r="H193" s="190" t="s">
        <v>1471</v>
      </c>
      <c r="I193" s="190" t="s">
        <v>1409</v>
      </c>
      <c r="J193" s="190"/>
      <c r="K193" s="232"/>
    </row>
    <row r="194" spans="2:11" ht="15" customHeight="1">
      <c r="B194" s="238"/>
      <c r="C194" s="246"/>
      <c r="D194" s="220"/>
      <c r="E194" s="220"/>
      <c r="F194" s="220"/>
      <c r="G194" s="220"/>
      <c r="H194" s="220"/>
      <c r="I194" s="220"/>
      <c r="J194" s="220"/>
      <c r="K194" s="239"/>
    </row>
    <row r="195" spans="2:11" ht="18.75" customHeight="1">
      <c r="B195" s="187"/>
      <c r="C195" s="190"/>
      <c r="D195" s="190"/>
      <c r="E195" s="190"/>
      <c r="F195" s="210"/>
      <c r="G195" s="190"/>
      <c r="H195" s="190"/>
      <c r="I195" s="190"/>
      <c r="J195" s="190"/>
      <c r="K195" s="187"/>
    </row>
    <row r="196" spans="2:11" ht="18.75" customHeight="1">
      <c r="B196" s="187"/>
      <c r="C196" s="190"/>
      <c r="D196" s="190"/>
      <c r="E196" s="190"/>
      <c r="F196" s="210"/>
      <c r="G196" s="190"/>
      <c r="H196" s="190"/>
      <c r="I196" s="190"/>
      <c r="J196" s="190"/>
      <c r="K196" s="187"/>
    </row>
    <row r="197" spans="2:11" ht="18.75" customHeight="1">
      <c r="B197" s="197"/>
      <c r="C197" s="197"/>
      <c r="D197" s="197"/>
      <c r="E197" s="197"/>
      <c r="F197" s="197"/>
      <c r="G197" s="197"/>
      <c r="H197" s="197"/>
      <c r="I197" s="197"/>
      <c r="J197" s="197"/>
      <c r="K197" s="197"/>
    </row>
    <row r="198" spans="2:11" ht="13.5">
      <c r="B198" s="179"/>
      <c r="C198" s="180"/>
      <c r="D198" s="180"/>
      <c r="E198" s="180"/>
      <c r="F198" s="180"/>
      <c r="G198" s="180"/>
      <c r="H198" s="180"/>
      <c r="I198" s="180"/>
      <c r="J198" s="180"/>
      <c r="K198" s="181"/>
    </row>
    <row r="199" spans="2:11" ht="21">
      <c r="B199" s="182"/>
      <c r="C199" s="295" t="s">
        <v>1472</v>
      </c>
      <c r="D199" s="295"/>
      <c r="E199" s="295"/>
      <c r="F199" s="295"/>
      <c r="G199" s="295"/>
      <c r="H199" s="295"/>
      <c r="I199" s="295"/>
      <c r="J199" s="295"/>
      <c r="K199" s="183"/>
    </row>
    <row r="200" spans="2:11" ht="25.5" customHeight="1">
      <c r="B200" s="182"/>
      <c r="C200" s="247" t="s">
        <v>1473</v>
      </c>
      <c r="D200" s="247"/>
      <c r="E200" s="247"/>
      <c r="F200" s="247" t="s">
        <v>1474</v>
      </c>
      <c r="G200" s="248"/>
      <c r="H200" s="298" t="s">
        <v>1475</v>
      </c>
      <c r="I200" s="298"/>
      <c r="J200" s="298"/>
      <c r="K200" s="183"/>
    </row>
    <row r="201" spans="2:11" ht="5.25" customHeight="1">
      <c r="B201" s="211"/>
      <c r="C201" s="208"/>
      <c r="D201" s="208"/>
      <c r="E201" s="208"/>
      <c r="F201" s="208"/>
      <c r="G201" s="190"/>
      <c r="H201" s="208"/>
      <c r="I201" s="208"/>
      <c r="J201" s="208"/>
      <c r="K201" s="232"/>
    </row>
    <row r="202" spans="2:11" ht="15" customHeight="1">
      <c r="B202" s="211"/>
      <c r="C202" s="190" t="s">
        <v>1465</v>
      </c>
      <c r="D202" s="190"/>
      <c r="E202" s="190"/>
      <c r="F202" s="210" t="s">
        <v>39</v>
      </c>
      <c r="G202" s="190"/>
      <c r="H202" s="297" t="s">
        <v>1476</v>
      </c>
      <c r="I202" s="297"/>
      <c r="J202" s="297"/>
      <c r="K202" s="232"/>
    </row>
    <row r="203" spans="2:11" ht="15" customHeight="1">
      <c r="B203" s="211"/>
      <c r="C203" s="217"/>
      <c r="D203" s="190"/>
      <c r="E203" s="190"/>
      <c r="F203" s="210" t="s">
        <v>40</v>
      </c>
      <c r="G203" s="190"/>
      <c r="H203" s="297" t="s">
        <v>1477</v>
      </c>
      <c r="I203" s="297"/>
      <c r="J203" s="297"/>
      <c r="K203" s="232"/>
    </row>
    <row r="204" spans="2:11" ht="15" customHeight="1">
      <c r="B204" s="211"/>
      <c r="C204" s="217"/>
      <c r="D204" s="190"/>
      <c r="E204" s="190"/>
      <c r="F204" s="210" t="s">
        <v>43</v>
      </c>
      <c r="G204" s="190"/>
      <c r="H204" s="297" t="s">
        <v>1478</v>
      </c>
      <c r="I204" s="297"/>
      <c r="J204" s="297"/>
      <c r="K204" s="232"/>
    </row>
    <row r="205" spans="2:11" ht="15" customHeight="1">
      <c r="B205" s="211"/>
      <c r="C205" s="190"/>
      <c r="D205" s="190"/>
      <c r="E205" s="190"/>
      <c r="F205" s="210" t="s">
        <v>41</v>
      </c>
      <c r="G205" s="190"/>
      <c r="H205" s="297" t="s">
        <v>1479</v>
      </c>
      <c r="I205" s="297"/>
      <c r="J205" s="297"/>
      <c r="K205" s="232"/>
    </row>
    <row r="206" spans="2:11" ht="15" customHeight="1">
      <c r="B206" s="211"/>
      <c r="C206" s="190"/>
      <c r="D206" s="190"/>
      <c r="E206" s="190"/>
      <c r="F206" s="210" t="s">
        <v>42</v>
      </c>
      <c r="G206" s="190"/>
      <c r="H206" s="297" t="s">
        <v>1480</v>
      </c>
      <c r="I206" s="297"/>
      <c r="J206" s="297"/>
      <c r="K206" s="232"/>
    </row>
    <row r="207" spans="2:11" ht="15" customHeight="1">
      <c r="B207" s="211"/>
      <c r="C207" s="190"/>
      <c r="D207" s="190"/>
      <c r="E207" s="190"/>
      <c r="F207" s="210"/>
      <c r="G207" s="190"/>
      <c r="H207" s="190"/>
      <c r="I207" s="190"/>
      <c r="J207" s="190"/>
      <c r="K207" s="232"/>
    </row>
    <row r="208" spans="2:11" ht="15" customHeight="1">
      <c r="B208" s="211"/>
      <c r="C208" s="190" t="s">
        <v>1421</v>
      </c>
      <c r="D208" s="190"/>
      <c r="E208" s="190"/>
      <c r="F208" s="210" t="s">
        <v>75</v>
      </c>
      <c r="G208" s="190"/>
      <c r="H208" s="297" t="s">
        <v>1481</v>
      </c>
      <c r="I208" s="297"/>
      <c r="J208" s="297"/>
      <c r="K208" s="232"/>
    </row>
    <row r="209" spans="2:11" ht="15" customHeight="1">
      <c r="B209" s="211"/>
      <c r="C209" s="217"/>
      <c r="D209" s="190"/>
      <c r="E209" s="190"/>
      <c r="F209" s="210" t="s">
        <v>1318</v>
      </c>
      <c r="G209" s="190"/>
      <c r="H209" s="297" t="s">
        <v>1319</v>
      </c>
      <c r="I209" s="297"/>
      <c r="J209" s="297"/>
      <c r="K209" s="232"/>
    </row>
    <row r="210" spans="2:11" ht="15" customHeight="1">
      <c r="B210" s="211"/>
      <c r="C210" s="190"/>
      <c r="D210" s="190"/>
      <c r="E210" s="190"/>
      <c r="F210" s="210" t="s">
        <v>1316</v>
      </c>
      <c r="G210" s="190"/>
      <c r="H210" s="297" t="s">
        <v>1482</v>
      </c>
      <c r="I210" s="297"/>
      <c r="J210" s="297"/>
      <c r="K210" s="232"/>
    </row>
    <row r="211" spans="2:11" ht="15" customHeight="1">
      <c r="B211" s="249"/>
      <c r="C211" s="217"/>
      <c r="D211" s="217"/>
      <c r="E211" s="217"/>
      <c r="F211" s="210" t="s">
        <v>80</v>
      </c>
      <c r="G211" s="196"/>
      <c r="H211" s="296" t="s">
        <v>1320</v>
      </c>
      <c r="I211" s="296"/>
      <c r="J211" s="296"/>
      <c r="K211" s="250"/>
    </row>
    <row r="212" spans="2:11" ht="15" customHeight="1">
      <c r="B212" s="249"/>
      <c r="C212" s="217"/>
      <c r="D212" s="217"/>
      <c r="E212" s="217"/>
      <c r="F212" s="210" t="s">
        <v>1321</v>
      </c>
      <c r="G212" s="196"/>
      <c r="H212" s="296" t="s">
        <v>1300</v>
      </c>
      <c r="I212" s="296"/>
      <c r="J212" s="296"/>
      <c r="K212" s="250"/>
    </row>
    <row r="213" spans="2:11" ht="15" customHeight="1">
      <c r="B213" s="249"/>
      <c r="C213" s="217"/>
      <c r="D213" s="217"/>
      <c r="E213" s="217"/>
      <c r="F213" s="251"/>
      <c r="G213" s="196"/>
      <c r="H213" s="252"/>
      <c r="I213" s="252"/>
      <c r="J213" s="252"/>
      <c r="K213" s="250"/>
    </row>
    <row r="214" spans="2:11" ht="15" customHeight="1">
      <c r="B214" s="249"/>
      <c r="C214" s="190" t="s">
        <v>1445</v>
      </c>
      <c r="D214" s="217"/>
      <c r="E214" s="217"/>
      <c r="F214" s="210">
        <v>1</v>
      </c>
      <c r="G214" s="196"/>
      <c r="H214" s="296" t="s">
        <v>1483</v>
      </c>
      <c r="I214" s="296"/>
      <c r="J214" s="296"/>
      <c r="K214" s="250"/>
    </row>
    <row r="215" spans="2:11" ht="15" customHeight="1">
      <c r="B215" s="249"/>
      <c r="C215" s="217"/>
      <c r="D215" s="217"/>
      <c r="E215" s="217"/>
      <c r="F215" s="210">
        <v>2</v>
      </c>
      <c r="G215" s="196"/>
      <c r="H215" s="296" t="s">
        <v>1484</v>
      </c>
      <c r="I215" s="296"/>
      <c r="J215" s="296"/>
      <c r="K215" s="250"/>
    </row>
    <row r="216" spans="2:11" ht="15" customHeight="1">
      <c r="B216" s="249"/>
      <c r="C216" s="217"/>
      <c r="D216" s="217"/>
      <c r="E216" s="217"/>
      <c r="F216" s="210">
        <v>3</v>
      </c>
      <c r="G216" s="196"/>
      <c r="H216" s="296" t="s">
        <v>1485</v>
      </c>
      <c r="I216" s="296"/>
      <c r="J216" s="296"/>
      <c r="K216" s="250"/>
    </row>
    <row r="217" spans="2:11" ht="15" customHeight="1">
      <c r="B217" s="249"/>
      <c r="C217" s="217"/>
      <c r="D217" s="217"/>
      <c r="E217" s="217"/>
      <c r="F217" s="210">
        <v>4</v>
      </c>
      <c r="G217" s="196"/>
      <c r="H217" s="296" t="s">
        <v>1486</v>
      </c>
      <c r="I217" s="296"/>
      <c r="J217" s="296"/>
      <c r="K217" s="250"/>
    </row>
    <row r="218" spans="2:11" ht="12.75" customHeight="1">
      <c r="B218" s="253"/>
      <c r="C218" s="254"/>
      <c r="D218" s="254"/>
      <c r="E218" s="254"/>
      <c r="F218" s="254"/>
      <c r="G218" s="254"/>
      <c r="H218" s="254"/>
      <c r="I218" s="254"/>
      <c r="J218" s="254"/>
      <c r="K218" s="255"/>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C3:J3"/>
    <mergeCell ref="C9:J9"/>
    <mergeCell ref="D10:J10"/>
    <mergeCell ref="D15:J15"/>
    <mergeCell ref="C4:J4"/>
    <mergeCell ref="C6:J6"/>
    <mergeCell ref="C7:J7"/>
    <mergeCell ref="D11:J11"/>
    <mergeCell ref="D16:J16"/>
    <mergeCell ref="D17:J17"/>
    <mergeCell ref="F18:J18"/>
    <mergeCell ref="D33:J33"/>
    <mergeCell ref="D34:J34"/>
    <mergeCell ref="F20:J20"/>
    <mergeCell ref="F23:J23"/>
    <mergeCell ref="F21:J21"/>
    <mergeCell ref="F22:J22"/>
    <mergeCell ref="F19:J19"/>
    <mergeCell ref="D47:J47"/>
    <mergeCell ref="E48:J48"/>
    <mergeCell ref="E49:J49"/>
    <mergeCell ref="D51:J51"/>
    <mergeCell ref="E50:J50"/>
    <mergeCell ref="C52:J52"/>
    <mergeCell ref="C54:J54"/>
    <mergeCell ref="C55:J55"/>
    <mergeCell ref="D61:J61"/>
    <mergeCell ref="C57:J57"/>
    <mergeCell ref="D58:J58"/>
    <mergeCell ref="D59:J59"/>
    <mergeCell ref="D60:J60"/>
    <mergeCell ref="D69:J69"/>
    <mergeCell ref="D70:J70"/>
    <mergeCell ref="C75:J75"/>
    <mergeCell ref="D62:J62"/>
    <mergeCell ref="D65:J65"/>
    <mergeCell ref="D66:J66"/>
    <mergeCell ref="D68:J68"/>
    <mergeCell ref="D63:J63"/>
    <mergeCell ref="D67:J67"/>
  </mergeCells>
  <printOptions/>
  <pageMargins left="0.5902778" right="0.5902778" top="0.5902778" bottom="0.5902778" header="0" footer="0"/>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Darja Kolkova</dc:creator>
  <cp:keywords/>
  <dc:description/>
  <cp:lastModifiedBy>Poul</cp:lastModifiedBy>
  <cp:lastPrinted>2019-03-01T00:49:26Z</cp:lastPrinted>
  <dcterms:created xsi:type="dcterms:W3CDTF">2019-02-28T13:49:25Z</dcterms:created>
  <dcterms:modified xsi:type="dcterms:W3CDTF">2019-05-27T08:31:28Z</dcterms:modified>
  <cp:category/>
  <cp:version/>
  <cp:contentType/>
  <cp:contentStatus/>
</cp:coreProperties>
</file>