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1 - Oprava interiéru ubyt..." sheetId="2" r:id="rId2"/>
    <sheet name="2 - Oprava interiéru ubyt..." sheetId="3" r:id="rId3"/>
    <sheet name="VON - Vedlejší a ostatní ..." sheetId="4" r:id="rId4"/>
    <sheet name="Pokyny pro vyplnění" sheetId="5" r:id="rId5"/>
  </sheets>
  <definedNames>
    <definedName name="_xlnm.Print_Area" localSheetId="0">'Rekapitulace stavby'!$D$4:$AO$36,'Rekapitulace stavby'!$C$42:$AQ$58</definedName>
    <definedName name="_xlnm._FilterDatabase" localSheetId="1" hidden="1">'1 - Oprava interiéru ubyt...'!$C$100:$K$1161</definedName>
    <definedName name="_xlnm.Print_Area" localSheetId="1">'1 - Oprava interiéru ubyt...'!$C$4:$J$39,'1 - Oprava interiéru ubyt...'!$C$45:$J$82,'1 - Oprava interiéru ubyt...'!$C$88:$K$1161</definedName>
    <definedName name="_xlnm._FilterDatabase" localSheetId="2" hidden="1">'2 - Oprava interiéru ubyt...'!$C$100:$K$1157</definedName>
    <definedName name="_xlnm.Print_Area" localSheetId="2">'2 - Oprava interiéru ubyt...'!$C$4:$J$39,'2 - Oprava interiéru ubyt...'!$C$45:$J$82,'2 - Oprava interiéru ubyt...'!$C$88:$K$1157</definedName>
    <definedName name="_xlnm._FilterDatabase" localSheetId="3" hidden="1">'VON - Vedlejší a ostatní ...'!$C$84:$K$97</definedName>
    <definedName name="_xlnm.Print_Area" localSheetId="3">'VON - Vedlejší a ostatní ...'!$C$4:$J$39,'VON - Vedlejší a ostatní ...'!$C$45:$J$66,'VON - Vedlejší a ostatní ...'!$C$72:$K$97</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'1 - Oprava interiéru ubyt...'!$100:$100</definedName>
    <definedName name="_xlnm.Print_Titles" localSheetId="2">'2 - Oprava interiéru ubyt...'!$100:$100</definedName>
    <definedName name="_xlnm.Print_Titles" localSheetId="3">'VON - Vedlejší a ostatní ...'!$84:$84</definedName>
  </definedNames>
  <calcPr fullCalcOnLoad="1"/>
</workbook>
</file>

<file path=xl/sharedStrings.xml><?xml version="1.0" encoding="utf-8"?>
<sst xmlns="http://schemas.openxmlformats.org/spreadsheetml/2006/main" count="21935" uniqueCount="1499">
  <si>
    <t>Export Komplet</t>
  </si>
  <si>
    <t>VZ</t>
  </si>
  <si>
    <t>2.0</t>
  </si>
  <si>
    <t>ZAMOK</t>
  </si>
  <si>
    <t>False</t>
  </si>
  <si>
    <t>{327d49d6-81fb-4961-8708-b3bb39bb2dd0}</t>
  </si>
  <si>
    <t>0,01</t>
  </si>
  <si>
    <t>21</t>
  </si>
  <si>
    <t>15</t>
  </si>
  <si>
    <t>REKAPITULACE STAVBY</t>
  </si>
  <si>
    <t>v ---  níže se nacházejí doplnkové a pomocné údaje k sestavám  --- v</t>
  </si>
  <si>
    <t>Návod na vyplnění</t>
  </si>
  <si>
    <t>0,001</t>
  </si>
  <si>
    <t>Kód:</t>
  </si>
  <si>
    <t>AE-19001</t>
  </si>
  <si>
    <t>Měnit lze pouze buňky se žlutým podbarvením!
1) v Rekapitulaci stavby vyplňte údaje o Uchazeči (přenesou se do ostatních sestav i v jiných listech)
2) na vybraných listech vyplňte v sestavě Soupis prací ceny u položek</t>
  </si>
  <si>
    <t>Stavba:</t>
  </si>
  <si>
    <t>Oprava interiéru ubytovacího zařízení ÚJOP UK- BLOK A1,A2,B   Správa budov a zařízení CDMS Krystal Hotel Krystal</t>
  </si>
  <si>
    <t>KSO:</t>
  </si>
  <si>
    <t/>
  </si>
  <si>
    <t>CC-CZ:</t>
  </si>
  <si>
    <t>Místo:</t>
  </si>
  <si>
    <t xml:space="preserve"> </t>
  </si>
  <si>
    <t>Datum:</t>
  </si>
  <si>
    <t>26. 2. 2019</t>
  </si>
  <si>
    <t>Zadavatel:</t>
  </si>
  <si>
    <t>IČ:</t>
  </si>
  <si>
    <t>ÚJOP Univerzity Karlovy, Praha</t>
  </si>
  <si>
    <t>DIČ:</t>
  </si>
  <si>
    <t>Uchazeč:</t>
  </si>
  <si>
    <t>Vyplň údaj</t>
  </si>
  <si>
    <t>Projektant:</t>
  </si>
  <si>
    <t>ArcEnergo s.r.o.</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</si>
  <si>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</si>
  <si>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</si>
  <si>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</si>
  <si>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</si>
  <si>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</si>
  <si>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</si>
  <si>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</si>
  <si>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</si>
  <si>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</si>
  <si>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</si>
  <si>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</si>
  <si>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</si>
  <si>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</si>
  <si>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</si>
  <si>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</si>
  <si>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</si>
  <si>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</si>
  <si>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</si>
  <si>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</si>
  <si>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</si>
  <si>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</si>
  <si>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</si>
  <si>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</si>
  <si>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</si>
  <si>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</si>
  <si>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</si>
  <si>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</si>
  <si>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</si>
  <si>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</si>
  <si>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</si>
  <si>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</si>
  <si>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</si>
  <si>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</si>
  <si>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</si>
  <si>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</si>
  <si>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</si>
  <si>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</si>
  <si>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</si>
  <si>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</si>
  <si>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</si>
  <si>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</si>
  <si>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</si>
  <si>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</si>
  <si>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</si>
  <si>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 xml:space="preserve">Oprava interiéru ubytovacího zařízení 8.NP </t>
  </si>
  <si>
    <t>STA</t>
  </si>
  <si>
    <t>{6b4f971b-6bb9-4db7-9b07-0bd9163ac681}</t>
  </si>
  <si>
    <t>2</t>
  </si>
  <si>
    <t xml:space="preserve">Oprava interiéru ubytovacího zařízení 9.NP </t>
  </si>
  <si>
    <t>{d1d35474-0414-418f-b238-f5ca4f234a40}</t>
  </si>
  <si>
    <t>VON</t>
  </si>
  <si>
    <t xml:space="preserve">Vedlejší a ostatní náklady </t>
  </si>
  <si>
    <t>{fb826aea-3748-41ff-8984-137f5b4132ad}</t>
  </si>
  <si>
    <t>dekob</t>
  </si>
  <si>
    <t>895,3</t>
  </si>
  <si>
    <t>depvc</t>
  </si>
  <si>
    <t>103,48</t>
  </si>
  <si>
    <t>KRYCÍ LIST SOUPISU PRACÍ</t>
  </si>
  <si>
    <t>deker</t>
  </si>
  <si>
    <t>27,8</t>
  </si>
  <si>
    <t>vinyl</t>
  </si>
  <si>
    <t>941,62</t>
  </si>
  <si>
    <t>kd</t>
  </si>
  <si>
    <t>96,27</t>
  </si>
  <si>
    <t>obklad</t>
  </si>
  <si>
    <t>547,062</t>
  </si>
  <si>
    <t>Objekt:</t>
  </si>
  <si>
    <t>obkladp</t>
  </si>
  <si>
    <t>obklad prádelna</t>
  </si>
  <si>
    <t>6,66</t>
  </si>
  <si>
    <t xml:space="preserve">1 - Oprava interiéru ubytovacího zařízení 8.NP </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</si>
  <si>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</si>
  <si>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</si>
  <si>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</si>
  <si>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</si>
  <si>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</si>
  <si>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</si>
  <si>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</si>
  <si>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</si>
  <si>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</si>
  <si>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</si>
  <si>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</si>
  <si>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</si>
  <si>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721- - Zdravotechnika </t>
  </si>
  <si>
    <t xml:space="preserve">    741 - Elektroinstalace - silnoproud</t>
  </si>
  <si>
    <t xml:space="preserve">    742 - Elektroinstalace - slaboproud</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</si>
  <si>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</si>
  <si>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</si>
  <si>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</si>
  <si>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</si>
  <si>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</si>
  <si>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</si>
  <si>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</si>
  <si>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</si>
  <si>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I - Interiér</t>
  </si>
  <si>
    <t xml:space="preserve">    O - Ostatní</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</si>
  <si>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</si>
  <si>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</si>
  <si>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</si>
  <si>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</si>
  <si>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</si>
  <si>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</si>
  <si>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</si>
  <si>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</si>
  <si>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</si>
  <si>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</si>
  <si>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</si>
  <si>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</si>
  <si>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</si>
  <si>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</si>
  <si>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</si>
  <si>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</si>
  <si>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</si>
  <si>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</si>
  <si>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</si>
  <si>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</si>
  <si>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317142428</t>
  </si>
  <si>
    <t>Překlady nenosné z pórobetonu osazené do tenkého maltového lože, výšky do 250 mm, šířky překladu 100 mm, délky překladu přes 2000 do 2500 mm</t>
  </si>
  <si>
    <t>kus</t>
  </si>
  <si>
    <t>CS ÚRS 2019 01</t>
  </si>
  <si>
    <t>4</t>
  </si>
  <si>
    <t>-413901189</t>
  </si>
  <si>
    <t>PSC</t>
  </si>
  <si>
    <t xml:space="preserve">Poznámka k souboru cen:
1. V cenách jsou započteny náklady na dodání a uložení překladu, včetně podmazání ložné plochy tenkovrstvou maltou.
</t>
  </si>
  <si>
    <t>VV</t>
  </si>
  <si>
    <t>"vč. B-05+popis TZ"</t>
  </si>
  <si>
    <t>"vč. C-01d"</t>
  </si>
  <si>
    <t>"P1"</t>
  </si>
  <si>
    <t>30</t>
  </si>
  <si>
    <t>317941121</t>
  </si>
  <si>
    <t>Osazování ocelových válcovaných nosníků na zdivu I nebo IE nebo U nebo UE nebo L do č. 12 nebo výšky do 120 mm</t>
  </si>
  <si>
    <t>t</t>
  </si>
  <si>
    <t>689801197</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</si>
  <si>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</si>
  <si>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"P2"</t>
  </si>
  <si>
    <t>29*0,8*4,8*0,001</t>
  </si>
  <si>
    <t>M</t>
  </si>
  <si>
    <t>1301042-P2</t>
  </si>
  <si>
    <t>úhelník ocelový rovnostranný jakost 11 375 75x75x4mm</t>
  </si>
  <si>
    <t>8</t>
  </si>
  <si>
    <t>685489404</t>
  </si>
  <si>
    <t>0,111*1,08 'Přepočtené koeficientem množství</t>
  </si>
  <si>
    <t>342272215</t>
  </si>
  <si>
    <t>Příčky z pórobetonových tvárnic hladkých na tenké maltové lože objemová hmotnost do 500 kg/m3, tloušťka příčky 75 mm</t>
  </si>
  <si>
    <t>m2</t>
  </si>
  <si>
    <t>118314706</t>
  </si>
  <si>
    <t>"var1"</t>
  </si>
  <si>
    <t>(0,655+0,075+1,1+0,9)*2,52*20</t>
  </si>
  <si>
    <t>"var2"</t>
  </si>
  <si>
    <t>(0,655+0,075+1,1+0,9)*2,52*9</t>
  </si>
  <si>
    <t>"prádelna"</t>
  </si>
  <si>
    <t>1,835*1,0</t>
  </si>
  <si>
    <t>Součet</t>
  </si>
  <si>
    <t>5</t>
  </si>
  <si>
    <t>342272225</t>
  </si>
  <si>
    <t>Příčky z pórobetonových tvárnic hladkých na tenké maltové lože objemová hmotnost do 500 kg/m3, tloušťka příčky 100 mm</t>
  </si>
  <si>
    <t>929145549</t>
  </si>
  <si>
    <t>3,4*2,52*20</t>
  </si>
  <si>
    <t>-0,8*1,97*20</t>
  </si>
  <si>
    <t>3,4*2,52</t>
  </si>
  <si>
    <t>-0,8*1,97</t>
  </si>
  <si>
    <t>3,4*2,52*9</t>
  </si>
  <si>
    <t>-0,8*1,97*9</t>
  </si>
  <si>
    <t>6</t>
  </si>
  <si>
    <t>346244353</t>
  </si>
  <si>
    <t>Obezdívka koupelnových van ploch rovných z přesných pórobetonových tvárnic, na tenké maltové lože, tl. 75 mm</t>
  </si>
  <si>
    <t>522937600</t>
  </si>
  <si>
    <t>1,6*0,6*9</t>
  </si>
  <si>
    <t>Úpravy povrchů, podlahy a osazování výplní</t>
  </si>
  <si>
    <t>7</t>
  </si>
  <si>
    <t>611325421</t>
  </si>
  <si>
    <t>Oprava vápenocementové omítky vnitřních ploch štukové dvouvrstvé, tloušťky do 20 mm a tloušťky štuku do 3 mm stropů, v rozsahu opravované plochy do 10%</t>
  </si>
  <si>
    <t>-439666117</t>
  </si>
  <si>
    <t xml:space="preserve">Poznámka k souboru cen:
1. Pro ocenění opravy omítek plochy do 1 m2 se použijí ceny souboru cen 61. 32-52.. Vápenocementová omítka jednotlivých malých ploch.
</t>
  </si>
  <si>
    <t>15,98*20</t>
  </si>
  <si>
    <t>14,52*9</t>
  </si>
  <si>
    <t>612131101</t>
  </si>
  <si>
    <t>Podkladní a spojovací vrstva vnitřních omítaných ploch cementový postřik nanášený ručně celoplošně stěn</t>
  </si>
  <si>
    <t>-1576090951</t>
  </si>
  <si>
    <t>2*(0,655+0,075+1,1+0,9)*2,52*20</t>
  </si>
  <si>
    <t>2*3,4*2,52*20</t>
  </si>
  <si>
    <t>-2*0,8*1,97*20</t>
  </si>
  <si>
    <t>2*3,4*2,52</t>
  </si>
  <si>
    <t>-2*0,8*1,97</t>
  </si>
  <si>
    <t>2*(0,655+0,075+1,1+0,9)*2,52*9</t>
  </si>
  <si>
    <t>2*3,4*2,52*9</t>
  </si>
  <si>
    <t>-2*0,8*1,97*9</t>
  </si>
  <si>
    <t>9</t>
  </si>
  <si>
    <t>612321141</t>
  </si>
  <si>
    <t>Omítka vápenocementová vnitřních ploch nanášená ručně dvouvrstvá, tloušťky jádrové omítky do 10 mm a tloušťky štuku do 3 mm štuková svislých konstrukcí stěn</t>
  </si>
  <si>
    <t>-1665960933</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</si>
  <si>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</si>
  <si>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2*3,4*2,52*21</t>
  </si>
  <si>
    <t>-2*0,8*1,97*21</t>
  </si>
  <si>
    <t>"nad obkladem-umakart"</t>
  </si>
  <si>
    <t>0,95*16</t>
  </si>
  <si>
    <t>Mezisoučet</t>
  </si>
  <si>
    <t>"obkl"</t>
  </si>
  <si>
    <t>-2*(1,0+0,9)*2,1*20</t>
  </si>
  <si>
    <t>0,6*1,97*20</t>
  </si>
  <si>
    <t>-(1,73+1,22)*2,1*20</t>
  </si>
  <si>
    <t>1,0*6</t>
  </si>
  <si>
    <t>-2*(1,0+0,9)*2,1*9</t>
  </si>
  <si>
    <t>0,7*1,97*9</t>
  </si>
  <si>
    <t>-(1,73+1,65)*2,1*9</t>
  </si>
  <si>
    <t>10</t>
  </si>
  <si>
    <t>612325421</t>
  </si>
  <si>
    <t>Oprava vápenocementové omítky vnitřních ploch štukové dvouvrstvé, tloušťky do 20 mm a tloušťky štuku do 3 mm stěn, v rozsahu opravované plochy do 10%</t>
  </si>
  <si>
    <t>-931572665</t>
  </si>
  <si>
    <t>2*(3,4+7,0)*2,52*20</t>
  </si>
  <si>
    <t>2*(3,4+7,0)*2,52*9</t>
  </si>
  <si>
    <t>"odp. obklad na stáv.stěně"</t>
  </si>
  <si>
    <t>-(1,83+2,195)*2,1*20</t>
  </si>
  <si>
    <t>-(1,83+2,625)*2,1*9</t>
  </si>
  <si>
    <t>"okna+balk.d"</t>
  </si>
  <si>
    <t>-1,52*1,59*29</t>
  </si>
  <si>
    <t>-0,92*2,4*29</t>
  </si>
  <si>
    <t>"vč. C-02"</t>
  </si>
  <si>
    <t>2*(36,2+1,6)*2,52</t>
  </si>
  <si>
    <t>2*(29,0+1,6)*2,52</t>
  </si>
  <si>
    <t>2*(18,2+2,2)*2,52</t>
  </si>
  <si>
    <t>2*(1,4+6,5)*2,52</t>
  </si>
  <si>
    <t>2*(1,75+4,2)*2,52</t>
  </si>
  <si>
    <t>-43*0,8*1,97</t>
  </si>
  <si>
    <t>-2*1,6*1,97*5</t>
  </si>
  <si>
    <t>-2*1,45*1,97*4</t>
  </si>
  <si>
    <t>"vč. C-03"</t>
  </si>
  <si>
    <t>2*(7,0+3,1)*2,52</t>
  </si>
  <si>
    <t>"vč. C-04"</t>
  </si>
  <si>
    <t>2*(3,4+1,835)*2,52</t>
  </si>
  <si>
    <t>(2,9+1,5+2,25)*2,52</t>
  </si>
  <si>
    <t>"vč. C-05"</t>
  </si>
  <si>
    <t>(6,45+3,4+6,45)*2,52</t>
  </si>
  <si>
    <t>"vč. C-06"</t>
  </si>
  <si>
    <t>2*(3,3+5,7)*2,52</t>
  </si>
  <si>
    <t>"vč. C-07"</t>
  </si>
  <si>
    <t>2*(1,58+4,12+5,75)*2,52</t>
  </si>
  <si>
    <t>11</t>
  </si>
  <si>
    <t>612331111</t>
  </si>
  <si>
    <t>Omítka cementová vnitřních ploch nanášená ručně jednovrstvá, tloušťky do 10 mm hrubá zatřená svislých konstrukcí stěn</t>
  </si>
  <si>
    <t>-2119789528</t>
  </si>
  <si>
    <t xml:space="preserve">Poznámka k souboru cen: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</si>
  <si>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"vč. B05+popis TZ"</t>
  </si>
  <si>
    <t>2*(1,0+0,9)*2,1*20</t>
  </si>
  <si>
    <t>-0,6*1,97*20</t>
  </si>
  <si>
    <t>2*(1,73+1,22)*2,1*20</t>
  </si>
  <si>
    <t>2*(1,0+0,9)*2,1*9</t>
  </si>
  <si>
    <t>-0,7*1,97*9</t>
  </si>
  <si>
    <t>2*(1,73+1,65)*2,1*9</t>
  </si>
  <si>
    <t>12</t>
  </si>
  <si>
    <t>619991011</t>
  </si>
  <si>
    <t>Zakrytí vnitřních ploch před znečištěním včetně pozdějšího odkrytí konstrukcí a prvků obalením fólií a přelepením páskou</t>
  </si>
  <si>
    <t>1245040920</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</si>
  <si>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</si>
  <si>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"vč. B05a+B06a+popis TZ"</t>
  </si>
  <si>
    <t>1,52*1,59*30</t>
  </si>
  <si>
    <t>0,92*2,4*30</t>
  </si>
  <si>
    <t>"ostatní"</t>
  </si>
  <si>
    <t>200,0</t>
  </si>
  <si>
    <t>13</t>
  </si>
  <si>
    <t>642946111</t>
  </si>
  <si>
    <t>Osazení stavebního pouzdra posuvných dveří do zděné příčky s jednou kapsou pro jedno dveřní křídlo průchozí šířky do 800 mm</t>
  </si>
  <si>
    <t>-2075396910</t>
  </si>
  <si>
    <t xml:space="preserve">Poznámka k souboru cen:
1. Pro volbu položky je rozhodující čistá průchozí šířka dveřního otvoru resp.dveřních křídel.
2. Ceny souboru cen -61 . . nelze použít pro montáž stavebního pouzdra posuvných dveří do sádrokartonové konstrukce. Tato montáž se oceňuje položkami 763 18-3… v části A01 katalogu 800-763 Konstrukce suché výstavby.
3. V cenách jsou započteny i náklady na sestavení stavebního pouzdra.
4. V cenách nejsou započteny náklady na potažení stavebního pouzdra tmelem a zaomítání, tyto se oceňují položkami příslušných souborů cen tohoto katalogu.
</t>
  </si>
  <si>
    <t>"1/T"</t>
  </si>
  <si>
    <t>29</t>
  </si>
  <si>
    <t>14</t>
  </si>
  <si>
    <t>55331612</t>
  </si>
  <si>
    <t>pouzdro stavební posuvných dveří jednopouzdrové 800mm standardní rozměr</t>
  </si>
  <si>
    <t>-1482616393</t>
  </si>
  <si>
    <t>Ostatní konstrukce a práce, bourání</t>
  </si>
  <si>
    <t>949101111</t>
  </si>
  <si>
    <t>Lešení pomocné pracovní pro objekty pozemních staveb pro zatížení do 150 kg/m2, o výšce lešeňové podlahy do 1,9 m</t>
  </si>
  <si>
    <t>893260130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</si>
  <si>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</si>
  <si>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16</t>
  </si>
  <si>
    <t>952901111</t>
  </si>
  <si>
    <t>Vyčištění budov nebo objektů před předáním do užívání budov bytové nebo občanské výstavby, světlé výšky podlaží do 4 m</t>
  </si>
  <si>
    <t>-263010352</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</si>
  <si>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</si>
  <si>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17</t>
  </si>
  <si>
    <t>95396612-M</t>
  </si>
  <si>
    <t>Montáž ochranných prvků stěn - madlo vč. kotvení</t>
  </si>
  <si>
    <t>m</t>
  </si>
  <si>
    <t>627741180</t>
  </si>
  <si>
    <t xml:space="preserve">Poznámka k souboru cen:
1. V cenách -6112 a -6122 jsou započteny i náklady na montáž ukončovacích systémových prvků.
2. V ceně -6121 jsou započteny i náklady na montáž rohových a ukončovacích systémových prvků.
3. V cenách -6111 a -6112 nejsou započteny náklady na vyrovnání podkladu.
4. V cenách -6121 a -6122 nejsou započteny náklady na kotvící prvky, jejich cena je závislá na typu podkladu.
</t>
  </si>
  <si>
    <t>"vč. B-05a+popis TZ"</t>
  </si>
  <si>
    <t>"4/T"</t>
  </si>
  <si>
    <t>118,3</t>
  </si>
  <si>
    <t>18</t>
  </si>
  <si>
    <t>283550-4/T</t>
  </si>
  <si>
    <t>Nárazový ochranný pás š. 200mm - viz celý popis 4/T</t>
  </si>
  <si>
    <t>1984591008</t>
  </si>
  <si>
    <t>118,3*1,1 'Přepočtené koeficientem množství</t>
  </si>
  <si>
    <t>19</t>
  </si>
  <si>
    <t>953-PU</t>
  </si>
  <si>
    <t xml:space="preserve">Protipožární ucpávky - doplnění </t>
  </si>
  <si>
    <t>1881431709</t>
  </si>
  <si>
    <t>20</t>
  </si>
  <si>
    <t>962031132</t>
  </si>
  <si>
    <t>Bourání příček z cihel, tvárnic nebo příčkovek z cihel pálených, plných nebo dutých na maltu vápennou nebo vápenocementovou, tl. do 100 mm</t>
  </si>
  <si>
    <t>962759402</t>
  </si>
  <si>
    <t>"vč. B03+popis TZ"</t>
  </si>
  <si>
    <t>"vč. C-01b"</t>
  </si>
  <si>
    <t>"B1"</t>
  </si>
  <si>
    <t>2,25*2,52*4</t>
  </si>
  <si>
    <t>-0,6*1,97*2*4</t>
  </si>
  <si>
    <t>"B2"</t>
  </si>
  <si>
    <t>2,66*2,52*4</t>
  </si>
  <si>
    <t>3,0*2,52</t>
  </si>
  <si>
    <t>962031133</t>
  </si>
  <si>
    <t>Bourání příček z cihel, tvárnic nebo příčkovek z cihel pálených, plných nebo dutých na maltu vápennou nebo vápenocementovou, tl. do 150 mm</t>
  </si>
  <si>
    <t>353501988</t>
  </si>
  <si>
    <t>1,98*2,52*4</t>
  </si>
  <si>
    <t>22</t>
  </si>
  <si>
    <t>962051115</t>
  </si>
  <si>
    <t>Bourání příček železobetonových tloušťky do 100 mm</t>
  </si>
  <si>
    <t>164943323</t>
  </si>
  <si>
    <t>"A1"</t>
  </si>
  <si>
    <t>3,4*2,52*16</t>
  </si>
  <si>
    <t>-0,8*1,97*16</t>
  </si>
  <si>
    <t>"A2"</t>
  </si>
  <si>
    <t>3,4*2,52*4</t>
  </si>
  <si>
    <t>-0,8*1,97*4</t>
  </si>
  <si>
    <t>23</t>
  </si>
  <si>
    <t>962084121</t>
  </si>
  <si>
    <t>Bourání zdiva příček nebo vybourání otvorů deskových a sádrových potažených rabicovým pletivem nebo bez pletiva sádrokartonových bez kovové konstrukce, umakartových, sololitových, tl. do 50 mm</t>
  </si>
  <si>
    <t>-1887379409</t>
  </si>
  <si>
    <t>(1,98+1,25+1,98+2,23+1,98+0,9)*2,52*16</t>
  </si>
  <si>
    <t>(1,98+1,68+1,98+2,66+1,98+0,9)*2,52*6</t>
  </si>
  <si>
    <t>24</t>
  </si>
  <si>
    <t>9680624</t>
  </si>
  <si>
    <t>Vybourání dřevěných dveřních křídel - dveřní zárubně ponechány</t>
  </si>
  <si>
    <t>1391406825</t>
  </si>
  <si>
    <t xml:space="preserve">Poznámka k souboru cen:
1. V cenách -2244 až -2747 jsou započteny i náklady na vyvěšení křídel.
</t>
  </si>
  <si>
    <t>25</t>
  </si>
  <si>
    <t>968062991</t>
  </si>
  <si>
    <t>Vybourání dřevěných rámů oken s křídly, dveřních zárubní, vrat, stěn, ostění nebo obkladů vnitřních deštění výkladů, ostění a obkladů stěn jakékoliv plochy</t>
  </si>
  <si>
    <t>1277632784</t>
  </si>
  <si>
    <t>(2,15+1,1+2,15)*0,275*5</t>
  </si>
  <si>
    <t>(2,1+1,7+2,1)*0,59</t>
  </si>
  <si>
    <t>(2,1+1,7+2,1)*0,91</t>
  </si>
  <si>
    <t>(2,1+1,7+2,1)*0,26</t>
  </si>
  <si>
    <t>26</t>
  </si>
  <si>
    <t>968072455</t>
  </si>
  <si>
    <t>Vybourání kovových rámů oken s křídly, dveřních zárubní, vrat, stěn, ostění nebo obkladů dveřních zárubní, plochy do 2 m2</t>
  </si>
  <si>
    <t>-1030408724</t>
  </si>
  <si>
    <t xml:space="preserve">Poznámka k souboru cen:
1. V cenách -2244 až -2559 jsou započteny i náklady na vyvěšení křídel.
2. Cenou -2641 se oceňuje i vybourání nosné ocelové konstrukce pro sádrokartonové příčky.
</t>
  </si>
  <si>
    <t>0,8*1,97*2*16</t>
  </si>
  <si>
    <t>0,8*1,97*2*6</t>
  </si>
  <si>
    <t>0,8*1,97*2*4</t>
  </si>
  <si>
    <t>0,7*1,97*2*4</t>
  </si>
  <si>
    <t>0,8*1,97*11</t>
  </si>
  <si>
    <t>0,8*1,97*2</t>
  </si>
  <si>
    <t>0,8*1,97</t>
  </si>
  <si>
    <t>27</t>
  </si>
  <si>
    <t>968072456</t>
  </si>
  <si>
    <t>Vybourání kovových rámů oken s křídly, dveřních zárubní, vrat, stěn, ostění nebo obkladů dveřních zárubní, plochy přes 2 m2</t>
  </si>
  <si>
    <t>-2089174659</t>
  </si>
  <si>
    <t>1,45*1,97*4</t>
  </si>
  <si>
    <t>1,6*1,97*3</t>
  </si>
  <si>
    <t>28</t>
  </si>
  <si>
    <t>976061111</t>
  </si>
  <si>
    <t>Vybourání dřevěných konstrukcí zábradlí a madel</t>
  </si>
  <si>
    <t>-286122866</t>
  </si>
  <si>
    <t>2*36,2</t>
  </si>
  <si>
    <t>2*29,0</t>
  </si>
  <si>
    <t>2*18,2</t>
  </si>
  <si>
    <t>978011111</t>
  </si>
  <si>
    <t>Otlučení vápenných nebo vápenocementových omítek vnitřních ploch stropů, v rozsahu do 5 %</t>
  </si>
  <si>
    <t>-719484113</t>
  </si>
  <si>
    <t xml:space="preserve">Poznámka k souboru cen:
1. Položky lze použít i pro ocenění otlučení sádrových, hliněných apod. vnitřních omítek.
</t>
  </si>
  <si>
    <t>22,55*16</t>
  </si>
  <si>
    <t>22,55*6</t>
  </si>
  <si>
    <t>22,5*4</t>
  </si>
  <si>
    <t>978013121</t>
  </si>
  <si>
    <t>Otlučení vápenných nebo vápenocementových omítek vnitřních ploch stěn s vyškrabáním spar, s očištěním zdiva, v rozsahu přes 5 do 10 %</t>
  </si>
  <si>
    <t>1863468152</t>
  </si>
  <si>
    <t>2*(3,4+7,0)*2,52*16</t>
  </si>
  <si>
    <t>2*(3,4+7,0)*2,52*6</t>
  </si>
  <si>
    <t>-0,8*1,97*6</t>
  </si>
  <si>
    <t>2*(3,4+7,0)*2,52*4</t>
  </si>
  <si>
    <t>-1,52*1,59*30</t>
  </si>
  <si>
    <t>-0,92*2,4*30</t>
  </si>
  <si>
    <t>31</t>
  </si>
  <si>
    <t>985131311</t>
  </si>
  <si>
    <t>Očištění ploch stěn, rubu kleneb a podlah ruční dočištění ocelovými kartáči</t>
  </si>
  <si>
    <t>1945646129</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</si>
  <si>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</si>
  <si>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"vč. B-03+popis TZ"</t>
  </si>
  <si>
    <t>997</t>
  </si>
  <si>
    <t>Přesun sutě</t>
  </si>
  <si>
    <t>32</t>
  </si>
  <si>
    <t>997013157</t>
  </si>
  <si>
    <t>Vnitrostaveništní doprava suti a vybouraných hmot vodorovně do 50 m svisle s omezením mechanizace pro budovy a haly výšky přes 21 do 24 m</t>
  </si>
  <si>
    <t>-196456025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</si>
  <si>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</si>
  <si>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33</t>
  </si>
  <si>
    <t>997013501</t>
  </si>
  <si>
    <t>Odvoz suti a vybouraných hmot na skládku nebo meziskládku se složením, na vzdálenost do 1 km</t>
  </si>
  <si>
    <t>-937390981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</si>
  <si>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</si>
  <si>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34</t>
  </si>
  <si>
    <t>997013509</t>
  </si>
  <si>
    <t>Odvoz suti a vybouraných hmot na skládku nebo meziskládku se složením, na vzdálenost Příplatek k ceně za každý další i započatý 1 km přes 1 km</t>
  </si>
  <si>
    <t>1655359812</t>
  </si>
  <si>
    <t>157,128*20 'Přepočtené koeficientem množství</t>
  </si>
  <si>
    <t>35</t>
  </si>
  <si>
    <t>997013831</t>
  </si>
  <si>
    <t>Poplatek za uložení stavebního odpadu na skládce (skládkovné) směsného stavebního a demoličního zatříděného do Katalogu odpadů pod kódem 170 904</t>
  </si>
  <si>
    <t>-623477523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</si>
  <si>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</si>
  <si>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</si>
  <si>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</si>
  <si>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36</t>
  </si>
  <si>
    <t>998017003</t>
  </si>
  <si>
    <t>Přesun hmot pro budovy občanské výstavby, bydlení, výrobu a služby s omezením mechanizace vodorovná dopravní vzdálenost do 100 m pro budovy s jakoukoliv nosnou konstrukcí výšky přes 12 do 24 m</t>
  </si>
  <si>
    <t>-466802321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</si>
  <si>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</si>
  <si>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</si>
  <si>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</si>
  <si>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</si>
  <si>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</si>
  <si>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37</t>
  </si>
  <si>
    <t>711493112</t>
  </si>
  <si>
    <t>Izolace proti podpovrchové a tlakové vodě - ostatní na ploše vodorovné V jednosložkovou na bázi cementu</t>
  </si>
  <si>
    <t>1254177912</t>
  </si>
  <si>
    <t>"s vytažení na stěnu cca 15 cm vč. doplňků"</t>
  </si>
  <si>
    <t>kd*1,2</t>
  </si>
  <si>
    <t>38</t>
  </si>
  <si>
    <t>711493122</t>
  </si>
  <si>
    <t>Izolace proti podpovrchové a tlakové vodě - ostatní na ploše svislé S jednosložkovou na bázi cementu</t>
  </si>
  <si>
    <t>510809079</t>
  </si>
  <si>
    <t>"1"</t>
  </si>
  <si>
    <t>(1,0+1,22+1,0)*2,1*20</t>
  </si>
  <si>
    <t>"2"</t>
  </si>
  <si>
    <t>(0,75+1,65+0,75)*2,1*9</t>
  </si>
  <si>
    <t>39</t>
  </si>
  <si>
    <t>998711103</t>
  </si>
  <si>
    <t>Přesun hmot pro izolace proti vodě, vlhkosti a plynům stanovený z hmotnosti přesunovaného materiálu vodorovná dopravní vzdálenost do 50 m v objektech výšky přes 12 do 60 m</t>
  </si>
  <si>
    <t>954546110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</si>
  <si>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</si>
  <si>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</si>
  <si>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 xml:space="preserve">Zdravotechnika </t>
  </si>
  <si>
    <t>40</t>
  </si>
  <si>
    <t>721</t>
  </si>
  <si>
    <t xml:space="preserve">Zdravotechnika - viz přiložený samostatný rozpočet </t>
  </si>
  <si>
    <t>kpl</t>
  </si>
  <si>
    <t>1474430079</t>
  </si>
  <si>
    <t>741</t>
  </si>
  <si>
    <t>Elektroinstalace - silnoproud</t>
  </si>
  <si>
    <t>41</t>
  </si>
  <si>
    <t xml:space="preserve">Elektroinstalace silnoproud - viz přiložený samostatný rozpočet </t>
  </si>
  <si>
    <t>-1426675857</t>
  </si>
  <si>
    <t>42</t>
  </si>
  <si>
    <t>74111</t>
  </si>
  <si>
    <t>M+D Podlahová a stěnová lišta -
Podlahová soklová lišta pro vedení kabeláže v dekoru podlahy - s pružnými okraji, které přiléhají ke každému povrchu a tím kryjí nerovnosti stěn a podlah
Rozměr max. 25 x65 mm</t>
  </si>
  <si>
    <t>-52008481</t>
  </si>
  <si>
    <t>742</t>
  </si>
  <si>
    <t>Elektroinstalace - slaboproud</t>
  </si>
  <si>
    <t>43</t>
  </si>
  <si>
    <t xml:space="preserve">Slaboproudé instalace D+M:
- nástěnný reproduktor 6W/100V, ABS, bílý, 39 ks,
- nástěnný ovládací panel k reproduktoru, 39 ks,
- speciální kabel pro 100V rozvody, 2×1,5 mm², CCA měď, kroucené žíly, 156 m
- připevňovací materiál a držáky,
- demontáž a zpětná montáž kamerového a přístupového systému, požárních hlásičů a detektorů,
- nové čtečky karet na dveřích-součást dodávky dveří.
</t>
  </si>
  <si>
    <t>-285731790</t>
  </si>
  <si>
    <t>763</t>
  </si>
  <si>
    <t>Konstrukce suché výstavby</t>
  </si>
  <si>
    <t>44</t>
  </si>
  <si>
    <t>763111333</t>
  </si>
  <si>
    <t>Příčka ze sádrokartonových desek s nosnou konstrukcí z jednoduchých ocelových profilů UW, CW jednoduše opláštěná deskou impregnovanou H2 tl. 12,5 mm, příčka tl. 100 mm, profil 75 TI tl. 60 mm, EI 30, Rw 45 dB</t>
  </si>
  <si>
    <t>-407600153</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</si>
  <si>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</si>
  <si>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2,195*2,52*20</t>
  </si>
  <si>
    <t>-0,7*1,97*2*20</t>
  </si>
  <si>
    <t>2,625*2,52*9</t>
  </si>
  <si>
    <t>-0,7*1,97*2*9</t>
  </si>
  <si>
    <t>3,4*0,3</t>
  </si>
  <si>
    <t>45</t>
  </si>
  <si>
    <t>763111717</t>
  </si>
  <si>
    <t>Příčka ze sádrokartonových desek ostatní konstrukce a práce na příčkách ze sádrokartonových desek základní penetrační nátěr</t>
  </si>
  <si>
    <t>1750404247</t>
  </si>
  <si>
    <t>2,195*2,52*20*2</t>
  </si>
  <si>
    <t>-0,7*1,97*2*20*2</t>
  </si>
  <si>
    <t>2,625*2,52*9*2</t>
  </si>
  <si>
    <t>-0,7*1,97*2*9*2</t>
  </si>
  <si>
    <t>3,4*0,3*2</t>
  </si>
  <si>
    <t>46</t>
  </si>
  <si>
    <t>763111718</t>
  </si>
  <si>
    <t>Příčka ze sádrokartonových desek ostatní konstrukce a práce na příčkách ze sádrokartonových desek úprava styku příčky a podhledu separační páskou se silikonem</t>
  </si>
  <si>
    <t>1194673262</t>
  </si>
  <si>
    <t>2,195*20*2</t>
  </si>
  <si>
    <t>2,625*9*2</t>
  </si>
  <si>
    <t>3,4*2</t>
  </si>
  <si>
    <t>47</t>
  </si>
  <si>
    <t>763111751</t>
  </si>
  <si>
    <t>Příčka ze sádrokartonových desek Příplatek k cenám za plochu do 6 m2 jednotlivě</t>
  </si>
  <si>
    <t>1197472182</t>
  </si>
  <si>
    <t>48</t>
  </si>
  <si>
    <t>763121413</t>
  </si>
  <si>
    <t>Stěna předsazená ze sádrokartonových desek s nosnou konstrukcí z ocelových profilů CW, UW jednoduše opláštěná deskou standardní A tl. 12,5 mm, bez TI, EI 15 stěna tl. 87,5 mm, profil 75</t>
  </si>
  <si>
    <t>-250105444</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</si>
  <si>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</si>
  <si>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3,88</t>
  </si>
  <si>
    <t>49</t>
  </si>
  <si>
    <t>763121714</t>
  </si>
  <si>
    <t>Stěna předsazená ze sádrokartonových desek ostatní konstrukce a práce na předsazených stěnách ze sádrokartonových desek základní penetrační nátěr</t>
  </si>
  <si>
    <t>1241128256</t>
  </si>
  <si>
    <t>81,49</t>
  </si>
  <si>
    <t>50</t>
  </si>
  <si>
    <t>763121751</t>
  </si>
  <si>
    <t>Stěna předsazená ze sádrokartonových desek Příplatek k cenám za plochu do 6 m2 jednotlivě</t>
  </si>
  <si>
    <t>-933855931</t>
  </si>
  <si>
    <t>51</t>
  </si>
  <si>
    <t>763121811</t>
  </si>
  <si>
    <t>Demontáž předsazených nebo šachtových stěn ze sádrokartonových desek s nosnou konstrukcí z ocelových profilů jednoduchých, opláštění jednoduché</t>
  </si>
  <si>
    <t>-795115987</t>
  </si>
  <si>
    <t xml:space="preserve">Poznámka k souboru cen:
1. Ceny -1811 a -1823 jsou určeny pro kompletní demontáž předsazené nebo šachtové stěny, tj. nosné konstrukce, desek i tepelné izolace.
</t>
  </si>
  <si>
    <t>1,0*2,52*4</t>
  </si>
  <si>
    <t>52</t>
  </si>
  <si>
    <t>763122423</t>
  </si>
  <si>
    <t>Stěna šachtová ze sádrokartonových desek s nosnou konstrukcí z ocelových profilů CW, UW dvojitě opláštěná deskami protipožárními impregnovanými H2DF tl. 2 x 12,5 mm, bez TI, EI 30, stěna tl. 100 mm, profil 75</t>
  </si>
  <si>
    <t>-1857399815</t>
  </si>
  <si>
    <t xml:space="preserve">Poznámka k souboru cen: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</si>
  <si>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0,9*1,2*20</t>
  </si>
  <si>
    <t>1,73*1,0*20</t>
  </si>
  <si>
    <t>0,9*1,2*9</t>
  </si>
  <si>
    <t>1,73*1,0*9</t>
  </si>
  <si>
    <t>53</t>
  </si>
  <si>
    <t>763131451</t>
  </si>
  <si>
    <t>Podhled ze sádrokartonových desek dvouvrstvá zavěšená spodní konstrukce z ocelových profilů CD, UD jednoduše opláštěná deskou impregnovanou H2, tl. 12,5 mm, bez TI</t>
  </si>
  <si>
    <t>214193969</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</si>
  <si>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</si>
  <si>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430,9/2</t>
  </si>
  <si>
    <t>54</t>
  </si>
  <si>
    <t>763131713</t>
  </si>
  <si>
    <t>Podhled ze sádrokartonových desek ostatní práce a konstrukce na podhledech ze sádrokartonových desek napojení na obvodové konstrukce profilem</t>
  </si>
  <si>
    <t>1187221326</t>
  </si>
  <si>
    <t>2*(1,1+0,9)*20</t>
  </si>
  <si>
    <t>2*(1,22+1,73)*20</t>
  </si>
  <si>
    <t>2*(1,47+2,195)*20</t>
  </si>
  <si>
    <t>2*(1,1+0,9)*9</t>
  </si>
  <si>
    <t>2*(1,65+1,73)*9</t>
  </si>
  <si>
    <t>2*(1,47+2,625)*9</t>
  </si>
  <si>
    <t>2*(36,2+1,6)</t>
  </si>
  <si>
    <t>2*(29,0+1,6)</t>
  </si>
  <si>
    <t>2*(18,2+2,2)</t>
  </si>
  <si>
    <t>2*(1,4+6,5)</t>
  </si>
  <si>
    <t>2*(1,75+4,2)</t>
  </si>
  <si>
    <t>2*(7,0+3,1)</t>
  </si>
  <si>
    <t>(6,45+3,4+6,45)</t>
  </si>
  <si>
    <t>2*(1,58+4,12+5,75)</t>
  </si>
  <si>
    <t>55</t>
  </si>
  <si>
    <t>763131714</t>
  </si>
  <si>
    <t>Podhled ze sádrokartonových desek ostatní práce a konstrukce na podhledech ze sádrokartonových desek základní penetrační nátěr</t>
  </si>
  <si>
    <t>23184396</t>
  </si>
  <si>
    <t>56</t>
  </si>
  <si>
    <t>763135101</t>
  </si>
  <si>
    <t>Montáž sádrokartonového podhledu kazetového demontovatelného, velikosti kazet 600x600 mm včetně zavěšené nosné konstrukce viditelné</t>
  </si>
  <si>
    <t>-8980634</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</si>
  <si>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</si>
  <si>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640,53/2</t>
  </si>
  <si>
    <t>57</t>
  </si>
  <si>
    <t>59030570</t>
  </si>
  <si>
    <t>podhled kazetový bez děrování viditelný rastr tl 10mm 600x600mm</t>
  </si>
  <si>
    <t>145258780</t>
  </si>
  <si>
    <t>320,265*1,05 'Přepočtené koeficientem množství</t>
  </si>
  <si>
    <t>58</t>
  </si>
  <si>
    <t>763183121</t>
  </si>
  <si>
    <t>Výplně otvorů konstrukcí ze sádrokartonových desek montáž stavebního pouzdra posuvných dveří do sádrokartonové příčky s jednou kapsou pro dvě dveřní křídla, průchozí šířky do 800 mm</t>
  </si>
  <si>
    <t>507482505</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</si>
  <si>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V ceně -1325 jsou započteny náklady na usazení, vyvážení a přetmelení, včetně kotevního materiálu.
3. Montáž zárubní dřevěných a obložkových lze oceňovat cenami katalogu 800-766 Konstrukce truhlářské.
4. V cenách -2313 a -2314 ostění oken jsou započteny i náklady na ochranné úhelníky.
5. V ceně -2411 opláštění střešního okna jsou započteny i náklady na UA profily.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</si>
  <si>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"2/T"</t>
  </si>
  <si>
    <t>10+10</t>
  </si>
  <si>
    <t>"3/T"</t>
  </si>
  <si>
    <t>5+4</t>
  </si>
  <si>
    <t>59</t>
  </si>
  <si>
    <t>55331651</t>
  </si>
  <si>
    <t>pouzdro stavební posuvných dveří dvojitých s protisměrným posunem 700+700mm standardní rozměr</t>
  </si>
  <si>
    <t>-388904878</t>
  </si>
  <si>
    <t>60</t>
  </si>
  <si>
    <t>55331650</t>
  </si>
  <si>
    <t>pouzdro stavební posuvných dveří dvojitých s protisměrným posunem 600+600mm standardní rozměr</t>
  </si>
  <si>
    <t>1648415621</t>
  </si>
  <si>
    <t>61</t>
  </si>
  <si>
    <t>998763303</t>
  </si>
  <si>
    <t>Přesun hmot pro konstrukce montované z desek sádrokartonových, sádrovláknitých, cementovláknitých nebo cementových stanovený z hmotnosti přesunovaného materiálu vodorovná dopravní vzdálenost do 50 m v objektech výšky přes 12 do 24 m</t>
  </si>
  <si>
    <t>1343537802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</si>
  <si>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</si>
  <si>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</si>
  <si>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</si>
  <si>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62</t>
  </si>
  <si>
    <t>766-10/T</t>
  </si>
  <si>
    <t>M+D Parapetní deska 4200x120x20mm vč. krytek - viz celý popis 10/T</t>
  </si>
  <si>
    <t>-741148213</t>
  </si>
  <si>
    <t>63</t>
  </si>
  <si>
    <t>766441821</t>
  </si>
  <si>
    <t>Demontáž parapetních desek dřevěných nebo plastových šířky do 300 mm délky přes 1m</t>
  </si>
  <si>
    <t>1484761201</t>
  </si>
  <si>
    <t>64</t>
  </si>
  <si>
    <t>766-5/T</t>
  </si>
  <si>
    <t>M+D Obklad ostění výtahových dveří - viz celý popis 5/T</t>
  </si>
  <si>
    <t>-475848180</t>
  </si>
  <si>
    <t>65</t>
  </si>
  <si>
    <t>766-6/T</t>
  </si>
  <si>
    <t>M+D Obklad ostění výtahových dveří- viz celý popis 6/T</t>
  </si>
  <si>
    <t>-258028867</t>
  </si>
  <si>
    <t>66</t>
  </si>
  <si>
    <t>766660021</t>
  </si>
  <si>
    <t>Montáž dveřních křídel dřevěných nebo plastových otevíravých do ocelové zárubně protipožárních jednokřídlových, šířky do 800 mm</t>
  </si>
  <si>
    <t>299034780</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</si>
  <si>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</si>
  <si>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"1/PO"</t>
  </si>
  <si>
    <t>21+20</t>
  </si>
  <si>
    <t>"2/PO"</t>
  </si>
  <si>
    <t>67</t>
  </si>
  <si>
    <t>DOD-1/PO</t>
  </si>
  <si>
    <t>Dodávka protipožárních dveří 800x1970mm PO El EW 30 DP3 vč. zámku, čtečky, kování, prahů  a všech doplňků- viz celý popis 1/PO</t>
  </si>
  <si>
    <t>655989764</t>
  </si>
  <si>
    <t>68</t>
  </si>
  <si>
    <t>DOD-2/PO</t>
  </si>
  <si>
    <t>Dodávka protipožárních dveří 800x1970mm PO El EW 30 DP3 část.prosklené vč. zámku, čtečky, kování, prahů a všech doplňků- viz celý popis 2/PO</t>
  </si>
  <si>
    <t>-1128424435</t>
  </si>
  <si>
    <t>69</t>
  </si>
  <si>
    <t>766660031</t>
  </si>
  <si>
    <t>Montáž dveřních křídel dřevěných nebo plastových otevíravých do ocelové zárubně protipožárních dvoukřídlových jakékoliv šířky</t>
  </si>
  <si>
    <t>-435662840</t>
  </si>
  <si>
    <t>"4/PO"</t>
  </si>
  <si>
    <t>3+1</t>
  </si>
  <si>
    <t>"5/PO"</t>
  </si>
  <si>
    <t>70</t>
  </si>
  <si>
    <t>DOD-4/PO</t>
  </si>
  <si>
    <t>Dodávka protipožárních dveří 1450x1970mm PO El EW 30 DP3-C  vč. zámku + panik.zámku, čtečky, kování, prahů  a všech doplňků- viz celý popis 4/PO</t>
  </si>
  <si>
    <t>992587980</t>
  </si>
  <si>
    <t>71</t>
  </si>
  <si>
    <t>DOD-5/PO</t>
  </si>
  <si>
    <t>Dodávka protipožárních dveří 1450x1970mm PO El EW 30 DP3-C  vč. zámku + panik.zámku, čtečky, kování, prahů  a všech doplňků- viz celý popis 5/PO</t>
  </si>
  <si>
    <t>-1360659944</t>
  </si>
  <si>
    <t>72</t>
  </si>
  <si>
    <t>766660311</t>
  </si>
  <si>
    <t>Montáž dveřních křídel dřevěných nebo plastových posuvných dveří do pouzdra zděné příčky s jednou kapsou jednokřídlových, průchozí šířky do 800 mm</t>
  </si>
  <si>
    <t>1864302612</t>
  </si>
  <si>
    <t>29+1</t>
  </si>
  <si>
    <t>73</t>
  </si>
  <si>
    <t>DOD-1/Td</t>
  </si>
  <si>
    <t>Dodávka posuvných dveří 800x1970mm vč. kování a všech doplňků - viz celý popis 1/T</t>
  </si>
  <si>
    <t>706854394</t>
  </si>
  <si>
    <t>74</t>
  </si>
  <si>
    <t>766660315</t>
  </si>
  <si>
    <t>Montáž dveřních křídel dřevěných nebo plastových posuvných dveří do pouzdra zděné příčky s jednou kapsou dvoukřídlových, průchozí šířky do 800 mm</t>
  </si>
  <si>
    <t>1637055543</t>
  </si>
  <si>
    <t>20*2</t>
  </si>
  <si>
    <t>9*2</t>
  </si>
  <si>
    <t>75</t>
  </si>
  <si>
    <t>DOD-2/Td</t>
  </si>
  <si>
    <t>Dodávka posuvných dveří 600x1970mm vč. kování a všech doplňků - viz celý popis 2/T</t>
  </si>
  <si>
    <t>-1316247488</t>
  </si>
  <si>
    <t>76</t>
  </si>
  <si>
    <t>DOD-3/Td</t>
  </si>
  <si>
    <t>Dodávka posuvných dveří 700x1970mm vč. kování a všech doplňků - viz celý popis 3/T</t>
  </si>
  <si>
    <t>-560914309</t>
  </si>
  <si>
    <t>77</t>
  </si>
  <si>
    <t>766660-D</t>
  </si>
  <si>
    <t>Úprava zárubně pro osazení nových dvoukřídlových dveřních křídel - postup viz celý popis ozn.2 na vč. C-01-d</t>
  </si>
  <si>
    <t>-582756285</t>
  </si>
  <si>
    <t>78</t>
  </si>
  <si>
    <t>766660-J</t>
  </si>
  <si>
    <t>Úprava zárubně pro osazení nového dveřního křídla - postup viz celý popis ozn.2 na vč. C-01-d</t>
  </si>
  <si>
    <t>-469086626</t>
  </si>
  <si>
    <t>5+3</t>
  </si>
  <si>
    <t>79</t>
  </si>
  <si>
    <t>76666281-D</t>
  </si>
  <si>
    <t>Demontáž dveřních prahů dveří jednokřídlových</t>
  </si>
  <si>
    <t>658948248</t>
  </si>
  <si>
    <t>"vč. B03+B04+popis TZ"</t>
  </si>
  <si>
    <t>4*16</t>
  </si>
  <si>
    <t>4*6</t>
  </si>
  <si>
    <t>4*4</t>
  </si>
  <si>
    <t>80</t>
  </si>
  <si>
    <t>766-7/T</t>
  </si>
  <si>
    <t>M+D Obklad ostění výtahových dveří- viz celý popis 7/T</t>
  </si>
  <si>
    <t>1291780376</t>
  </si>
  <si>
    <t>81</t>
  </si>
  <si>
    <t>766-8/T</t>
  </si>
  <si>
    <t>M+D Obklad ostění výtahových dveří- viz celý popis 8/T</t>
  </si>
  <si>
    <t>302699776</t>
  </si>
  <si>
    <t>82</t>
  </si>
  <si>
    <t>766812840</t>
  </si>
  <si>
    <t>Demontáž kuchyňských linek dřevěných nebo kovových včetně skříněk uchycených na stěně, délky přes 1800 do 2100 mm</t>
  </si>
  <si>
    <t>721174515</t>
  </si>
  <si>
    <t xml:space="preserve">Poznámka k souboru cen:
1. Pro volbu ceny demontáže kuchyňských linek je rozhodující délka horních skříněk.
</t>
  </si>
  <si>
    <t>"C-06"</t>
  </si>
  <si>
    <t>83</t>
  </si>
  <si>
    <t>766-9/T</t>
  </si>
  <si>
    <t>M+D Parapetní deska 1520x120x20mm vč. krytek - viz celý popis 9/T</t>
  </si>
  <si>
    <t>-1941196159</t>
  </si>
  <si>
    <t>156</t>
  </si>
  <si>
    <t>998766103</t>
  </si>
  <si>
    <t>Přesun hmot pro konstrukce truhlářské stanovený z hmotnosti přesunovaného materiálu vodorovná dopravní vzdálenost do 50 m v objektech výšky přes 12 do 24 m</t>
  </si>
  <si>
    <t>1281683591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</si>
  <si>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</si>
  <si>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</si>
  <si>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</si>
  <si>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84</t>
  </si>
  <si>
    <t>767-01/Z</t>
  </si>
  <si>
    <t xml:space="preserve">M+D Revizní dvířka 500x500mm z nerez plechu do int. jádra vč. rámu, kotvení a doplňků - viz celý popis 1/Z </t>
  </si>
  <si>
    <t>-340394410</t>
  </si>
  <si>
    <t>85</t>
  </si>
  <si>
    <t>767-02/Z</t>
  </si>
  <si>
    <t xml:space="preserve">M+D Nerezový anemostat DN150mm vč. připevňovacího materiálu a připojovacího potrubí (dl. 750mm) , kotvení a doplňků - viz celý popis 2/Z </t>
  </si>
  <si>
    <t>300523433</t>
  </si>
  <si>
    <t>86</t>
  </si>
  <si>
    <t>767-03/Z</t>
  </si>
  <si>
    <t xml:space="preserve">M+D Sklopná polička pro odkládání hrnců, nosnost 30 kg, mat. nerez vč. kotvení a doplňků - viz celý popis 3/Z </t>
  </si>
  <si>
    <t>711821638</t>
  </si>
  <si>
    <t>87</t>
  </si>
  <si>
    <t>767-04/Z</t>
  </si>
  <si>
    <t xml:space="preserve">M+D Revizní dvířka 150x300mm plast vč. kotvení a doplňků - viz celý popis 4/Z </t>
  </si>
  <si>
    <t>1041323895</t>
  </si>
  <si>
    <t>88</t>
  </si>
  <si>
    <t>767-05/Z</t>
  </si>
  <si>
    <t xml:space="preserve">M+D Nerezový průvětrník 150x300mm vč. kotvení a doplňků - viz celý popis 5/Z </t>
  </si>
  <si>
    <t>-1521040966</t>
  </si>
  <si>
    <t>89</t>
  </si>
  <si>
    <t>767-07/Z</t>
  </si>
  <si>
    <t xml:space="preserve">M+D Hydrantová skříň z ocel. plechu vč. výzbroje,povrchové úpravy, kotvení a doplňků - viz celý popis 7/Z </t>
  </si>
  <si>
    <t>-585013248</t>
  </si>
  <si>
    <t>90</t>
  </si>
  <si>
    <t>767-08/Z</t>
  </si>
  <si>
    <t xml:space="preserve">M+D Skříň suchovodu z ocel. plechu vč. výzbroje,povrchové úpravy, kotvení a doplňků - viz celý popis 8/Z </t>
  </si>
  <si>
    <t>1799874035</t>
  </si>
  <si>
    <t>91</t>
  </si>
  <si>
    <t>767-09/Z</t>
  </si>
  <si>
    <t xml:space="preserve">M+D Repase stávajících dvířek rozváděčů - viz celý popis 9/Z </t>
  </si>
  <si>
    <t>-1147614090</t>
  </si>
  <si>
    <t>92</t>
  </si>
  <si>
    <t>767112811</t>
  </si>
  <si>
    <t>Demontáž stěn a příček pro zasklení šroubovaných</t>
  </si>
  <si>
    <t>879908935</t>
  </si>
  <si>
    <t>3,4*2,28</t>
  </si>
  <si>
    <t>93</t>
  </si>
  <si>
    <t>767113120</t>
  </si>
  <si>
    <t>Montáž stěn a příček pro zasklení z hliníkových profilů, plochy jednotlivých stěn přes 6 do 9 m2</t>
  </si>
  <si>
    <t>-456945246</t>
  </si>
  <si>
    <t xml:space="preserve">Poznámka k souboru cen:
1. V cenách nejsou započteny náklady na:
a) montáž lištování hliníkovými profily, potního žlábku a okopových plechů; tyto práce se oceňují cenami 767 89-6110 až –6120 Montáž lišt a okopových plechů,
b) montáž těsnění stěn; tyto práce se oceňují cenami 767 62-6101 až -6103 Montáž těsnění oken,
c) montáž výplně stěn tvarovaným plechem; tyto práce se oceňují cenami 767 13-7511 až -7513 Montáž obložení plechem tvarovaným.
d) zhotovení otvoru ve výplni stěn a příček plechem; tyto práce se oceňují cenami 767 13-7601 až -7613 Zhotovení otvoru v plechu ocelovém,
e) montáž ocelových krycích lišt jednostranně; tyto práce se oceňují cenami 767 62-71 Montáž krycích ocelových lišt, množství se určuje v m jako 1/2 (spoje dvou kovových prvků) nebo 1/4 (krajový prvek) délky olištovávaného prvku.
2. V cenách 767 11-1110 až -1180 není započtena montáž spojení stěn z dílů před osazením; tyto práce se oceňují cenou 767 64-8351 Spojení dveří a stěn.
</t>
  </si>
  <si>
    <t>"1/S"</t>
  </si>
  <si>
    <t>94</t>
  </si>
  <si>
    <t>DOD-1/S</t>
  </si>
  <si>
    <t>Dodávka  prosklené stěny 3400x2280mm s dveřmi v AL rámu   vč. zámku,čtečky kování, polepů  a všech doplňků- viz celý popis 1/S</t>
  </si>
  <si>
    <t>-1675619656</t>
  </si>
  <si>
    <t>95</t>
  </si>
  <si>
    <t>767581802</t>
  </si>
  <si>
    <t>Demontáž podhledů lamel</t>
  </si>
  <si>
    <t>-280734358</t>
  </si>
  <si>
    <t>(89,7+40,1+38,0+28,5+45,8)</t>
  </si>
  <si>
    <t>23,3</t>
  </si>
  <si>
    <t>21,5</t>
  </si>
  <si>
    <t>33,2</t>
  </si>
  <si>
    <t>96</t>
  </si>
  <si>
    <t>767582800</t>
  </si>
  <si>
    <t>Demontáž podhledů roštů</t>
  </si>
  <si>
    <t>-572279418</t>
  </si>
  <si>
    <t>97</t>
  </si>
  <si>
    <t>767646522</t>
  </si>
  <si>
    <t>Montáž dveří ocelových protipožárních uzávěrů dvoukřídlových, výšky přes 1970 do 2200 mm</t>
  </si>
  <si>
    <t>-274432899</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</si>
  <si>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</si>
  <si>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"3/PO"</t>
  </si>
  <si>
    <t>2+1</t>
  </si>
  <si>
    <t>98</t>
  </si>
  <si>
    <t>DOD-3/PO</t>
  </si>
  <si>
    <t>Dodávka hliníkových prosklených protipožárních dveří 1600x2000mm PO El EW 30 DP3-C   vč. zámku + panik.zámku, čtečky, kování, prahů  a všech doplňků- viz celý popis 3/PO</t>
  </si>
  <si>
    <t>1101467275</t>
  </si>
  <si>
    <t>99</t>
  </si>
  <si>
    <t>998767102</t>
  </si>
  <si>
    <t>Přesun hmot pro zámečnické konstrukce stanovený z hmotnosti přesunovaného materiálu vodorovná dopravní vzdálenost do 50 m v objektech výšky přes 6 do 12 m</t>
  </si>
  <si>
    <t>-280365943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</si>
  <si>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</si>
  <si>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</si>
  <si>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</si>
  <si>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100</t>
  </si>
  <si>
    <t>771111011</t>
  </si>
  <si>
    <t>Příprava podkladu před provedením dlažby vysátí podlah</t>
  </si>
  <si>
    <t>2119597203</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</si>
  <si>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</si>
  <si>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(2,11+0,98)*20</t>
  </si>
  <si>
    <t>(2,85+0,98)*9</t>
  </si>
  <si>
    <t>101</t>
  </si>
  <si>
    <t>771121011</t>
  </si>
  <si>
    <t>Příprava podkladu před provedením dlažby nátěr penetrační na podlahu</t>
  </si>
  <si>
    <t>951172686</t>
  </si>
  <si>
    <t>102</t>
  </si>
  <si>
    <t>771151021</t>
  </si>
  <si>
    <t>Příprava podkladu před provedením dlažby samonivelační stěrka min.pevnosti 30 MPa, tloušťky do 3 mm</t>
  </si>
  <si>
    <t>-988177792</t>
  </si>
  <si>
    <t>103</t>
  </si>
  <si>
    <t>771161021</t>
  </si>
  <si>
    <t>Příprava podkladu před provedením dlažby montáž profilu ukončujícího profilu pro plynulý přechod (dlažba-koberec apod.)</t>
  </si>
  <si>
    <t>812889716</t>
  </si>
  <si>
    <t>"6/Z"</t>
  </si>
  <si>
    <t>40*0,6</t>
  </si>
  <si>
    <t>18*0,7</t>
  </si>
  <si>
    <t>104</t>
  </si>
  <si>
    <t>553431-6/7</t>
  </si>
  <si>
    <t>profil přechodový Al narážecí - rozdíl výšek 15mm mat. elox hliník - viz celý popis 6/Z</t>
  </si>
  <si>
    <t>-891463892</t>
  </si>
  <si>
    <t>36,6*1,1 'Přepočtené koeficientem množství</t>
  </si>
  <si>
    <t>105</t>
  </si>
  <si>
    <t>771571810</t>
  </si>
  <si>
    <t>Demontáž podlah z dlaždic keramických kladených do malty</t>
  </si>
  <si>
    <t>-1285504614</t>
  </si>
  <si>
    <t>(2,04+1,05)*4</t>
  </si>
  <si>
    <t>(2,81+1,05)*4</t>
  </si>
  <si>
    <t>106</t>
  </si>
  <si>
    <t>771574113</t>
  </si>
  <si>
    <t>Montáž podlah z dlaždic keramických lepených flexibilním lepidlem maloformátových hladkých přes 12 do 19 ks/m2</t>
  </si>
  <si>
    <t>-1879173495</t>
  </si>
  <si>
    <t xml:space="preserve">Poznámka k souboru cen:
1. Položky jsou učeny pro všechy druhy povrchových úprav.
</t>
  </si>
  <si>
    <t>107</t>
  </si>
  <si>
    <t>597610-DL</t>
  </si>
  <si>
    <t xml:space="preserve">Keramická dlažba z kalibrovaných, glazovaných, slinutých, dlaždic rozměru 298 / 198 / 10 mm,
s probarveným střepem, povrch hladký, matný, protiskluzný R10/A, součinitel smykového tření
povrchu pochozí plochy μ ≥ 0,60
Dle palety použitých barev - viz celý popis specifikace povrchů </t>
  </si>
  <si>
    <t>192434535</t>
  </si>
  <si>
    <t>96,27*1,1 'Přepočtené koeficientem množství</t>
  </si>
  <si>
    <t>108</t>
  </si>
  <si>
    <t>771591115</t>
  </si>
  <si>
    <t>Podlahy - dokončovací práce spárování silikonem</t>
  </si>
  <si>
    <t>-1565775153</t>
  </si>
  <si>
    <t xml:space="preserve">Poznámka k souboru cen:
1. Množství měrných jednotek u ceny -1185 se stanoví podle počtu řezaných dlaždic, nezávisle na jejich velikosti.
2. Položku -1185 lze použít při nuceném použítí jiného nástroje než řezačky.
</t>
  </si>
  <si>
    <t>109</t>
  </si>
  <si>
    <t>771591185</t>
  </si>
  <si>
    <t>Podlahy - dokončovací práce pracnější řezání dlaždic keramických rovné</t>
  </si>
  <si>
    <t>-1700568123</t>
  </si>
  <si>
    <t>110</t>
  </si>
  <si>
    <t>998771103</t>
  </si>
  <si>
    <t>Přesun hmot pro podlahy z dlaždic stanovený z hmotnosti přesunovaného materiálu vodorovná dopravní vzdálenost do 50 m v objektech výšky přes 12 do 24 m</t>
  </si>
  <si>
    <t>-531264696</t>
  </si>
  <si>
    <t>776</t>
  </si>
  <si>
    <t>Podlahy povlakové</t>
  </si>
  <si>
    <t>111</t>
  </si>
  <si>
    <t>776111115</t>
  </si>
  <si>
    <t>Příprava podkladu broušení podlah stávajícího podkladu před litím stěrky</t>
  </si>
  <si>
    <t>650246129</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</si>
  <si>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</si>
  <si>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112</t>
  </si>
  <si>
    <t>776111311</t>
  </si>
  <si>
    <t>Příprava podkladu vysátí podlah</t>
  </si>
  <si>
    <t>913931706</t>
  </si>
  <si>
    <t>(15,98+3,3)*20</t>
  </si>
  <si>
    <t>3,4*7,0</t>
  </si>
  <si>
    <t>(14,52+3,96)*9</t>
  </si>
  <si>
    <t>10,4</t>
  </si>
  <si>
    <t>21,9+17,7</t>
  </si>
  <si>
    <t>"vč. C-06</t>
  </si>
  <si>
    <t>18,5</t>
  </si>
  <si>
    <t>"vč. C-07</t>
  </si>
  <si>
    <t>32,0</t>
  </si>
  <si>
    <t>113</t>
  </si>
  <si>
    <t>776121111</t>
  </si>
  <si>
    <t>Příprava podkladu penetrace vodou ředitelná na savý podklad (válečkováním) ředěná v poměru 1:3 podlah</t>
  </si>
  <si>
    <t>-1492462506</t>
  </si>
  <si>
    <t>114</t>
  </si>
  <si>
    <t>776141121</t>
  </si>
  <si>
    <t>Příprava podkladu vyrovnání samonivelační stěrkou podlah min.pevnosti 30 MPa, tloušťky do 3 mm</t>
  </si>
  <si>
    <t>-768194904</t>
  </si>
  <si>
    <t>vinyl/2</t>
  </si>
  <si>
    <t>115</t>
  </si>
  <si>
    <t>776141122</t>
  </si>
  <si>
    <t>Příprava podkladu vyrovnání samonivelační stěrkou podlah min.pevnosti 30 MPa, tloušťky přes 3 do 5 mm</t>
  </si>
  <si>
    <t>-2021138593</t>
  </si>
  <si>
    <t>116</t>
  </si>
  <si>
    <t>776201811</t>
  </si>
  <si>
    <t>Demontáž povlakových podlahovin lepených ručně bez podložky</t>
  </si>
  <si>
    <t>1654521668</t>
  </si>
  <si>
    <t>(15,98+3,43)*16</t>
  </si>
  <si>
    <t>(14,54+4,2)*6</t>
  </si>
  <si>
    <t>(15,98+3,43)*4</t>
  </si>
  <si>
    <t>(14,54+4,1)*4</t>
  </si>
  <si>
    <t>117</t>
  </si>
  <si>
    <t>776201812</t>
  </si>
  <si>
    <t>Demontáž povlakových podlahovin lepených ručně s podložkou</t>
  </si>
  <si>
    <t>1229559602</t>
  </si>
  <si>
    <t>(2,15+0,99)*16</t>
  </si>
  <si>
    <t>(2,95+0,99)*6</t>
  </si>
  <si>
    <t>(5,1+6,0)</t>
  </si>
  <si>
    <t>118</t>
  </si>
  <si>
    <t>776221111</t>
  </si>
  <si>
    <t>Montáž podlahovin z PVC lepením standardním lepidlem z pásů standardních</t>
  </si>
  <si>
    <t>-1465810222</t>
  </si>
  <si>
    <t>119</t>
  </si>
  <si>
    <t>284110-V</t>
  </si>
  <si>
    <t xml:space="preserve">Akustická vinylová podlahovina v celkové tloušťce 2,6 mm, 15 dB
Klasifikace - třída zátěže 34/42 (dle EN-ISO 10874), celková tl. 2,6 mm, tloušťka nášlapné vrstvy
0,70 mm, hmotnost 2 700 g/m², kročejová neprůzvučnost 15 dB, hluková redukce v prostoru
65 dB, třída A (dle NF S 31-074), odrazivost světla 50%, povrchová úprava PUR, reakce na oheň
Bfl-s1 (dle EN 13501-1), protiskluznost R9 (DIN 51130), součinitel smykového tření povrchu
pochozí plochy μ ≥ 0,30.
Dle palety použitých barev - viz celý popis specifikace povrchů </t>
  </si>
  <si>
    <t>1804703923</t>
  </si>
  <si>
    <t>941,62*1,1 'Přepočtené koeficientem množství</t>
  </si>
  <si>
    <t>120</t>
  </si>
  <si>
    <t>776222111</t>
  </si>
  <si>
    <t>Montáž podlahovin z PVC lepením 2-složkovým lepidlem (do vlhkých prostor) z pásů</t>
  </si>
  <si>
    <t>-2034175338</t>
  </si>
  <si>
    <t>121</t>
  </si>
  <si>
    <t>397876797</t>
  </si>
  <si>
    <t>10,4*1,1 'Přepočtené koeficientem množství</t>
  </si>
  <si>
    <t>122</t>
  </si>
  <si>
    <t>776410811</t>
  </si>
  <si>
    <t>Demontáž soklíků nebo lišt pryžových nebo plastových</t>
  </si>
  <si>
    <t>-1689893924</t>
  </si>
  <si>
    <t>2*(4,7+3,4+1,5+2,23)*16</t>
  </si>
  <si>
    <t>2*(4,27+3,4+1,5+2,66)*6</t>
  </si>
  <si>
    <t>2*(4,7+3,4+1,5+2,23)*4</t>
  </si>
  <si>
    <t>2*(4,7+3,4+1,5+2,66)*4</t>
  </si>
  <si>
    <t>2*(3,4+1,835)</t>
  </si>
  <si>
    <t>(2,9+1,5+2,25)</t>
  </si>
  <si>
    <t>2*(3,3+5,7)</t>
  </si>
  <si>
    <t>123</t>
  </si>
  <si>
    <t>776421111</t>
  </si>
  <si>
    <t>Montáž lišt obvodových lepených</t>
  </si>
  <si>
    <t>667804085</t>
  </si>
  <si>
    <t>2*(3,4+4,7)*20</t>
  </si>
  <si>
    <t>-3*0,8*20</t>
  </si>
  <si>
    <t>-2*0,6*20</t>
  </si>
  <si>
    <t>2*(3,4+7,0+3,4)</t>
  </si>
  <si>
    <t>-0,8*3</t>
  </si>
  <si>
    <t>2*(3,4+4,27)*9</t>
  </si>
  <si>
    <t>-3*0,8*9</t>
  </si>
  <si>
    <t>-2*0,7*9</t>
  </si>
  <si>
    <t>-48*0,8</t>
  </si>
  <si>
    <t>-1,1*5</t>
  </si>
  <si>
    <t>-(1,6+1,45+1,6)</t>
  </si>
  <si>
    <t>-0,8</t>
  </si>
  <si>
    <t>124</t>
  </si>
  <si>
    <t>DOD-PL</t>
  </si>
  <si>
    <t xml:space="preserve">Plastová lišta lepená a kotvená na stěnu (rohy na pokos) vč. ukončení </t>
  </si>
  <si>
    <t>1312117864</t>
  </si>
  <si>
    <t>833,92*1,05 'Přepočtené koeficientem množství</t>
  </si>
  <si>
    <t>125</t>
  </si>
  <si>
    <t>776421711</t>
  </si>
  <si>
    <t>Montáž lišt vložení pásků z podlahoviny do lišt včetně nařezání</t>
  </si>
  <si>
    <t>955616560</t>
  </si>
  <si>
    <t>833,92*0,1</t>
  </si>
  <si>
    <t>126</t>
  </si>
  <si>
    <t>-602691574</t>
  </si>
  <si>
    <t>83,392*1,1 'Přepočtené koeficientem množství</t>
  </si>
  <si>
    <t>127</t>
  </si>
  <si>
    <t>776991111</t>
  </si>
  <si>
    <t>Ostatní práce spárování silikonem</t>
  </si>
  <si>
    <t>1238182393</t>
  </si>
  <si>
    <t xml:space="preserve">Poznámka k souboru cen:
1. V ceně 776 99-1121 jsou započteny náklady na vysátí podlahy a setření vlhkým mopem.
2. V ceně 776 99-1141 jsou započteny i náklady na dodání pasty.
</t>
  </si>
  <si>
    <t>833,92</t>
  </si>
  <si>
    <t>128</t>
  </si>
  <si>
    <t>776991121</t>
  </si>
  <si>
    <t>Ostatní práce údržba nových podlahovin po pokládce čištění základní</t>
  </si>
  <si>
    <t>1908129638</t>
  </si>
  <si>
    <t>129</t>
  </si>
  <si>
    <t>776991821</t>
  </si>
  <si>
    <t>Ostatní práce odstranění lepidla ručně z podlah</t>
  </si>
  <si>
    <t>1520002690</t>
  </si>
  <si>
    <t>130</t>
  </si>
  <si>
    <t>998776103</t>
  </si>
  <si>
    <t>Přesun hmot pro podlahy povlakové stanovený z hmotnosti přesunovaného materiálu vodorovná dopravní vzdálenost do 50 m v objektech výšky přes 12 do 24 m</t>
  </si>
  <si>
    <t>-2135567275</t>
  </si>
  <si>
    <t>781</t>
  </si>
  <si>
    <t>Dokončovací práce - obklady</t>
  </si>
  <si>
    <t>131</t>
  </si>
  <si>
    <t>781121011</t>
  </si>
  <si>
    <t>Příprava podkladu před provedením obkladu nátěr penetrační na stěnu</t>
  </si>
  <si>
    <t>-131251016</t>
  </si>
  <si>
    <t xml:space="preserve">Poznámka k souboru cen:
1. V cenách 781 12-1011 až -1015 jsou započtenyi náklady na materiál.
2. V cenách 781 16-1011 až -1023 nejsou započteny náklady na materiál, tyto se oceňují ve specifikaci.
</t>
  </si>
  <si>
    <t>2*(1,1+0,9)*2,1*20</t>
  </si>
  <si>
    <t>2*(1,22+1,73)*2,1*20</t>
  </si>
  <si>
    <t>-2*0,6*1,97*20</t>
  </si>
  <si>
    <t>2*(1,1+0,9)*2,1*9</t>
  </si>
  <si>
    <t>2*(1,65+1,73)*2,1*9</t>
  </si>
  <si>
    <t>-2*0,7*1,97*9</t>
  </si>
  <si>
    <t>132</t>
  </si>
  <si>
    <t>781471810</t>
  </si>
  <si>
    <t>Demontáž obkladů z dlaždic keramických kladených do malty</t>
  </si>
  <si>
    <t>465828343</t>
  </si>
  <si>
    <t>(1,2+1,98)*2,52*(4+2)</t>
  </si>
  <si>
    <t>(1,6+1,98)*2,52*(4+1)</t>
  </si>
  <si>
    <t>9,17</t>
  </si>
  <si>
    <t>133</t>
  </si>
  <si>
    <t>781474114</t>
  </si>
  <si>
    <t>Montáž obkladů vnitřních stěn z dlaždic keramických lepených flexibilním lepidlem maloformátových hladkých přes 19 do 22 ks/m2</t>
  </si>
  <si>
    <t>-674802741</t>
  </si>
  <si>
    <t xml:space="preserve">Poznámka k souboru cen:
1. Položky jsou určeny pro všechny druhy povrchových úprav.
</t>
  </si>
  <si>
    <t>134</t>
  </si>
  <si>
    <t>597610</t>
  </si>
  <si>
    <t>keramický obklad 300x200 mm, R10/A, mat 10 mm</t>
  </si>
  <si>
    <t>1892757387</t>
  </si>
  <si>
    <t>547,062*1,1 'Přepočtené koeficientem množství</t>
  </si>
  <si>
    <t>135</t>
  </si>
  <si>
    <t>781474115</t>
  </si>
  <si>
    <t>Montáž obkladů vnitřních stěn z dlaždic keramických lepených flexibilním lepidlem maloformátových hladkých přes 22 do 25 ks/m2</t>
  </si>
  <si>
    <t>440123638</t>
  </si>
  <si>
    <t>136</t>
  </si>
  <si>
    <t>597610p</t>
  </si>
  <si>
    <t>keramický obklad 150x150 mm, R10/A, mat 10 mm</t>
  </si>
  <si>
    <t>1962168944</t>
  </si>
  <si>
    <t>6,66*1,1 'Přepočtené koeficientem množství</t>
  </si>
  <si>
    <t>137</t>
  </si>
  <si>
    <t>781494111-AL</t>
  </si>
  <si>
    <t>Obklad - dokončující práce hliníkové profily ukončovací lepené flexibilním lepidlem rohové</t>
  </si>
  <si>
    <t>-1298404837</t>
  </si>
  <si>
    <t xml:space="preserve">Poznámka k souboru cen:
1. Množství měrných jednotek u ceny -5185 se stanoví podle počtu řezaných obkladaček, nezávisle na jejich velikosti.
2. Položku -5185 lze použít při nuceném použití jiného nástroje než řezačky.
</t>
  </si>
  <si>
    <t>0,9*20</t>
  </si>
  <si>
    <t>1,73*20</t>
  </si>
  <si>
    <t>0,9*9</t>
  </si>
  <si>
    <t>1,73*9</t>
  </si>
  <si>
    <t>138</t>
  </si>
  <si>
    <t>781494511-AL</t>
  </si>
  <si>
    <t>Obklad - dokončující práce hliníkové profily ukončovací lepené flexibilním lepidlem ukončovací</t>
  </si>
  <si>
    <t>-1006221695</t>
  </si>
  <si>
    <t>139</t>
  </si>
  <si>
    <t>781495115</t>
  </si>
  <si>
    <t>Obklad - dokončující práce ostatní práce spárování silikonem</t>
  </si>
  <si>
    <t>-859805003</t>
  </si>
  <si>
    <t>306,84</t>
  </si>
  <si>
    <t>140</t>
  </si>
  <si>
    <t>781495185</t>
  </si>
  <si>
    <t>Obklad - dokončující práce pracnější řezání obkladaček rovné</t>
  </si>
  <si>
    <t>1397346052</t>
  </si>
  <si>
    <t>141</t>
  </si>
  <si>
    <t>998781103</t>
  </si>
  <si>
    <t>Přesun hmot pro obklady keramické stanovený z hmotnosti přesunovaného materiálu vodorovná dopravní vzdálenost do 50 m v objektech výšky přes 12 do 24 m</t>
  </si>
  <si>
    <t>973650009</t>
  </si>
  <si>
    <t>783</t>
  </si>
  <si>
    <t>Dokončovací práce - nátěry</t>
  </si>
  <si>
    <t>142</t>
  </si>
  <si>
    <t>783301311</t>
  </si>
  <si>
    <t>Příprava podkladu zámečnických konstrukcí před provedením nátěru odmaštění odmašťovačem vodou ředitelným</t>
  </si>
  <si>
    <t>637235342</t>
  </si>
  <si>
    <t>"stávající zárubně"</t>
  </si>
  <si>
    <t>48*1,7</t>
  </si>
  <si>
    <t>143</t>
  </si>
  <si>
    <t>783306801</t>
  </si>
  <si>
    <t>Odstranění nátěrů ze zámečnických konstrukcí obroušením</t>
  </si>
  <si>
    <t>1992513553</t>
  </si>
  <si>
    <t>144</t>
  </si>
  <si>
    <t>783306811</t>
  </si>
  <si>
    <t>Odstranění nátěrů ze zámečnických konstrukcí oškrábáním</t>
  </si>
  <si>
    <t>46984943</t>
  </si>
  <si>
    <t>145</t>
  </si>
  <si>
    <t>783344101</t>
  </si>
  <si>
    <t>Základní nátěr zámečnických konstrukcí jednonásobný polyuretanový</t>
  </si>
  <si>
    <t>1258444143</t>
  </si>
  <si>
    <t>146</t>
  </si>
  <si>
    <t>783347101</t>
  </si>
  <si>
    <t>Krycí nátěr (email) zámečnických konstrukcí jednonásobný polyuretanový</t>
  </si>
  <si>
    <t>910792290</t>
  </si>
  <si>
    <t>147</t>
  </si>
  <si>
    <t>783-RA</t>
  </si>
  <si>
    <t xml:space="preserve">Vyčištění + 2x nový bílý nátěr radiátoru a přívodního potrubí </t>
  </si>
  <si>
    <t>-1464561226</t>
  </si>
  <si>
    <t>784</t>
  </si>
  <si>
    <t>Dokončovací práce - malby a tapety</t>
  </si>
  <si>
    <t>148</t>
  </si>
  <si>
    <t>784121001</t>
  </si>
  <si>
    <t>Oškrabání malby v místnostech výšky do 3,80 m</t>
  </si>
  <si>
    <t>927643267</t>
  </si>
  <si>
    <t xml:space="preserve">Poznámka k souboru cen:
1. Cenami souboru cen se oceňuje jakýkoli počet současně škrabaných vrstev barvy.
</t>
  </si>
  <si>
    <t>"stropy"</t>
  </si>
  <si>
    <t>"ost"</t>
  </si>
  <si>
    <t>10,4+18,5</t>
  </si>
  <si>
    <t>"stěny"</t>
  </si>
  <si>
    <t>2*(3,4+7,0)*2,52*1</t>
  </si>
  <si>
    <t>-2431,816</t>
  </si>
  <si>
    <t>2431,816/100*90</t>
  </si>
  <si>
    <t>149</t>
  </si>
  <si>
    <t>784121011</t>
  </si>
  <si>
    <t>Rozmývání podkladu po oškrabání malby v místnostech výšky do 3,80 m</t>
  </si>
  <si>
    <t>1480560519</t>
  </si>
  <si>
    <t>150</t>
  </si>
  <si>
    <t>784181101</t>
  </si>
  <si>
    <t>Penetrace podkladu jednonásobná základní akrylátová v místnostech výšky do 3,80 m</t>
  </si>
  <si>
    <t>-1618988774</t>
  </si>
  <si>
    <t>"stávající stěny"</t>
  </si>
  <si>
    <t>1952,636</t>
  </si>
  <si>
    <t>151</t>
  </si>
  <si>
    <t>784181121</t>
  </si>
  <si>
    <t>Penetrace podkladu jednonásobná hloubková v místnostech výšky do 3,80 m</t>
  </si>
  <si>
    <t>1519468574</t>
  </si>
  <si>
    <t>"nové stěny "</t>
  </si>
  <si>
    <t>152</t>
  </si>
  <si>
    <t>784221101</t>
  </si>
  <si>
    <t>Malby z malířských směsí otěruvzdorných za sucha dvojnásobné, bílé za sucha otěruvzdorné dobře v místnostech výšky do 3,80 m</t>
  </si>
  <si>
    <t>2016479751</t>
  </si>
  <si>
    <t>"stávající plochy stěn a stropů"</t>
  </si>
  <si>
    <t>2188,634</t>
  </si>
  <si>
    <t xml:space="preserve">"nové plochy stěn" </t>
  </si>
  <si>
    <t>587,197</t>
  </si>
  <si>
    <t>"sdk - podhled hladký"</t>
  </si>
  <si>
    <t>I</t>
  </si>
  <si>
    <t>Interiér</t>
  </si>
  <si>
    <t>153</t>
  </si>
  <si>
    <t xml:space="preserve">Interiér - viz přiložený samostatný rozpočet </t>
  </si>
  <si>
    <t>-1596763564</t>
  </si>
  <si>
    <t>O</t>
  </si>
  <si>
    <t>Ostatní</t>
  </si>
  <si>
    <t>154</t>
  </si>
  <si>
    <t>O1</t>
  </si>
  <si>
    <t>M+D Piktogramy a orientační tabulky</t>
  </si>
  <si>
    <t>-923431781</t>
  </si>
  <si>
    <t>HZS</t>
  </si>
  <si>
    <t>Hodinové zúčtovací sazby</t>
  </si>
  <si>
    <t>155</t>
  </si>
  <si>
    <t>HZS2491</t>
  </si>
  <si>
    <t>Hodinové zúčtovací sazby profesí PSV zednické výpomoci a pomocné práce PSV dělník zednických výpomocí</t>
  </si>
  <si>
    <t>hod</t>
  </si>
  <si>
    <t>512</t>
  </si>
  <si>
    <t>-1823630299</t>
  </si>
  <si>
    <t>895,6</t>
  </si>
  <si>
    <t>121,58</t>
  </si>
  <si>
    <t>10,04</t>
  </si>
  <si>
    <t>960,1</t>
  </si>
  <si>
    <t>100,1</t>
  </si>
  <si>
    <t>566,9</t>
  </si>
  <si>
    <t xml:space="preserve">2 - Oprava interiéru ubytovacího zařízení 9.NP </t>
  </si>
  <si>
    <t>"vč. B-06+popis TZ"</t>
  </si>
  <si>
    <t>30*0,8*4,8*0,001</t>
  </si>
  <si>
    <t>0,115*1,08 'Přepočtené koeficientem množství</t>
  </si>
  <si>
    <t>(0,655+0,075+1,1+0,9)*2,52*10</t>
  </si>
  <si>
    <t>3,4*2,52*10</t>
  </si>
  <si>
    <t>-0,8*1,97*10</t>
  </si>
  <si>
    <t>1,6*0,6*10</t>
  </si>
  <si>
    <t>14,52*10</t>
  </si>
  <si>
    <t>2*(0,655+0,075+1,1+0,9)*2,52*10</t>
  </si>
  <si>
    <t>2*3,4*2,52*10</t>
  </si>
  <si>
    <t>-2*0,8*1,97*10</t>
  </si>
  <si>
    <t>0,95*18</t>
  </si>
  <si>
    <t>1,0*9</t>
  </si>
  <si>
    <t>-2*(1,0+0,9)*2,1*10</t>
  </si>
  <si>
    <t>0,7*1,97*10</t>
  </si>
  <si>
    <t>-(1,73+1,65)*2,1*10</t>
  </si>
  <si>
    <t>2*(3,4+7,0)*2,52*10</t>
  </si>
  <si>
    <t>-(1,83+2,625)*2,1*10</t>
  </si>
  <si>
    <t>2*(1,0+0,9)*2,1*10</t>
  </si>
  <si>
    <t>-0,7*1,97*10</t>
  </si>
  <si>
    <t>2*(1,73+1,65)*2,1*10</t>
  </si>
  <si>
    <t xml:space="preserve">Montáž ochranných prvků stěn -madlo vč. kotvení </t>
  </si>
  <si>
    <t>Protipožární ucpávky</t>
  </si>
  <si>
    <t>"vč. B04+popis TZ"</t>
  </si>
  <si>
    <t>2,25*2,52*2</t>
  </si>
  <si>
    <t>-0,6*1,97*2*2</t>
  </si>
  <si>
    <t>2,66*2,52*1</t>
  </si>
  <si>
    <t>-0,6*1,97*2*1</t>
  </si>
  <si>
    <t>1,98*2,52*2</t>
  </si>
  <si>
    <t>1,98*2,52*1</t>
  </si>
  <si>
    <t>185084477</t>
  </si>
  <si>
    <t>3,4*2,52*18</t>
  </si>
  <si>
    <t>-0,8*1,97*18</t>
  </si>
  <si>
    <t>3,4*2,52*2</t>
  </si>
  <si>
    <t>-0,8*1,97*2</t>
  </si>
  <si>
    <t>3,4*2,52*1</t>
  </si>
  <si>
    <t>-0,8*1,97*1</t>
  </si>
  <si>
    <t>(1,98+1,25+1,98+2,23+1,98+0,9)*2,52*18</t>
  </si>
  <si>
    <t>(1,98+1,68+1,98+2,66+1,98+0,9)*2,52*9</t>
  </si>
  <si>
    <t>0,8*1,97*2*18</t>
  </si>
  <si>
    <t>0,8*1,97*2*9</t>
  </si>
  <si>
    <t>0,8*1,97*2*2</t>
  </si>
  <si>
    <t>0,7*1,97*2*2</t>
  </si>
  <si>
    <t>0,8*1,97*2*1</t>
  </si>
  <si>
    <t>0,7*1,97*2*1</t>
  </si>
  <si>
    <t>22,55*18</t>
  </si>
  <si>
    <t>22,55*9</t>
  </si>
  <si>
    <t>22,5*2</t>
  </si>
  <si>
    <t>22,5*1</t>
  </si>
  <si>
    <t>2*(3,4+7,0)*2,52*18</t>
  </si>
  <si>
    <t>2*(3,4+7,0)*2,52*2</t>
  </si>
  <si>
    <t>"vč. B-04+popis TZ"</t>
  </si>
  <si>
    <t>149,9*20 'Přepočtené koeficientem množství</t>
  </si>
  <si>
    <t>(0,75+1,65+0,75)*2,1*10</t>
  </si>
  <si>
    <t xml:space="preserve">Slaboproudé instalace D+M:
- nástěnný reproduktor 6W/100V, ABS, bílý, 41 ks,
- nástěnný ovládací panel k reproduktoru, 41 ks,
- speciální kabel pro 100V rozvody, 2×1,5 mm², CCA měď, kroucené žíly, 164 m
- připevňovací materiál a držáky,
- demontáž a zpětná montáž kamerového a přístupového systému, požárních hlásičů a detektorů,
- nové čtečky karet na dveřích-součást dodávky dveří. 
</t>
  </si>
  <si>
    <t>2,625*2,52*10</t>
  </si>
  <si>
    <t>-0,7*1,97*2*10</t>
  </si>
  <si>
    <t>2,625*2,52*10*2</t>
  </si>
  <si>
    <t>-0,7*1,97*2*10*2</t>
  </si>
  <si>
    <t>2,625*10*2</t>
  </si>
  <si>
    <t>3,88+84,3</t>
  </si>
  <si>
    <t>1,0*2,52*2</t>
  </si>
  <si>
    <t>1,0*2,52*1</t>
  </si>
  <si>
    <t>0,9*1,2*10</t>
  </si>
  <si>
    <t>1,73*1,0*10</t>
  </si>
  <si>
    <t>2*(1,1+0,9)*10</t>
  </si>
  <si>
    <t>2*(1,65+1,73)*10</t>
  </si>
  <si>
    <t>2*(1,47+2,625)*10</t>
  </si>
  <si>
    <t>6+4</t>
  </si>
  <si>
    <t>Dodávka protipožárních dveří 800x1970mm PO El EW 30 DP3 vč. zámku, čtečky, kování, prahu a všech doplňků- viz celý popis 1/PO</t>
  </si>
  <si>
    <t>Dodávka protipožárních dveří 800x1970mm PO El EW 30 DP3 část.prosklené vč. zámku, čtečky, kování, prahu a všech doplňků- viz celý popis 2/PO</t>
  </si>
  <si>
    <t>Dodávka protipožárních dveří 1450x1970mm PO El EW 30 DP3-C  vč. zámku + panik.zámku, čtečky, kování, prahu a všech doplňků- viz celý popis 4/PO</t>
  </si>
  <si>
    <t>Dodávka protipožárních dveří 1450x1970mm PO El EW 30 DP3-C  vč. zámku + panik.zámku, čtečky, kování, prahu a všech doplňků- viz celý popis 5/PO</t>
  </si>
  <si>
    <t>1394390830</t>
  </si>
  <si>
    <t>30+1</t>
  </si>
  <si>
    <t>-192188159</t>
  </si>
  <si>
    <t>-932138119</t>
  </si>
  <si>
    <t>10*2</t>
  </si>
  <si>
    <t>-1634225670</t>
  </si>
  <si>
    <t>-1234892209</t>
  </si>
  <si>
    <t>-1670692959</t>
  </si>
  <si>
    <t>-1459634097</t>
  </si>
  <si>
    <t>4*18</t>
  </si>
  <si>
    <t>4*9</t>
  </si>
  <si>
    <t>4*2</t>
  </si>
  <si>
    <t>4*1</t>
  </si>
  <si>
    <t>-770157522</t>
  </si>
  <si>
    <t>"2/S"</t>
  </si>
  <si>
    <t>DOD-2/S</t>
  </si>
  <si>
    <t>Dodávka hliníkové prosklené stěny 3400x2280mm s posuvnými dveřmi   vč. zámku,čtečky kování, polepů  a všech doplňků- viz celý popis 2/S</t>
  </si>
  <si>
    <t>1519955486</t>
  </si>
  <si>
    <t>Dodávka hliníkových prosklených protipožárních dveří 1600x2000mm PO El EW 30 DP3-C   vč. zámku + panik.zámku, čtečky, kování, prahu a všech doplňků- viz celý popis 3/PO</t>
  </si>
  <si>
    <t>(2,85+0,98)*10</t>
  </si>
  <si>
    <t>20*0,7</t>
  </si>
  <si>
    <t>38*1,1 'Přepočtené koeficientem množství</t>
  </si>
  <si>
    <t>(2,04+1,05)*2</t>
  </si>
  <si>
    <t>(2,81+1,05)*1</t>
  </si>
  <si>
    <t>100,1*1,1 'Přepočtené koeficientem množství</t>
  </si>
  <si>
    <t>"vč. B06+popis TZ"</t>
  </si>
  <si>
    <t>(14,52+3,96)*10</t>
  </si>
  <si>
    <t>(15,98+3,43)*18</t>
  </si>
  <si>
    <t>(14,54+4,2)*9</t>
  </si>
  <si>
    <t>(15,98+3,43)*2</t>
  </si>
  <si>
    <t>(14,54+4,1)*1</t>
  </si>
  <si>
    <t>(2,15+0,99)*18</t>
  </si>
  <si>
    <t>(2,95+0,99)*9</t>
  </si>
  <si>
    <t>960,1*1,1 'Přepočtené koeficientem množství</t>
  </si>
  <si>
    <t>2*(4,7+3,4+1,5+2,23)*18</t>
  </si>
  <si>
    <t>2*(4,27+3,4+1,5+2,66)*9</t>
  </si>
  <si>
    <t>2*(4,7+3,4+1,5+2,23)*2</t>
  </si>
  <si>
    <t>2*(4,7+3,4+1,5+2,66)*1</t>
  </si>
  <si>
    <t>2*(3,4+4,27)*10</t>
  </si>
  <si>
    <t>857,45*1,05 'Přepočtené koeficientem množství</t>
  </si>
  <si>
    <t>857,45*0,1</t>
  </si>
  <si>
    <t>85,745*1,1 'Přepočtené koeficientem množství</t>
  </si>
  <si>
    <t>857,45</t>
  </si>
  <si>
    <t>1518265729</t>
  </si>
  <si>
    <t>2*(1,1+0,9)*2,1*10</t>
  </si>
  <si>
    <t>2*(1,65+1,73)*2,1*10</t>
  </si>
  <si>
    <t>-2*0,7*1,97*10</t>
  </si>
  <si>
    <t>(1,2+1,98)*2,52*2</t>
  </si>
  <si>
    <t>(1,6+1,98)*2,52*1</t>
  </si>
  <si>
    <t>566,9*1,1 'Přepočtené koeficientem množství</t>
  </si>
  <si>
    <t>0,9*10</t>
  </si>
  <si>
    <t>1,73*10</t>
  </si>
  <si>
    <t>317,6</t>
  </si>
  <si>
    <t>-2446,336</t>
  </si>
  <si>
    <t>2446,336/100*90</t>
  </si>
  <si>
    <t>"stávající plochy stěn"</t>
  </si>
  <si>
    <t>2201,702</t>
  </si>
  <si>
    <t>1197727790</t>
  </si>
  <si>
    <t xml:space="preserve">VON - Vedlejší a ostatní náklady </t>
  </si>
  <si>
    <t>Kolková</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</si>
  <si>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</si>
  <si>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</si>
  <si>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</si>
  <si>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</si>
  <si>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</si>
  <si>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</si>
  <si>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</si>
  <si>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</si>
  <si>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</si>
  <si>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</si>
  <si>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PD-1</t>
  </si>
  <si>
    <t>provedení dokumentace skutečného provedení stavby (díla) v souladu s Přílohou č. 7 k vyhlášce č. 499/2006 Sb., ve znění vyhlášky č. 62/2013 Sb., o dokumentaci staveb, včetně geometrického plánu v souladu s požadavky Katastrálního úřadu, ve čtyřech vyhotoveních v listinné grafické podobě a rovněž v digitální podobě (ve formátu *.dwg a *.pdf);</t>
  </si>
  <si>
    <t>soubor</t>
  </si>
  <si>
    <t>1024</t>
  </si>
  <si>
    <t>-445513237</t>
  </si>
  <si>
    <t>PP-01</t>
  </si>
  <si>
    <t>zajištění všech nezbytných průzkumů nutných pro řádné provádění a dokončení stavby;</t>
  </si>
  <si>
    <t>-575237376</t>
  </si>
  <si>
    <t>VRN3</t>
  </si>
  <si>
    <t>Zařízení staveniště</t>
  </si>
  <si>
    <t>ZS-01</t>
  </si>
  <si>
    <t xml:space="preserve">*Zajištění bezpečného příjezdu a přístupu na staveniště včetně dopravního značení a potřebných souhlasů a rozhodnutí s vybudováním zařízení staveniště   *Náklady s připojením staveniště na energie + zajištění měření odběru energií    
*Vytýčení obvodu staveniště    
*Oplocení a zabezpečení prostoru staveniště proti neoprávněnému vstupu    
*Náklady na vybavení zařízení staveniště   
*Náklady na spotřebované energie provozem zařízení staveniště    
*Náklady na úklid v prostoru staveniště a příjezdových komunikací ke staveništi    
*Opatření k zabránění nadměrného zatěžování staveniště a jeho okolí prachem (např. používání krycích plachet, kropení sutě a odtěžované zeminy vodou) 
*Náklady na odstranění a odvoz zařízení staveniště  
*Uvedení stavbou dotčených ploch a ploch zařízení staveniště do původního stavu 
*Zřízení staveništního výtahu (výška 27m) pro výškový přesun materiálu vč. zabezpečení,revize a demontáže   
</t>
  </si>
  <si>
    <t>255356322</t>
  </si>
  <si>
    <t>VRN4</t>
  </si>
  <si>
    <t>Inženýrská činnost</t>
  </si>
  <si>
    <t>IČ-01</t>
  </si>
  <si>
    <t xml:space="preserve">"* kompletní dokladová část dle SoD (revize, atesty, certifikáty, prohlášení o shodě) pro předání a převzetí dokončeného díla a pro zajištění kolaudačního souhlasu
* náklady zhotovitele, související s prováděním VZORKOVÁNÍ DODÁVANÝCH MATERIÁLŮ a VÝROBKŮ v souladu s SoD
* náklady zhotovitele, související s prováděním zkoušek a REVIZÍ předepsaných technickými normami a vyjádřeními dotčených orgánů pro řádné provedení a předání díla
</t>
  </si>
  <si>
    <t>1670318596</t>
  </si>
  <si>
    <t>VRN7</t>
  </si>
  <si>
    <t>Provozní vlivy</t>
  </si>
  <si>
    <t>PV-03</t>
  </si>
  <si>
    <t>Práce prováděné za provozu - provoz třetích osob</t>
  </si>
  <si>
    <t>871135591</t>
  </si>
  <si>
    <t>VRN9</t>
  </si>
  <si>
    <t>Ostatní náklady</t>
  </si>
  <si>
    <t>ON-03</t>
  </si>
  <si>
    <t xml:space="preserve">"Náklady a poplatky spojené s užíváním veřejných ploch a prostranství, pokud
jsou stavebními pracemi nebo souvisejícími činnostmi dotčeny, a to včetně užívání ploch v souvislosti
s uložením stavebního materiálu nebo stavebního odpadu"    
</t>
  </si>
  <si>
    <t>2002183659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</si>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</sst>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36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5"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30"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20"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5" fillId="0" borderId="22" xfId="0" applyFont="1" applyBorder="1" applyAlignment="1" applyProtection="1">
      <alignment horizontal="center" vertical="center"/>
      <protection/>
    </xf>
    <xf numFmtId="49" fontId="35" fillId="0" borderId="22" xfId="0" applyNumberFormat="1" applyFont="1" applyBorder="1" applyAlignment="1" applyProtection="1">
      <alignment horizontal="left" vertical="center" wrapText="1"/>
      <protection/>
    </xf>
    <xf numFmtId="0" fontId="35" fillId="0" borderId="22" xfId="0" applyFont="1" applyBorder="1" applyAlignment="1" applyProtection="1">
      <alignment horizontal="left" vertical="center" wrapText="1"/>
      <protection/>
    </xf>
    <xf numFmtId="0" fontId="35" fillId="0" borderId="22" xfId="0" applyFont="1" applyBorder="1" applyAlignment="1" applyProtection="1">
      <alignment horizontal="center" vertical="center" wrapText="1"/>
      <protection/>
    </xf>
    <xf numFmtId="167" fontId="35" fillId="0" borderId="22" xfId="0" applyNumberFormat="1" applyFont="1" applyBorder="1" applyAlignment="1" applyProtection="1">
      <alignment vertical="center"/>
      <protection/>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protection/>
    </xf>
    <xf numFmtId="0" fontId="35"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6"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7" fillId="0" borderId="28" xfId="0" applyFont="1" applyBorder="1" applyAlignment="1">
      <alignment horizontal="left" wrapText="1"/>
    </xf>
    <xf numFmtId="0" fontId="13" fillId="0" borderId="27" xfId="0" applyFont="1" applyBorder="1" applyAlignment="1">
      <alignment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8" fillId="0" borderId="26" xfId="0" applyFont="1" applyBorder="1" applyAlignment="1">
      <alignment vertical="center" wrapText="1"/>
    </xf>
    <xf numFmtId="0" fontId="38" fillId="0" borderId="0" xfId="0" applyFont="1" applyBorder="1" applyAlignment="1">
      <alignment vertical="center" wrapText="1"/>
    </xf>
    <xf numFmtId="0" fontId="38" fillId="0" borderId="0" xfId="0" applyFont="1" applyBorder="1" applyAlignment="1">
      <alignment horizontal="left" vertical="center"/>
    </xf>
    <xf numFmtId="0" fontId="38" fillId="0" borderId="0" xfId="0" applyFont="1" applyBorder="1" applyAlignment="1">
      <alignment vertical="center"/>
    </xf>
    <xf numFmtId="49" fontId="38" fillId="0" borderId="0" xfId="0" applyNumberFormat="1" applyFont="1" applyBorder="1" applyAlignment="1">
      <alignment horizontal="left" vertical="center" wrapText="1"/>
    </xf>
    <xf numFmtId="49" fontId="38" fillId="0" borderId="0" xfId="0" applyNumberFormat="1" applyFont="1" applyBorder="1" applyAlignment="1">
      <alignment vertical="center" wrapText="1"/>
    </xf>
    <xf numFmtId="0" fontId="13" fillId="0" borderId="29" xfId="0" applyFont="1" applyBorder="1" applyAlignment="1">
      <alignment vertical="center" wrapText="1"/>
    </xf>
    <xf numFmtId="0" fontId="39"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6" fillId="0" borderId="0" xfId="0" applyFont="1" applyBorder="1" applyAlignment="1">
      <alignment horizontal="center" vertical="center"/>
    </xf>
    <xf numFmtId="0" fontId="13" fillId="0" borderId="27" xfId="0" applyFont="1" applyBorder="1" applyAlignment="1">
      <alignment horizontal="left" vertical="center"/>
    </xf>
    <xf numFmtId="0" fontId="37" fillId="0" borderId="0" xfId="0" applyFont="1" applyBorder="1" applyAlignment="1">
      <alignment horizontal="left" vertical="center"/>
    </xf>
    <xf numFmtId="0" fontId="40" fillId="0" borderId="0" xfId="0" applyFont="1" applyAlignment="1">
      <alignment horizontal="left" vertical="center"/>
    </xf>
    <xf numFmtId="0" fontId="37" fillId="0" borderId="28" xfId="0" applyFont="1" applyBorder="1" applyAlignment="1">
      <alignment horizontal="left" vertical="center"/>
    </xf>
    <xf numFmtId="0" fontId="37" fillId="0" borderId="28" xfId="0" applyFont="1" applyBorder="1" applyAlignment="1">
      <alignment horizontal="center" vertical="center"/>
    </xf>
    <xf numFmtId="0" fontId="40" fillId="0" borderId="28" xfId="0" applyFont="1" applyBorder="1" applyAlignment="1">
      <alignment horizontal="left" vertical="center"/>
    </xf>
    <xf numFmtId="0" fontId="41" fillId="0" borderId="0" xfId="0" applyFont="1" applyBorder="1" applyAlignment="1">
      <alignment horizontal="left" vertical="center"/>
    </xf>
    <xf numFmtId="0" fontId="38" fillId="0" borderId="0" xfId="0" applyFont="1" applyAlignment="1">
      <alignment horizontal="left" vertical="center"/>
    </xf>
    <xf numFmtId="0" fontId="38" fillId="0" borderId="0" xfId="0" applyFont="1" applyBorder="1" applyAlignment="1">
      <alignment horizontal="center" vertical="center"/>
    </xf>
    <xf numFmtId="0" fontId="38" fillId="0" borderId="26" xfId="0" applyFont="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13" fillId="0" borderId="29" xfId="0" applyFont="1" applyBorder="1" applyAlignment="1">
      <alignment horizontal="left" vertical="center"/>
    </xf>
    <xf numFmtId="0" fontId="39"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39" fillId="0" borderId="0" xfId="0" applyFont="1" applyBorder="1" applyAlignment="1">
      <alignment horizontal="left" vertical="center"/>
    </xf>
    <xf numFmtId="0" fontId="40" fillId="0" borderId="0" xfId="0" applyFont="1" applyBorder="1" applyAlignment="1">
      <alignment horizontal="left" vertical="center"/>
    </xf>
    <xf numFmtId="0" fontId="38" fillId="0" borderId="28" xfId="0" applyFont="1" applyBorder="1" applyAlignment="1">
      <alignment horizontal="left" vertical="center"/>
    </xf>
    <xf numFmtId="0" fontId="13" fillId="0" borderId="0" xfId="0" applyFont="1" applyBorder="1" applyAlignment="1">
      <alignment horizontal="left" vertical="center" wrapText="1"/>
    </xf>
    <xf numFmtId="0" fontId="38"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8" fillId="0" borderId="27" xfId="0" applyFont="1" applyBorder="1" applyAlignment="1">
      <alignment horizontal="left" vertical="center"/>
    </xf>
    <xf numFmtId="0" fontId="38" fillId="0" borderId="29" xfId="0" applyFont="1" applyBorder="1" applyAlignment="1">
      <alignment horizontal="left" vertical="center" wrapText="1"/>
    </xf>
    <xf numFmtId="0" fontId="38" fillId="0" borderId="28" xfId="0" applyFont="1" applyBorder="1" applyAlignment="1">
      <alignment horizontal="left" vertical="center" wrapText="1"/>
    </xf>
    <xf numFmtId="0" fontId="38" fillId="0" borderId="30" xfId="0" applyFont="1" applyBorder="1" applyAlignment="1">
      <alignment horizontal="left" vertical="center" wrapText="1"/>
    </xf>
    <xf numFmtId="0" fontId="38" fillId="0" borderId="0" xfId="0" applyFont="1" applyBorder="1" applyAlignment="1">
      <alignment horizontal="left" vertical="top"/>
    </xf>
    <xf numFmtId="0" fontId="38" fillId="0" borderId="0" xfId="0" applyFont="1" applyBorder="1" applyAlignment="1">
      <alignment horizontal="center" vertical="top"/>
    </xf>
    <xf numFmtId="0" fontId="38" fillId="0" borderId="29" xfId="0" applyFont="1" applyBorder="1" applyAlignment="1">
      <alignment horizontal="left" vertical="center"/>
    </xf>
    <xf numFmtId="0" fontId="38" fillId="0" borderId="30" xfId="0" applyFont="1" applyBorder="1" applyAlignment="1">
      <alignment horizontal="left" vertical="center"/>
    </xf>
    <xf numFmtId="0" fontId="40" fillId="0" borderId="0" xfId="0" applyFont="1" applyAlignment="1">
      <alignment vertical="center"/>
    </xf>
    <xf numFmtId="0" fontId="37" fillId="0" borderId="0" xfId="0" applyFont="1" applyBorder="1" applyAlignment="1">
      <alignment vertical="center"/>
    </xf>
    <xf numFmtId="0" fontId="40" fillId="0" borderId="28" xfId="0" applyFont="1" applyBorder="1" applyAlignment="1">
      <alignment vertical="center"/>
    </xf>
    <xf numFmtId="0" fontId="37" fillId="0" borderId="28" xfId="0" applyFont="1" applyBorder="1" applyAlignment="1">
      <alignment vertical="center"/>
    </xf>
    <xf numFmtId="0" fontId="0" fillId="0" borderId="0" xfId="0" applyBorder="1" applyAlignment="1">
      <alignment vertical="top"/>
    </xf>
    <xf numFmtId="49" fontId="38" fillId="0" borderId="0" xfId="0" applyNumberFormat="1" applyFont="1" applyBorder="1" applyAlignment="1">
      <alignment horizontal="left" vertical="center"/>
    </xf>
    <xf numFmtId="0" fontId="0" fillId="0" borderId="28" xfId="0" applyBorder="1" applyAlignment="1">
      <alignment vertical="top"/>
    </xf>
    <xf numFmtId="0" fontId="37" fillId="0" borderId="28" xfId="0" applyFont="1" applyBorder="1" applyAlignment="1">
      <alignment horizontal="left"/>
    </xf>
    <xf numFmtId="0" fontId="40"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257175</xdr:colOff>
      <xdr:row>1</xdr:row>
      <xdr:rowOff>104775</xdr:rowOff>
    </xdr:to>
    <xdr:pic>
      <xdr:nvPicPr>
        <xdr:cNvPr id="2" name="Picture 1">
          <a:hlinkClick r:id="rId3"/>
        </xdr:cNvPr>
        <xdr:cNvPicPr preferRelativeResize="1">
          <a:picLocks noChangeAspect="1"/>
        </xdr:cNvPicPr>
      </xdr:nvPicPr>
      <xdr:blipFill>
        <a:blip r:embed="rId1"/>
        <a:stretch>
          <a:fillRect/>
        </a:stretch>
      </xdr:blipFill>
      <xdr:spPr>
        <a:xfrm>
          <a:off x="0" y="0"/>
          <a:ext cx="2571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7.140625" style="0" customWidth="1"/>
    <col min="2" max="2" width="1.421875" style="0" customWidth="1"/>
    <col min="3" max="3" width="3.57421875" style="0" customWidth="1"/>
    <col min="4" max="33" width="2.28125" style="0" customWidth="1"/>
    <col min="34" max="34" width="2.8515625" style="0" customWidth="1"/>
    <col min="35" max="35" width="27.140625" style="0" customWidth="1"/>
    <col min="36" max="37" width="2.140625" style="0" customWidth="1"/>
    <col min="38" max="38" width="7.140625" style="0" customWidth="1"/>
    <col min="39" max="39" width="2.8515625" style="0" customWidth="1"/>
    <col min="40" max="40" width="11.421875" style="0" customWidth="1"/>
    <col min="41" max="41" width="6.421875" style="0" customWidth="1"/>
    <col min="42" max="42" width="3.57421875" style="0" customWidth="1"/>
    <col min="43" max="43" width="13.421875" style="0" customWidth="1"/>
    <col min="44" max="44" width="11.7109375" style="0" customWidth="1"/>
    <col min="45" max="47" width="22.140625" style="0" hidden="1" customWidth="1"/>
    <col min="48" max="49" width="18.57421875" style="0" hidden="1" customWidth="1"/>
    <col min="50" max="51" width="21.421875" style="0" hidden="1" customWidth="1"/>
    <col min="52" max="52" width="18.57421875" style="0" hidden="1" customWidth="1"/>
    <col min="53" max="53" width="16.421875" style="0" hidden="1" customWidth="1"/>
    <col min="54" max="54" width="21.421875" style="0" hidden="1" customWidth="1"/>
    <col min="55" max="55" width="18.57421875" style="0" hidden="1" customWidth="1"/>
    <col min="56" max="56" width="16.421875" style="0" hidden="1" customWidth="1"/>
    <col min="57" max="57" width="57.00390625" style="0" customWidth="1"/>
    <col min="71" max="91" width="9.1406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22</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0.8" customHeight="1">
      <c r="B23" s="21"/>
      <c r="C23" s="22"/>
      <c r="D23" s="22"/>
      <c r="E23" s="36" t="s">
        <v>36</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3"/>
      <c r="BE28" s="31"/>
    </row>
    <row r="29" spans="2:57" s="2" customFormat="1" ht="14.4" customHeight="1">
      <c r="B29" s="45"/>
      <c r="C29" s="46"/>
      <c r="D29" s="32" t="s">
        <v>41</v>
      </c>
      <c r="E29" s="46"/>
      <c r="F29" s="32" t="s">
        <v>42</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43</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44</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45</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46</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47</v>
      </c>
      <c r="E35" s="52"/>
      <c r="F35" s="52"/>
      <c r="G35" s="52"/>
      <c r="H35" s="52"/>
      <c r="I35" s="52"/>
      <c r="J35" s="52"/>
      <c r="K35" s="52"/>
      <c r="L35" s="52"/>
      <c r="M35" s="52"/>
      <c r="N35" s="52"/>
      <c r="O35" s="52"/>
      <c r="P35" s="52"/>
      <c r="Q35" s="52"/>
      <c r="R35" s="52"/>
      <c r="S35" s="52"/>
      <c r="T35" s="53" t="s">
        <v>48</v>
      </c>
      <c r="U35" s="52"/>
      <c r="V35" s="52"/>
      <c r="W35" s="52"/>
      <c r="X35" s="54" t="s">
        <v>49</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13</v>
      </c>
      <c r="D44" s="39"/>
      <c r="E44" s="39"/>
      <c r="F44" s="39"/>
      <c r="G44" s="39"/>
      <c r="H44" s="39"/>
      <c r="I44" s="39"/>
      <c r="J44" s="39"/>
      <c r="K44" s="39"/>
      <c r="L44" s="39" t="str">
        <f>K5</f>
        <v>AE-19001</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16</v>
      </c>
      <c r="D45" s="63"/>
      <c r="E45" s="63"/>
      <c r="F45" s="63"/>
      <c r="G45" s="63"/>
      <c r="H45" s="63"/>
      <c r="I45" s="63"/>
      <c r="J45" s="63"/>
      <c r="K45" s="63"/>
      <c r="L45" s="64" t="str">
        <f>K6</f>
        <v xml:space="preserve">Oprava interiéru ubytovacího zařízení ÚJOP UK- BLOK A1,A2,B   Správa budov a zařízení CDMS Krystal Hotel Krystal</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66"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67" t="str">
        <f>IF(AN8="","",AN8)</f>
        <v>26. 2. 2019</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2.6" customHeight="1">
      <c r="B49" s="38"/>
      <c r="C49" s="32" t="s">
        <v>25</v>
      </c>
      <c r="D49" s="39"/>
      <c r="E49" s="39"/>
      <c r="F49" s="39"/>
      <c r="G49" s="39"/>
      <c r="H49" s="39"/>
      <c r="I49" s="39"/>
      <c r="J49" s="39"/>
      <c r="K49" s="39"/>
      <c r="L49" s="39" t="str">
        <f>IF(E11="","",E11)</f>
        <v>ÚJOP Univerzity Karlovy, Praha</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68" t="str">
        <f>IF(E17="","",E17)</f>
        <v>ArcEnergo s.r.o.</v>
      </c>
      <c r="AN49" s="39"/>
      <c r="AO49" s="39"/>
      <c r="AP49" s="39"/>
      <c r="AQ49" s="39"/>
      <c r="AR49" s="43"/>
      <c r="AS49" s="69" t="s">
        <v>51</v>
      </c>
      <c r="AT49" s="70"/>
      <c r="AU49" s="71"/>
      <c r="AV49" s="71"/>
      <c r="AW49" s="71"/>
      <c r="AX49" s="71"/>
      <c r="AY49" s="71"/>
      <c r="AZ49" s="71"/>
      <c r="BA49" s="71"/>
      <c r="BB49" s="71"/>
      <c r="BC49" s="71"/>
      <c r="BD49" s="72"/>
    </row>
    <row r="50" spans="2:56" s="1" customFormat="1" ht="12.6" customHeight="1">
      <c r="B50" s="38"/>
      <c r="C50" s="32" t="s">
        <v>29</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34</v>
      </c>
      <c r="AJ50" s="39"/>
      <c r="AK50" s="39"/>
      <c r="AL50" s="39"/>
      <c r="AM50" s="68" t="str">
        <f>IF(E20="","",E20)</f>
        <v xml:space="preserve"> </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52</v>
      </c>
      <c r="D52" s="82"/>
      <c r="E52" s="82"/>
      <c r="F52" s="82"/>
      <c r="G52" s="82"/>
      <c r="H52" s="83"/>
      <c r="I52" s="84" t="s">
        <v>53</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54</v>
      </c>
      <c r="AH52" s="82"/>
      <c r="AI52" s="82"/>
      <c r="AJ52" s="82"/>
      <c r="AK52" s="82"/>
      <c r="AL52" s="82"/>
      <c r="AM52" s="82"/>
      <c r="AN52" s="84" t="s">
        <v>55</v>
      </c>
      <c r="AO52" s="82"/>
      <c r="AP52" s="82"/>
      <c r="AQ52" s="86" t="s">
        <v>56</v>
      </c>
      <c r="AR52" s="43"/>
      <c r="AS52" s="87" t="s">
        <v>57</v>
      </c>
      <c r="AT52" s="88" t="s">
        <v>58</v>
      </c>
      <c r="AU52" s="88" t="s">
        <v>59</v>
      </c>
      <c r="AV52" s="88" t="s">
        <v>60</v>
      </c>
      <c r="AW52" s="88" t="s">
        <v>61</v>
      </c>
      <c r="AX52" s="88" t="s">
        <v>62</v>
      </c>
      <c r="AY52" s="88" t="s">
        <v>63</v>
      </c>
      <c r="AZ52" s="88" t="s">
        <v>64</v>
      </c>
      <c r="BA52" s="88" t="s">
        <v>65</v>
      </c>
      <c r="BB52" s="88" t="s">
        <v>66</v>
      </c>
      <c r="BC52" s="88" t="s">
        <v>67</v>
      </c>
      <c r="BD52" s="89" t="s">
        <v>68</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69</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ROUND(SUM(AG55:AG57),2)</f>
        <v>0</v>
      </c>
      <c r="AH54" s="96"/>
      <c r="AI54" s="96"/>
      <c r="AJ54" s="96"/>
      <c r="AK54" s="96"/>
      <c r="AL54" s="96"/>
      <c r="AM54" s="96"/>
      <c r="AN54" s="97">
        <f>SUM(AG54,AT54)</f>
        <v>0</v>
      </c>
      <c r="AO54" s="97"/>
      <c r="AP54" s="97"/>
      <c r="AQ54" s="98" t="s">
        <v>19</v>
      </c>
      <c r="AR54" s="99"/>
      <c r="AS54" s="100">
        <f>ROUND(SUM(AS55:AS57),2)</f>
        <v>0</v>
      </c>
      <c r="AT54" s="101">
        <f>ROUND(SUM(AV54:AW54),2)</f>
        <v>0</v>
      </c>
      <c r="AU54" s="102">
        <f>ROUND(SUM(AU55:AU57),5)</f>
        <v>0</v>
      </c>
      <c r="AV54" s="101">
        <f>ROUND(AZ54*L29,2)</f>
        <v>0</v>
      </c>
      <c r="AW54" s="101">
        <f>ROUND(BA54*L30,2)</f>
        <v>0</v>
      </c>
      <c r="AX54" s="101">
        <f>ROUND(BB54*L29,2)</f>
        <v>0</v>
      </c>
      <c r="AY54" s="101">
        <f>ROUND(BC54*L30,2)</f>
        <v>0</v>
      </c>
      <c r="AZ54" s="101">
        <f>ROUND(SUM(AZ55:AZ57),2)</f>
        <v>0</v>
      </c>
      <c r="BA54" s="101">
        <f>ROUND(SUM(BA55:BA57),2)</f>
        <v>0</v>
      </c>
      <c r="BB54" s="101">
        <f>ROUND(SUM(BB55:BB57),2)</f>
        <v>0</v>
      </c>
      <c r="BC54" s="101">
        <f>ROUND(SUM(BC55:BC57),2)</f>
        <v>0</v>
      </c>
      <c r="BD54" s="103">
        <f>ROUND(SUM(BD55:BD57),2)</f>
        <v>0</v>
      </c>
      <c r="BS54" s="104" t="s">
        <v>70</v>
      </c>
      <c r="BT54" s="104" t="s">
        <v>71</v>
      </c>
      <c r="BU54" s="105" t="s">
        <v>72</v>
      </c>
      <c r="BV54" s="104" t="s">
        <v>73</v>
      </c>
      <c r="BW54" s="104" t="s">
        <v>5</v>
      </c>
      <c r="BX54" s="104" t="s">
        <v>74</v>
      </c>
      <c r="CL54" s="104" t="s">
        <v>19</v>
      </c>
    </row>
    <row r="55" spans="1:91" s="5" customFormat="1" ht="26.4" customHeight="1">
      <c r="A55" s="106" t="s">
        <v>75</v>
      </c>
      <c r="B55" s="107"/>
      <c r="C55" s="108"/>
      <c r="D55" s="109" t="s">
        <v>76</v>
      </c>
      <c r="E55" s="109"/>
      <c r="F55" s="109"/>
      <c r="G55" s="109"/>
      <c r="H55" s="109"/>
      <c r="I55" s="110"/>
      <c r="J55" s="109" t="s">
        <v>77</v>
      </c>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11">
        <f>'1 - Oprava interiéru ubyt...'!J30</f>
        <v>0</v>
      </c>
      <c r="AH55" s="110"/>
      <c r="AI55" s="110"/>
      <c r="AJ55" s="110"/>
      <c r="AK55" s="110"/>
      <c r="AL55" s="110"/>
      <c r="AM55" s="110"/>
      <c r="AN55" s="111">
        <f>SUM(AG55,AT55)</f>
        <v>0</v>
      </c>
      <c r="AO55" s="110"/>
      <c r="AP55" s="110"/>
      <c r="AQ55" s="112" t="s">
        <v>78</v>
      </c>
      <c r="AR55" s="113"/>
      <c r="AS55" s="114">
        <v>0</v>
      </c>
      <c r="AT55" s="115">
        <f>ROUND(SUM(AV55:AW55),2)</f>
        <v>0</v>
      </c>
      <c r="AU55" s="116">
        <f>'1 - Oprava interiéru ubyt...'!P101</f>
        <v>0</v>
      </c>
      <c r="AV55" s="115">
        <f>'1 - Oprava interiéru ubyt...'!J33</f>
        <v>0</v>
      </c>
      <c r="AW55" s="115">
        <f>'1 - Oprava interiéru ubyt...'!J34</f>
        <v>0</v>
      </c>
      <c r="AX55" s="115">
        <f>'1 - Oprava interiéru ubyt...'!J35</f>
        <v>0</v>
      </c>
      <c r="AY55" s="115">
        <f>'1 - Oprava interiéru ubyt...'!J36</f>
        <v>0</v>
      </c>
      <c r="AZ55" s="115">
        <f>'1 - Oprava interiéru ubyt...'!F33</f>
        <v>0</v>
      </c>
      <c r="BA55" s="115">
        <f>'1 - Oprava interiéru ubyt...'!F34</f>
        <v>0</v>
      </c>
      <c r="BB55" s="115">
        <f>'1 - Oprava interiéru ubyt...'!F35</f>
        <v>0</v>
      </c>
      <c r="BC55" s="115">
        <f>'1 - Oprava interiéru ubyt...'!F36</f>
        <v>0</v>
      </c>
      <c r="BD55" s="117">
        <f>'1 - Oprava interiéru ubyt...'!F37</f>
        <v>0</v>
      </c>
      <c r="BT55" s="118" t="s">
        <v>76</v>
      </c>
      <c r="BV55" s="118" t="s">
        <v>73</v>
      </c>
      <c r="BW55" s="118" t="s">
        <v>79</v>
      </c>
      <c r="BX55" s="118" t="s">
        <v>5</v>
      </c>
      <c r="CL55" s="118" t="s">
        <v>19</v>
      </c>
      <c r="CM55" s="118" t="s">
        <v>80</v>
      </c>
    </row>
    <row r="56" spans="1:91" s="5" customFormat="1" ht="26.4" customHeight="1">
      <c r="A56" s="106" t="s">
        <v>75</v>
      </c>
      <c r="B56" s="107"/>
      <c r="C56" s="108"/>
      <c r="D56" s="109" t="s">
        <v>80</v>
      </c>
      <c r="E56" s="109"/>
      <c r="F56" s="109"/>
      <c r="G56" s="109"/>
      <c r="H56" s="109"/>
      <c r="I56" s="110"/>
      <c r="J56" s="109" t="s">
        <v>81</v>
      </c>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11">
        <f>'2 - Oprava interiéru ubyt...'!J30</f>
        <v>0</v>
      </c>
      <c r="AH56" s="110"/>
      <c r="AI56" s="110"/>
      <c r="AJ56" s="110"/>
      <c r="AK56" s="110"/>
      <c r="AL56" s="110"/>
      <c r="AM56" s="110"/>
      <c r="AN56" s="111">
        <f>SUM(AG56,AT56)</f>
        <v>0</v>
      </c>
      <c r="AO56" s="110"/>
      <c r="AP56" s="110"/>
      <c r="AQ56" s="112" t="s">
        <v>78</v>
      </c>
      <c r="AR56" s="113"/>
      <c r="AS56" s="114">
        <v>0</v>
      </c>
      <c r="AT56" s="115">
        <f>ROUND(SUM(AV56:AW56),2)</f>
        <v>0</v>
      </c>
      <c r="AU56" s="116">
        <f>'2 - Oprava interiéru ubyt...'!P101</f>
        <v>0</v>
      </c>
      <c r="AV56" s="115">
        <f>'2 - Oprava interiéru ubyt...'!J33</f>
        <v>0</v>
      </c>
      <c r="AW56" s="115">
        <f>'2 - Oprava interiéru ubyt...'!J34</f>
        <v>0</v>
      </c>
      <c r="AX56" s="115">
        <f>'2 - Oprava interiéru ubyt...'!J35</f>
        <v>0</v>
      </c>
      <c r="AY56" s="115">
        <f>'2 - Oprava interiéru ubyt...'!J36</f>
        <v>0</v>
      </c>
      <c r="AZ56" s="115">
        <f>'2 - Oprava interiéru ubyt...'!F33</f>
        <v>0</v>
      </c>
      <c r="BA56" s="115">
        <f>'2 - Oprava interiéru ubyt...'!F34</f>
        <v>0</v>
      </c>
      <c r="BB56" s="115">
        <f>'2 - Oprava interiéru ubyt...'!F35</f>
        <v>0</v>
      </c>
      <c r="BC56" s="115">
        <f>'2 - Oprava interiéru ubyt...'!F36</f>
        <v>0</v>
      </c>
      <c r="BD56" s="117">
        <f>'2 - Oprava interiéru ubyt...'!F37</f>
        <v>0</v>
      </c>
      <c r="BT56" s="118" t="s">
        <v>76</v>
      </c>
      <c r="BV56" s="118" t="s">
        <v>73</v>
      </c>
      <c r="BW56" s="118" t="s">
        <v>82</v>
      </c>
      <c r="BX56" s="118" t="s">
        <v>5</v>
      </c>
      <c r="CL56" s="118" t="s">
        <v>19</v>
      </c>
      <c r="CM56" s="118" t="s">
        <v>80</v>
      </c>
    </row>
    <row r="57" spans="1:91" s="5" customFormat="1" ht="14.4" customHeight="1">
      <c r="A57" s="106" t="s">
        <v>75</v>
      </c>
      <c r="B57" s="107"/>
      <c r="C57" s="108"/>
      <c r="D57" s="109" t="s">
        <v>83</v>
      </c>
      <c r="E57" s="109"/>
      <c r="F57" s="109"/>
      <c r="G57" s="109"/>
      <c r="H57" s="109"/>
      <c r="I57" s="110"/>
      <c r="J57" s="109" t="s">
        <v>84</v>
      </c>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11">
        <f>'VON - Vedlejší a ostatní ...'!J30</f>
        <v>0</v>
      </c>
      <c r="AH57" s="110"/>
      <c r="AI57" s="110"/>
      <c r="AJ57" s="110"/>
      <c r="AK57" s="110"/>
      <c r="AL57" s="110"/>
      <c r="AM57" s="110"/>
      <c r="AN57" s="111">
        <f>SUM(AG57,AT57)</f>
        <v>0</v>
      </c>
      <c r="AO57" s="110"/>
      <c r="AP57" s="110"/>
      <c r="AQ57" s="112" t="s">
        <v>83</v>
      </c>
      <c r="AR57" s="113"/>
      <c r="AS57" s="119">
        <v>0</v>
      </c>
      <c r="AT57" s="120">
        <f>ROUND(SUM(AV57:AW57),2)</f>
        <v>0</v>
      </c>
      <c r="AU57" s="121">
        <f>'VON - Vedlejší a ostatní ...'!P85</f>
        <v>0</v>
      </c>
      <c r="AV57" s="120">
        <f>'VON - Vedlejší a ostatní ...'!J33</f>
        <v>0</v>
      </c>
      <c r="AW57" s="120">
        <f>'VON - Vedlejší a ostatní ...'!J34</f>
        <v>0</v>
      </c>
      <c r="AX57" s="120">
        <f>'VON - Vedlejší a ostatní ...'!J35</f>
        <v>0</v>
      </c>
      <c r="AY57" s="120">
        <f>'VON - Vedlejší a ostatní ...'!J36</f>
        <v>0</v>
      </c>
      <c r="AZ57" s="120">
        <f>'VON - Vedlejší a ostatní ...'!F33</f>
        <v>0</v>
      </c>
      <c r="BA57" s="120">
        <f>'VON - Vedlejší a ostatní ...'!F34</f>
        <v>0</v>
      </c>
      <c r="BB57" s="120">
        <f>'VON - Vedlejší a ostatní ...'!F35</f>
        <v>0</v>
      </c>
      <c r="BC57" s="120">
        <f>'VON - Vedlejší a ostatní ...'!F36</f>
        <v>0</v>
      </c>
      <c r="BD57" s="122">
        <f>'VON - Vedlejší a ostatní ...'!F37</f>
        <v>0</v>
      </c>
      <c r="BT57" s="118" t="s">
        <v>76</v>
      </c>
      <c r="BV57" s="118" t="s">
        <v>73</v>
      </c>
      <c r="BW57" s="118" t="s">
        <v>85</v>
      </c>
      <c r="BX57" s="118" t="s">
        <v>5</v>
      </c>
      <c r="CL57" s="118" t="s">
        <v>19</v>
      </c>
      <c r="CM57" s="118" t="s">
        <v>80</v>
      </c>
    </row>
    <row r="58" spans="2:44" s="1" customFormat="1" ht="30" customHeight="1">
      <c r="B58" s="38"/>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43"/>
    </row>
    <row r="59" spans="2:44" s="1" customFormat="1" ht="6.95" customHeight="1">
      <c r="B59" s="57"/>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43"/>
    </row>
  </sheetData>
  <sheetProtection password="CC35" sheet="1" objects="1" scenarios="1" formatColumns="0" formatRows="0"/>
  <mergeCells count="5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G54:AM54"/>
    <mergeCell ref="AN54:AP54"/>
    <mergeCell ref="C52:G52"/>
    <mergeCell ref="I52:AF52"/>
    <mergeCell ref="D55:H55"/>
    <mergeCell ref="J55:AF55"/>
    <mergeCell ref="D56:H56"/>
    <mergeCell ref="J56:AF56"/>
    <mergeCell ref="D57:H57"/>
    <mergeCell ref="J57:AF57"/>
  </mergeCells>
  <hyperlinks>
    <hyperlink ref="A55" location="'1 - Oprava interiéru ubyt...'!C2" display="/"/>
    <hyperlink ref="A56" location="'2 - Oprava interiéru ubyt...'!C2" display="/"/>
    <hyperlink ref="A57"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162"/>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3"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56" ht="36.95" customHeight="1">
      <c r="AT2" s="17" t="s">
        <v>79</v>
      </c>
      <c r="AZ2" s="124" t="s">
        <v>86</v>
      </c>
      <c r="BA2" s="124" t="s">
        <v>86</v>
      </c>
      <c r="BB2" s="124" t="s">
        <v>19</v>
      </c>
      <c r="BC2" s="124" t="s">
        <v>87</v>
      </c>
      <c r="BD2" s="124" t="s">
        <v>80</v>
      </c>
    </row>
    <row r="3" spans="2:56" ht="6.95" customHeight="1">
      <c r="B3" s="125"/>
      <c r="C3" s="126"/>
      <c r="D3" s="126"/>
      <c r="E3" s="126"/>
      <c r="F3" s="126"/>
      <c r="G3" s="126"/>
      <c r="H3" s="126"/>
      <c r="I3" s="127"/>
      <c r="J3" s="126"/>
      <c r="K3" s="126"/>
      <c r="L3" s="20"/>
      <c r="AT3" s="17" t="s">
        <v>80</v>
      </c>
      <c r="AZ3" s="124" t="s">
        <v>88</v>
      </c>
      <c r="BA3" s="124" t="s">
        <v>88</v>
      </c>
      <c r="BB3" s="124" t="s">
        <v>19</v>
      </c>
      <c r="BC3" s="124" t="s">
        <v>89</v>
      </c>
      <c r="BD3" s="124" t="s">
        <v>80</v>
      </c>
    </row>
    <row r="4" spans="2:56" ht="24.95" customHeight="1">
      <c r="B4" s="20"/>
      <c r="D4" s="128" t="s">
        <v>90</v>
      </c>
      <c r="L4" s="20"/>
      <c r="M4" s="24" t="s">
        <v>10</v>
      </c>
      <c r="AT4" s="17" t="s">
        <v>4</v>
      </c>
      <c r="AZ4" s="124" t="s">
        <v>91</v>
      </c>
      <c r="BA4" s="124" t="s">
        <v>91</v>
      </c>
      <c r="BB4" s="124" t="s">
        <v>19</v>
      </c>
      <c r="BC4" s="124" t="s">
        <v>92</v>
      </c>
      <c r="BD4" s="124" t="s">
        <v>80</v>
      </c>
    </row>
    <row r="5" spans="2:56" ht="6.95" customHeight="1">
      <c r="B5" s="20"/>
      <c r="L5" s="20"/>
      <c r="AZ5" s="124" t="s">
        <v>93</v>
      </c>
      <c r="BA5" s="124" t="s">
        <v>93</v>
      </c>
      <c r="BB5" s="124" t="s">
        <v>19</v>
      </c>
      <c r="BC5" s="124" t="s">
        <v>94</v>
      </c>
      <c r="BD5" s="124" t="s">
        <v>80</v>
      </c>
    </row>
    <row r="6" spans="2:56" ht="12" customHeight="1">
      <c r="B6" s="20"/>
      <c r="D6" s="129" t="s">
        <v>16</v>
      </c>
      <c r="L6" s="20"/>
      <c r="AZ6" s="124" t="s">
        <v>95</v>
      </c>
      <c r="BA6" s="124" t="s">
        <v>95</v>
      </c>
      <c r="BB6" s="124" t="s">
        <v>19</v>
      </c>
      <c r="BC6" s="124" t="s">
        <v>96</v>
      </c>
      <c r="BD6" s="124" t="s">
        <v>80</v>
      </c>
    </row>
    <row r="7" spans="2:56" ht="14.4" customHeight="1">
      <c r="B7" s="20"/>
      <c r="E7" s="130" t="str">
        <f>'Rekapitulace stavby'!K6</f>
        <v xml:space="preserve">Oprava interiéru ubytovacího zařízení ÚJOP UK- BLOK A1,A2,B   Správa budov a zařízení CDMS Krystal Hotel Krystal</v>
      </c>
      <c r="F7" s="129"/>
      <c r="G7" s="129"/>
      <c r="H7" s="129"/>
      <c r="L7" s="20"/>
      <c r="AZ7" s="124" t="s">
        <v>97</v>
      </c>
      <c r="BA7" s="124" t="s">
        <v>97</v>
      </c>
      <c r="BB7" s="124" t="s">
        <v>19</v>
      </c>
      <c r="BC7" s="124" t="s">
        <v>98</v>
      </c>
      <c r="BD7" s="124" t="s">
        <v>80</v>
      </c>
    </row>
    <row r="8" spans="2:56" s="1" customFormat="1" ht="12" customHeight="1">
      <c r="B8" s="43"/>
      <c r="D8" s="129" t="s">
        <v>99</v>
      </c>
      <c r="I8" s="131"/>
      <c r="L8" s="43"/>
      <c r="AZ8" s="124" t="s">
        <v>100</v>
      </c>
      <c r="BA8" s="124" t="s">
        <v>101</v>
      </c>
      <c r="BB8" s="124" t="s">
        <v>19</v>
      </c>
      <c r="BC8" s="124" t="s">
        <v>102</v>
      </c>
      <c r="BD8" s="124" t="s">
        <v>80</v>
      </c>
    </row>
    <row r="9" spans="2:12" s="1" customFormat="1" ht="36.95" customHeight="1">
      <c r="B9" s="43"/>
      <c r="E9" s="132" t="s">
        <v>103</v>
      </c>
      <c r="F9" s="1"/>
      <c r="G9" s="1"/>
      <c r="H9" s="1"/>
      <c r="I9" s="131"/>
      <c r="L9" s="43"/>
    </row>
    <row r="10" spans="2:12" s="1" customFormat="1" ht="12">
      <c r="B10" s="43"/>
      <c r="I10" s="131"/>
      <c r="L10" s="43"/>
    </row>
    <row r="11" spans="2:12" s="1" customFormat="1" ht="12" customHeight="1">
      <c r="B11" s="43"/>
      <c r="D11" s="129" t="s">
        <v>18</v>
      </c>
      <c r="F11" s="17" t="s">
        <v>19</v>
      </c>
      <c r="I11" s="133" t="s">
        <v>20</v>
      </c>
      <c r="J11" s="17" t="s">
        <v>19</v>
      </c>
      <c r="L11" s="43"/>
    </row>
    <row r="12" spans="2:12" s="1" customFormat="1" ht="12" customHeight="1">
      <c r="B12" s="43"/>
      <c r="D12" s="129" t="s">
        <v>21</v>
      </c>
      <c r="F12" s="17" t="s">
        <v>22</v>
      </c>
      <c r="I12" s="133" t="s">
        <v>23</v>
      </c>
      <c r="J12" s="134" t="str">
        <f>'Rekapitulace stavby'!AN8</f>
        <v>26. 2. 2019</v>
      </c>
      <c r="L12" s="43"/>
    </row>
    <row r="13" spans="2:12" s="1" customFormat="1" ht="10.8" customHeight="1">
      <c r="B13" s="43"/>
      <c r="I13" s="131"/>
      <c r="L13" s="43"/>
    </row>
    <row r="14" spans="2:12" s="1" customFormat="1" ht="12" customHeight="1">
      <c r="B14" s="43"/>
      <c r="D14" s="129" t="s">
        <v>25</v>
      </c>
      <c r="I14" s="133" t="s">
        <v>26</v>
      </c>
      <c r="J14" s="17" t="s">
        <v>19</v>
      </c>
      <c r="L14" s="43"/>
    </row>
    <row r="15" spans="2:12" s="1" customFormat="1" ht="18" customHeight="1">
      <c r="B15" s="43"/>
      <c r="E15" s="17" t="s">
        <v>27</v>
      </c>
      <c r="I15" s="133" t="s">
        <v>28</v>
      </c>
      <c r="J15" s="17" t="s">
        <v>19</v>
      </c>
      <c r="L15" s="43"/>
    </row>
    <row r="16" spans="2:12" s="1" customFormat="1" ht="6.95" customHeight="1">
      <c r="B16" s="43"/>
      <c r="I16" s="131"/>
      <c r="L16" s="43"/>
    </row>
    <row r="17" spans="2:12" s="1" customFormat="1" ht="12" customHeight="1">
      <c r="B17" s="43"/>
      <c r="D17" s="129" t="s">
        <v>29</v>
      </c>
      <c r="I17" s="133" t="s">
        <v>26</v>
      </c>
      <c r="J17" s="33" t="str">
        <f>'Rekapitulace stavby'!AN13</f>
        <v>Vyplň údaj</v>
      </c>
      <c r="L17" s="43"/>
    </row>
    <row r="18" spans="2:12" s="1" customFormat="1" ht="18" customHeight="1">
      <c r="B18" s="43"/>
      <c r="E18" s="33" t="str">
        <f>'Rekapitulace stavby'!E14</f>
        <v>Vyplň údaj</v>
      </c>
      <c r="F18" s="17"/>
      <c r="G18" s="17"/>
      <c r="H18" s="17"/>
      <c r="I18" s="133" t="s">
        <v>28</v>
      </c>
      <c r="J18" s="33" t="str">
        <f>'Rekapitulace stavby'!AN14</f>
        <v>Vyplň údaj</v>
      </c>
      <c r="L18" s="43"/>
    </row>
    <row r="19" spans="2:12" s="1" customFormat="1" ht="6.95" customHeight="1">
      <c r="B19" s="43"/>
      <c r="I19" s="131"/>
      <c r="L19" s="43"/>
    </row>
    <row r="20" spans="2:12" s="1" customFormat="1" ht="12" customHeight="1">
      <c r="B20" s="43"/>
      <c r="D20" s="129" t="s">
        <v>31</v>
      </c>
      <c r="I20" s="133" t="s">
        <v>26</v>
      </c>
      <c r="J20" s="17" t="s">
        <v>19</v>
      </c>
      <c r="L20" s="43"/>
    </row>
    <row r="21" spans="2:12" s="1" customFormat="1" ht="18" customHeight="1">
      <c r="B21" s="43"/>
      <c r="E21" s="17" t="s">
        <v>32</v>
      </c>
      <c r="I21" s="133" t="s">
        <v>28</v>
      </c>
      <c r="J21" s="17" t="s">
        <v>19</v>
      </c>
      <c r="L21" s="43"/>
    </row>
    <row r="22" spans="2:12" s="1" customFormat="1" ht="6.95" customHeight="1">
      <c r="B22" s="43"/>
      <c r="I22" s="131"/>
      <c r="L22" s="43"/>
    </row>
    <row r="23" spans="2:12" s="1" customFormat="1" ht="12" customHeight="1">
      <c r="B23" s="43"/>
      <c r="D23" s="129" t="s">
        <v>34</v>
      </c>
      <c r="I23" s="133" t="s">
        <v>26</v>
      </c>
      <c r="J23" s="17" t="str">
        <f>IF('Rekapitulace stavby'!AN19="","",'Rekapitulace stavby'!AN19)</f>
        <v/>
      </c>
      <c r="L23" s="43"/>
    </row>
    <row r="24" spans="2:12" s="1" customFormat="1" ht="18" customHeight="1">
      <c r="B24" s="43"/>
      <c r="E24" s="17" t="str">
        <f>IF('Rekapitulace stavby'!E20="","",'Rekapitulace stavby'!E20)</f>
        <v xml:space="preserve"> </v>
      </c>
      <c r="I24" s="133" t="s">
        <v>28</v>
      </c>
      <c r="J24" s="17" t="str">
        <f>IF('Rekapitulace stavby'!AN20="","",'Rekapitulace stavby'!AN20)</f>
        <v/>
      </c>
      <c r="L24" s="43"/>
    </row>
    <row r="25" spans="2:12" s="1" customFormat="1" ht="6.95" customHeight="1">
      <c r="B25" s="43"/>
      <c r="I25" s="131"/>
      <c r="L25" s="43"/>
    </row>
    <row r="26" spans="2:12" s="1" customFormat="1" ht="12" customHeight="1">
      <c r="B26" s="43"/>
      <c r="D26" s="129" t="s">
        <v>35</v>
      </c>
      <c r="I26" s="131"/>
      <c r="L26" s="43"/>
    </row>
    <row r="27" spans="2:12" s="6" customFormat="1" ht="14.4" customHeight="1">
      <c r="B27" s="135"/>
      <c r="E27" s="136" t="s">
        <v>19</v>
      </c>
      <c r="F27" s="136"/>
      <c r="G27" s="136"/>
      <c r="H27" s="136"/>
      <c r="I27" s="137"/>
      <c r="L27" s="135"/>
    </row>
    <row r="28" spans="2:12" s="1" customFormat="1" ht="6.95" customHeight="1">
      <c r="B28" s="43"/>
      <c r="I28" s="131"/>
      <c r="L28" s="43"/>
    </row>
    <row r="29" spans="2:12" s="1" customFormat="1" ht="6.95" customHeight="1">
      <c r="B29" s="43"/>
      <c r="D29" s="71"/>
      <c r="E29" s="71"/>
      <c r="F29" s="71"/>
      <c r="G29" s="71"/>
      <c r="H29" s="71"/>
      <c r="I29" s="138"/>
      <c r="J29" s="71"/>
      <c r="K29" s="71"/>
      <c r="L29" s="43"/>
    </row>
    <row r="30" spans="2:12" s="1" customFormat="1" ht="25.4" customHeight="1">
      <c r="B30" s="43"/>
      <c r="D30" s="139" t="s">
        <v>37</v>
      </c>
      <c r="I30" s="131"/>
      <c r="J30" s="140">
        <f>ROUND(J101,2)</f>
        <v>0</v>
      </c>
      <c r="L30" s="43"/>
    </row>
    <row r="31" spans="2:12" s="1" customFormat="1" ht="6.95" customHeight="1">
      <c r="B31" s="43"/>
      <c r="D31" s="71"/>
      <c r="E31" s="71"/>
      <c r="F31" s="71"/>
      <c r="G31" s="71"/>
      <c r="H31" s="71"/>
      <c r="I31" s="138"/>
      <c r="J31" s="71"/>
      <c r="K31" s="71"/>
      <c r="L31" s="43"/>
    </row>
    <row r="32" spans="2:12" s="1" customFormat="1" ht="14.4" customHeight="1">
      <c r="B32" s="43"/>
      <c r="F32" s="141" t="s">
        <v>39</v>
      </c>
      <c r="I32" s="142" t="s">
        <v>38</v>
      </c>
      <c r="J32" s="141" t="s">
        <v>40</v>
      </c>
      <c r="L32" s="43"/>
    </row>
    <row r="33" spans="2:12" s="1" customFormat="1" ht="14.4" customHeight="1">
      <c r="B33" s="43"/>
      <c r="D33" s="129" t="s">
        <v>41</v>
      </c>
      <c r="E33" s="129" t="s">
        <v>42</v>
      </c>
      <c r="F33" s="143">
        <f>ROUND((SUM(BE101:BE1161)),2)</f>
        <v>0</v>
      </c>
      <c r="I33" s="144">
        <v>0.21</v>
      </c>
      <c r="J33" s="143">
        <f>ROUND(((SUM(BE101:BE1161))*I33),2)</f>
        <v>0</v>
      </c>
      <c r="L33" s="43"/>
    </row>
    <row r="34" spans="2:12" s="1" customFormat="1" ht="14.4" customHeight="1">
      <c r="B34" s="43"/>
      <c r="E34" s="129" t="s">
        <v>43</v>
      </c>
      <c r="F34" s="143">
        <f>ROUND((SUM(BF101:BF1161)),2)</f>
        <v>0</v>
      </c>
      <c r="I34" s="144">
        <v>0.15</v>
      </c>
      <c r="J34" s="143">
        <f>ROUND(((SUM(BF101:BF1161))*I34),2)</f>
        <v>0</v>
      </c>
      <c r="L34" s="43"/>
    </row>
    <row r="35" spans="2:12" s="1" customFormat="1" ht="14.4" customHeight="1" hidden="1">
      <c r="B35" s="43"/>
      <c r="E35" s="129" t="s">
        <v>44</v>
      </c>
      <c r="F35" s="143">
        <f>ROUND((SUM(BG101:BG1161)),2)</f>
        <v>0</v>
      </c>
      <c r="I35" s="144">
        <v>0.21</v>
      </c>
      <c r="J35" s="143">
        <f>0</f>
        <v>0</v>
      </c>
      <c r="L35" s="43"/>
    </row>
    <row r="36" spans="2:12" s="1" customFormat="1" ht="14.4" customHeight="1" hidden="1">
      <c r="B36" s="43"/>
      <c r="E36" s="129" t="s">
        <v>45</v>
      </c>
      <c r="F36" s="143">
        <f>ROUND((SUM(BH101:BH1161)),2)</f>
        <v>0</v>
      </c>
      <c r="I36" s="144">
        <v>0.15</v>
      </c>
      <c r="J36" s="143">
        <f>0</f>
        <v>0</v>
      </c>
      <c r="L36" s="43"/>
    </row>
    <row r="37" spans="2:12" s="1" customFormat="1" ht="14.4" customHeight="1" hidden="1">
      <c r="B37" s="43"/>
      <c r="E37" s="129" t="s">
        <v>46</v>
      </c>
      <c r="F37" s="143">
        <f>ROUND((SUM(BI101:BI1161)),2)</f>
        <v>0</v>
      </c>
      <c r="I37" s="144">
        <v>0</v>
      </c>
      <c r="J37" s="143">
        <f>0</f>
        <v>0</v>
      </c>
      <c r="L37" s="43"/>
    </row>
    <row r="38" spans="2:12" s="1" customFormat="1" ht="6.95" customHeight="1">
      <c r="B38" s="43"/>
      <c r="I38" s="131"/>
      <c r="L38" s="43"/>
    </row>
    <row r="39" spans="2:12" s="1" customFormat="1" ht="25.4" customHeight="1">
      <c r="B39" s="43"/>
      <c r="C39" s="145"/>
      <c r="D39" s="146" t="s">
        <v>47</v>
      </c>
      <c r="E39" s="147"/>
      <c r="F39" s="147"/>
      <c r="G39" s="148" t="s">
        <v>48</v>
      </c>
      <c r="H39" s="149" t="s">
        <v>49</v>
      </c>
      <c r="I39" s="150"/>
      <c r="J39" s="151">
        <f>SUM(J30:J37)</f>
        <v>0</v>
      </c>
      <c r="K39" s="152"/>
      <c r="L39" s="43"/>
    </row>
    <row r="40" spans="2:12" s="1" customFormat="1" ht="14.4" customHeight="1">
      <c r="B40" s="153"/>
      <c r="C40" s="154"/>
      <c r="D40" s="154"/>
      <c r="E40" s="154"/>
      <c r="F40" s="154"/>
      <c r="G40" s="154"/>
      <c r="H40" s="154"/>
      <c r="I40" s="155"/>
      <c r="J40" s="154"/>
      <c r="K40" s="154"/>
      <c r="L40" s="43"/>
    </row>
    <row r="44" spans="2:12" s="1" customFormat="1" ht="6.95" customHeight="1">
      <c r="B44" s="156"/>
      <c r="C44" s="157"/>
      <c r="D44" s="157"/>
      <c r="E44" s="157"/>
      <c r="F44" s="157"/>
      <c r="G44" s="157"/>
      <c r="H44" s="157"/>
      <c r="I44" s="158"/>
      <c r="J44" s="157"/>
      <c r="K44" s="157"/>
      <c r="L44" s="43"/>
    </row>
    <row r="45" spans="2:12" s="1" customFormat="1" ht="24.95" customHeight="1">
      <c r="B45" s="38"/>
      <c r="C45" s="23" t="s">
        <v>104</v>
      </c>
      <c r="D45" s="39"/>
      <c r="E45" s="39"/>
      <c r="F45" s="39"/>
      <c r="G45" s="39"/>
      <c r="H45" s="39"/>
      <c r="I45" s="131"/>
      <c r="J45" s="39"/>
      <c r="K45" s="39"/>
      <c r="L45" s="43"/>
    </row>
    <row r="46" spans="2:12" s="1" customFormat="1" ht="6.95" customHeight="1">
      <c r="B46" s="38"/>
      <c r="C46" s="39"/>
      <c r="D46" s="39"/>
      <c r="E46" s="39"/>
      <c r="F46" s="39"/>
      <c r="G46" s="39"/>
      <c r="H46" s="39"/>
      <c r="I46" s="131"/>
      <c r="J46" s="39"/>
      <c r="K46" s="39"/>
      <c r="L46" s="43"/>
    </row>
    <row r="47" spans="2:12" s="1" customFormat="1" ht="12" customHeight="1">
      <c r="B47" s="38"/>
      <c r="C47" s="32" t="s">
        <v>16</v>
      </c>
      <c r="D47" s="39"/>
      <c r="E47" s="39"/>
      <c r="F47" s="39"/>
      <c r="G47" s="39"/>
      <c r="H47" s="39"/>
      <c r="I47" s="131"/>
      <c r="J47" s="39"/>
      <c r="K47" s="39"/>
      <c r="L47" s="43"/>
    </row>
    <row r="48" spans="2:12" s="1" customFormat="1" ht="14.4" customHeight="1">
      <c r="B48" s="38"/>
      <c r="C48" s="39"/>
      <c r="D48" s="39"/>
      <c r="E48" s="159" t="str">
        <f>E7</f>
        <v xml:space="preserve">Oprava interiéru ubytovacího zařízení ÚJOP UK- BLOK A1,A2,B   Správa budov a zařízení CDMS Krystal Hotel Krystal</v>
      </c>
      <c r="F48" s="32"/>
      <c r="G48" s="32"/>
      <c r="H48" s="32"/>
      <c r="I48" s="131"/>
      <c r="J48" s="39"/>
      <c r="K48" s="39"/>
      <c r="L48" s="43"/>
    </row>
    <row r="49" spans="2:12" s="1" customFormat="1" ht="12" customHeight="1">
      <c r="B49" s="38"/>
      <c r="C49" s="32" t="s">
        <v>99</v>
      </c>
      <c r="D49" s="39"/>
      <c r="E49" s="39"/>
      <c r="F49" s="39"/>
      <c r="G49" s="39"/>
      <c r="H49" s="39"/>
      <c r="I49" s="131"/>
      <c r="J49" s="39"/>
      <c r="K49" s="39"/>
      <c r="L49" s="43"/>
    </row>
    <row r="50" spans="2:12" s="1" customFormat="1" ht="14.4" customHeight="1">
      <c r="B50" s="38"/>
      <c r="C50" s="39"/>
      <c r="D50" s="39"/>
      <c r="E50" s="64" t="str">
        <f>E9</f>
        <v xml:space="preserve">1 - Oprava interiéru ubytovacího zařízení 8.NP </v>
      </c>
      <c r="F50" s="39"/>
      <c r="G50" s="39"/>
      <c r="H50" s="39"/>
      <c r="I50" s="131"/>
      <c r="J50" s="39"/>
      <c r="K50" s="39"/>
      <c r="L50" s="43"/>
    </row>
    <row r="51" spans="2:12" s="1" customFormat="1" ht="6.95" customHeight="1">
      <c r="B51" s="38"/>
      <c r="C51" s="39"/>
      <c r="D51" s="39"/>
      <c r="E51" s="39"/>
      <c r="F51" s="39"/>
      <c r="G51" s="39"/>
      <c r="H51" s="39"/>
      <c r="I51" s="131"/>
      <c r="J51" s="39"/>
      <c r="K51" s="39"/>
      <c r="L51" s="43"/>
    </row>
    <row r="52" spans="2:12" s="1" customFormat="1" ht="12" customHeight="1">
      <c r="B52" s="38"/>
      <c r="C52" s="32" t="s">
        <v>21</v>
      </c>
      <c r="D52" s="39"/>
      <c r="E52" s="39"/>
      <c r="F52" s="27" t="str">
        <f>F12</f>
        <v xml:space="preserve"> </v>
      </c>
      <c r="G52" s="39"/>
      <c r="H52" s="39"/>
      <c r="I52" s="133" t="s">
        <v>23</v>
      </c>
      <c r="J52" s="67" t="str">
        <f>IF(J12="","",J12)</f>
        <v>26. 2. 2019</v>
      </c>
      <c r="K52" s="39"/>
      <c r="L52" s="43"/>
    </row>
    <row r="53" spans="2:12" s="1" customFormat="1" ht="6.95" customHeight="1">
      <c r="B53" s="38"/>
      <c r="C53" s="39"/>
      <c r="D53" s="39"/>
      <c r="E53" s="39"/>
      <c r="F53" s="39"/>
      <c r="G53" s="39"/>
      <c r="H53" s="39"/>
      <c r="I53" s="131"/>
      <c r="J53" s="39"/>
      <c r="K53" s="39"/>
      <c r="L53" s="43"/>
    </row>
    <row r="54" spans="2:12" s="1" customFormat="1" ht="12.6" customHeight="1">
      <c r="B54" s="38"/>
      <c r="C54" s="32" t="s">
        <v>25</v>
      </c>
      <c r="D54" s="39"/>
      <c r="E54" s="39"/>
      <c r="F54" s="27" t="str">
        <f>E15</f>
        <v>ÚJOP Univerzity Karlovy, Praha</v>
      </c>
      <c r="G54" s="39"/>
      <c r="H54" s="39"/>
      <c r="I54" s="133" t="s">
        <v>31</v>
      </c>
      <c r="J54" s="36" t="str">
        <f>E21</f>
        <v>ArcEnergo s.r.o.</v>
      </c>
      <c r="K54" s="39"/>
      <c r="L54" s="43"/>
    </row>
    <row r="55" spans="2:12" s="1" customFormat="1" ht="12.6" customHeight="1">
      <c r="B55" s="38"/>
      <c r="C55" s="32" t="s">
        <v>29</v>
      </c>
      <c r="D55" s="39"/>
      <c r="E55" s="39"/>
      <c r="F55" s="27" t="str">
        <f>IF(E18="","",E18)</f>
        <v>Vyplň údaj</v>
      </c>
      <c r="G55" s="39"/>
      <c r="H55" s="39"/>
      <c r="I55" s="133" t="s">
        <v>34</v>
      </c>
      <c r="J55" s="36" t="str">
        <f>E24</f>
        <v xml:space="preserve"> </v>
      </c>
      <c r="K55" s="39"/>
      <c r="L55" s="43"/>
    </row>
    <row r="56" spans="2:12" s="1" customFormat="1" ht="10.3" customHeight="1">
      <c r="B56" s="38"/>
      <c r="C56" s="39"/>
      <c r="D56" s="39"/>
      <c r="E56" s="39"/>
      <c r="F56" s="39"/>
      <c r="G56" s="39"/>
      <c r="H56" s="39"/>
      <c r="I56" s="131"/>
      <c r="J56" s="39"/>
      <c r="K56" s="39"/>
      <c r="L56" s="43"/>
    </row>
    <row r="57" spans="2:12" s="1" customFormat="1" ht="29.25" customHeight="1">
      <c r="B57" s="38"/>
      <c r="C57" s="160" t="s">
        <v>105</v>
      </c>
      <c r="D57" s="161"/>
      <c r="E57" s="161"/>
      <c r="F57" s="161"/>
      <c r="G57" s="161"/>
      <c r="H57" s="161"/>
      <c r="I57" s="162"/>
      <c r="J57" s="163" t="s">
        <v>106</v>
      </c>
      <c r="K57" s="161"/>
      <c r="L57" s="43"/>
    </row>
    <row r="58" spans="2:12" s="1" customFormat="1" ht="10.3" customHeight="1">
      <c r="B58" s="38"/>
      <c r="C58" s="39"/>
      <c r="D58" s="39"/>
      <c r="E58" s="39"/>
      <c r="F58" s="39"/>
      <c r="G58" s="39"/>
      <c r="H58" s="39"/>
      <c r="I58" s="131"/>
      <c r="J58" s="39"/>
      <c r="K58" s="39"/>
      <c r="L58" s="43"/>
    </row>
    <row r="59" spans="2:47" s="1" customFormat="1" ht="22.8" customHeight="1">
      <c r="B59" s="38"/>
      <c r="C59" s="164" t="s">
        <v>69</v>
      </c>
      <c r="D59" s="39"/>
      <c r="E59" s="39"/>
      <c r="F59" s="39"/>
      <c r="G59" s="39"/>
      <c r="H59" s="39"/>
      <c r="I59" s="131"/>
      <c r="J59" s="97">
        <f>J101</f>
        <v>0</v>
      </c>
      <c r="K59" s="39"/>
      <c r="L59" s="43"/>
      <c r="AU59" s="17" t="s">
        <v>107</v>
      </c>
    </row>
    <row r="60" spans="2:12" s="7" customFormat="1" ht="24.95" customHeight="1">
      <c r="B60" s="165"/>
      <c r="C60" s="166"/>
      <c r="D60" s="167" t="s">
        <v>108</v>
      </c>
      <c r="E60" s="168"/>
      <c r="F60" s="168"/>
      <c r="G60" s="168"/>
      <c r="H60" s="168"/>
      <c r="I60" s="169"/>
      <c r="J60" s="170">
        <f>J102</f>
        <v>0</v>
      </c>
      <c r="K60" s="166"/>
      <c r="L60" s="171"/>
    </row>
    <row r="61" spans="2:12" s="8" customFormat="1" ht="19.9" customHeight="1">
      <c r="B61" s="172"/>
      <c r="C61" s="173"/>
      <c r="D61" s="174" t="s">
        <v>109</v>
      </c>
      <c r="E61" s="175"/>
      <c r="F61" s="175"/>
      <c r="G61" s="175"/>
      <c r="H61" s="175"/>
      <c r="I61" s="176"/>
      <c r="J61" s="177">
        <f>J103</f>
        <v>0</v>
      </c>
      <c r="K61" s="173"/>
      <c r="L61" s="178"/>
    </row>
    <row r="62" spans="2:12" s="8" customFormat="1" ht="19.9" customHeight="1">
      <c r="B62" s="172"/>
      <c r="C62" s="173"/>
      <c r="D62" s="174" t="s">
        <v>110</v>
      </c>
      <c r="E62" s="175"/>
      <c r="F62" s="175"/>
      <c r="G62" s="175"/>
      <c r="H62" s="175"/>
      <c r="I62" s="176"/>
      <c r="J62" s="177">
        <f>J145</f>
        <v>0</v>
      </c>
      <c r="K62" s="173"/>
      <c r="L62" s="178"/>
    </row>
    <row r="63" spans="2:12" s="8" customFormat="1" ht="19.9" customHeight="1">
      <c r="B63" s="172"/>
      <c r="C63" s="173"/>
      <c r="D63" s="174" t="s">
        <v>111</v>
      </c>
      <c r="E63" s="175"/>
      <c r="F63" s="175"/>
      <c r="G63" s="175"/>
      <c r="H63" s="175"/>
      <c r="I63" s="176"/>
      <c r="J63" s="177">
        <f>J279</f>
        <v>0</v>
      </c>
      <c r="K63" s="173"/>
      <c r="L63" s="178"/>
    </row>
    <row r="64" spans="2:12" s="8" customFormat="1" ht="19.9" customHeight="1">
      <c r="B64" s="172"/>
      <c r="C64" s="173"/>
      <c r="D64" s="174" t="s">
        <v>112</v>
      </c>
      <c r="E64" s="175"/>
      <c r="F64" s="175"/>
      <c r="G64" s="175"/>
      <c r="H64" s="175"/>
      <c r="I64" s="176"/>
      <c r="J64" s="177">
        <f>J459</f>
        <v>0</v>
      </c>
      <c r="K64" s="173"/>
      <c r="L64" s="178"/>
    </row>
    <row r="65" spans="2:12" s="8" customFormat="1" ht="19.9" customHeight="1">
      <c r="B65" s="172"/>
      <c r="C65" s="173"/>
      <c r="D65" s="174" t="s">
        <v>113</v>
      </c>
      <c r="E65" s="175"/>
      <c r="F65" s="175"/>
      <c r="G65" s="175"/>
      <c r="H65" s="175"/>
      <c r="I65" s="176"/>
      <c r="J65" s="177">
        <f>J469</f>
        <v>0</v>
      </c>
      <c r="K65" s="173"/>
      <c r="L65" s="178"/>
    </row>
    <row r="66" spans="2:12" s="7" customFormat="1" ht="24.95" customHeight="1">
      <c r="B66" s="165"/>
      <c r="C66" s="166"/>
      <c r="D66" s="167" t="s">
        <v>114</v>
      </c>
      <c r="E66" s="168"/>
      <c r="F66" s="168"/>
      <c r="G66" s="168"/>
      <c r="H66" s="168"/>
      <c r="I66" s="169"/>
      <c r="J66" s="170">
        <f>J472</f>
        <v>0</v>
      </c>
      <c r="K66" s="166"/>
      <c r="L66" s="171"/>
    </row>
    <row r="67" spans="2:12" s="8" customFormat="1" ht="19.9" customHeight="1">
      <c r="B67" s="172"/>
      <c r="C67" s="173"/>
      <c r="D67" s="174" t="s">
        <v>115</v>
      </c>
      <c r="E67" s="175"/>
      <c r="F67" s="175"/>
      <c r="G67" s="175"/>
      <c r="H67" s="175"/>
      <c r="I67" s="176"/>
      <c r="J67" s="177">
        <f>J473</f>
        <v>0</v>
      </c>
      <c r="K67" s="173"/>
      <c r="L67" s="178"/>
    </row>
    <row r="68" spans="2:12" s="8" customFormat="1" ht="19.9" customHeight="1">
      <c r="B68" s="172"/>
      <c r="C68" s="173"/>
      <c r="D68" s="174" t="s">
        <v>116</v>
      </c>
      <c r="E68" s="175"/>
      <c r="F68" s="175"/>
      <c r="G68" s="175"/>
      <c r="H68" s="175"/>
      <c r="I68" s="176"/>
      <c r="J68" s="177">
        <f>J489</f>
        <v>0</v>
      </c>
      <c r="K68" s="173"/>
      <c r="L68" s="178"/>
    </row>
    <row r="69" spans="2:12" s="8" customFormat="1" ht="19.9" customHeight="1">
      <c r="B69" s="172"/>
      <c r="C69" s="173"/>
      <c r="D69" s="174" t="s">
        <v>117</v>
      </c>
      <c r="E69" s="175"/>
      <c r="F69" s="175"/>
      <c r="G69" s="175"/>
      <c r="H69" s="175"/>
      <c r="I69" s="176"/>
      <c r="J69" s="177">
        <f>J491</f>
        <v>0</v>
      </c>
      <c r="K69" s="173"/>
      <c r="L69" s="178"/>
    </row>
    <row r="70" spans="2:12" s="8" customFormat="1" ht="19.9" customHeight="1">
      <c r="B70" s="172"/>
      <c r="C70" s="173"/>
      <c r="D70" s="174" t="s">
        <v>118</v>
      </c>
      <c r="E70" s="175"/>
      <c r="F70" s="175"/>
      <c r="G70" s="175"/>
      <c r="H70" s="175"/>
      <c r="I70" s="176"/>
      <c r="J70" s="177">
        <f>J494</f>
        <v>0</v>
      </c>
      <c r="K70" s="173"/>
      <c r="L70" s="178"/>
    </row>
    <row r="71" spans="2:12" s="8" customFormat="1" ht="19.9" customHeight="1">
      <c r="B71" s="172"/>
      <c r="C71" s="173"/>
      <c r="D71" s="174" t="s">
        <v>119</v>
      </c>
      <c r="E71" s="175"/>
      <c r="F71" s="175"/>
      <c r="G71" s="175"/>
      <c r="H71" s="175"/>
      <c r="I71" s="176"/>
      <c r="J71" s="177">
        <f>J496</f>
        <v>0</v>
      </c>
      <c r="K71" s="173"/>
      <c r="L71" s="178"/>
    </row>
    <row r="72" spans="2:12" s="8" customFormat="1" ht="19.9" customHeight="1">
      <c r="B72" s="172"/>
      <c r="C72" s="173"/>
      <c r="D72" s="174" t="s">
        <v>120</v>
      </c>
      <c r="E72" s="175"/>
      <c r="F72" s="175"/>
      <c r="G72" s="175"/>
      <c r="H72" s="175"/>
      <c r="I72" s="176"/>
      <c r="J72" s="177">
        <f>J623</f>
        <v>0</v>
      </c>
      <c r="K72" s="173"/>
      <c r="L72" s="178"/>
    </row>
    <row r="73" spans="2:12" s="8" customFormat="1" ht="19.9" customHeight="1">
      <c r="B73" s="172"/>
      <c r="C73" s="173"/>
      <c r="D73" s="174" t="s">
        <v>121</v>
      </c>
      <c r="E73" s="175"/>
      <c r="F73" s="175"/>
      <c r="G73" s="175"/>
      <c r="H73" s="175"/>
      <c r="I73" s="176"/>
      <c r="J73" s="177">
        <f>J698</f>
        <v>0</v>
      </c>
      <c r="K73" s="173"/>
      <c r="L73" s="178"/>
    </row>
    <row r="74" spans="2:12" s="8" customFormat="1" ht="19.9" customHeight="1">
      <c r="B74" s="172"/>
      <c r="C74" s="173"/>
      <c r="D74" s="174" t="s">
        <v>122</v>
      </c>
      <c r="E74" s="175"/>
      <c r="F74" s="175"/>
      <c r="G74" s="175"/>
      <c r="H74" s="175"/>
      <c r="I74" s="176"/>
      <c r="J74" s="177">
        <f>J737</f>
        <v>0</v>
      </c>
      <c r="K74" s="173"/>
      <c r="L74" s="178"/>
    </row>
    <row r="75" spans="2:12" s="8" customFormat="1" ht="19.9" customHeight="1">
      <c r="B75" s="172"/>
      <c r="C75" s="173"/>
      <c r="D75" s="174" t="s">
        <v>123</v>
      </c>
      <c r="E75" s="175"/>
      <c r="F75" s="175"/>
      <c r="G75" s="175"/>
      <c r="H75" s="175"/>
      <c r="I75" s="176"/>
      <c r="J75" s="177">
        <f>J792</f>
        <v>0</v>
      </c>
      <c r="K75" s="173"/>
      <c r="L75" s="178"/>
    </row>
    <row r="76" spans="2:12" s="8" customFormat="1" ht="19.9" customHeight="1">
      <c r="B76" s="172"/>
      <c r="C76" s="173"/>
      <c r="D76" s="174" t="s">
        <v>124</v>
      </c>
      <c r="E76" s="175"/>
      <c r="F76" s="175"/>
      <c r="G76" s="175"/>
      <c r="H76" s="175"/>
      <c r="I76" s="176"/>
      <c r="J76" s="177">
        <f>J973</f>
        <v>0</v>
      </c>
      <c r="K76" s="173"/>
      <c r="L76" s="178"/>
    </row>
    <row r="77" spans="2:12" s="8" customFormat="1" ht="19.9" customHeight="1">
      <c r="B77" s="172"/>
      <c r="C77" s="173"/>
      <c r="D77" s="174" t="s">
        <v>125</v>
      </c>
      <c r="E77" s="175"/>
      <c r="F77" s="175"/>
      <c r="G77" s="175"/>
      <c r="H77" s="175"/>
      <c r="I77" s="176"/>
      <c r="J77" s="177">
        <f>J1052</f>
        <v>0</v>
      </c>
      <c r="K77" s="173"/>
      <c r="L77" s="178"/>
    </row>
    <row r="78" spans="2:12" s="8" customFormat="1" ht="19.9" customHeight="1">
      <c r="B78" s="172"/>
      <c r="C78" s="173"/>
      <c r="D78" s="174" t="s">
        <v>126</v>
      </c>
      <c r="E78" s="175"/>
      <c r="F78" s="175"/>
      <c r="G78" s="175"/>
      <c r="H78" s="175"/>
      <c r="I78" s="176"/>
      <c r="J78" s="177">
        <f>J1068</f>
        <v>0</v>
      </c>
      <c r="K78" s="173"/>
      <c r="L78" s="178"/>
    </row>
    <row r="79" spans="2:12" s="8" customFormat="1" ht="19.9" customHeight="1">
      <c r="B79" s="172"/>
      <c r="C79" s="173"/>
      <c r="D79" s="174" t="s">
        <v>127</v>
      </c>
      <c r="E79" s="175"/>
      <c r="F79" s="175"/>
      <c r="G79" s="175"/>
      <c r="H79" s="175"/>
      <c r="I79" s="176"/>
      <c r="J79" s="177">
        <f>J1156</f>
        <v>0</v>
      </c>
      <c r="K79" s="173"/>
      <c r="L79" s="178"/>
    </row>
    <row r="80" spans="2:12" s="8" customFormat="1" ht="19.9" customHeight="1">
      <c r="B80" s="172"/>
      <c r="C80" s="173"/>
      <c r="D80" s="174" t="s">
        <v>128</v>
      </c>
      <c r="E80" s="175"/>
      <c r="F80" s="175"/>
      <c r="G80" s="175"/>
      <c r="H80" s="175"/>
      <c r="I80" s="176"/>
      <c r="J80" s="177">
        <f>J1158</f>
        <v>0</v>
      </c>
      <c r="K80" s="173"/>
      <c r="L80" s="178"/>
    </row>
    <row r="81" spans="2:12" s="7" customFormat="1" ht="24.95" customHeight="1">
      <c r="B81" s="165"/>
      <c r="C81" s="166"/>
      <c r="D81" s="167" t="s">
        <v>129</v>
      </c>
      <c r="E81" s="168"/>
      <c r="F81" s="168"/>
      <c r="G81" s="168"/>
      <c r="H81" s="168"/>
      <c r="I81" s="169"/>
      <c r="J81" s="170">
        <f>J1160</f>
        <v>0</v>
      </c>
      <c r="K81" s="166"/>
      <c r="L81" s="171"/>
    </row>
    <row r="82" spans="2:12" s="1" customFormat="1" ht="21.8" customHeight="1">
      <c r="B82" s="38"/>
      <c r="C82" s="39"/>
      <c r="D82" s="39"/>
      <c r="E82" s="39"/>
      <c r="F82" s="39"/>
      <c r="G82" s="39"/>
      <c r="H82" s="39"/>
      <c r="I82" s="131"/>
      <c r="J82" s="39"/>
      <c r="K82" s="39"/>
      <c r="L82" s="43"/>
    </row>
    <row r="83" spans="2:12" s="1" customFormat="1" ht="6.95" customHeight="1">
      <c r="B83" s="57"/>
      <c r="C83" s="58"/>
      <c r="D83" s="58"/>
      <c r="E83" s="58"/>
      <c r="F83" s="58"/>
      <c r="G83" s="58"/>
      <c r="H83" s="58"/>
      <c r="I83" s="155"/>
      <c r="J83" s="58"/>
      <c r="K83" s="58"/>
      <c r="L83" s="43"/>
    </row>
    <row r="87" spans="2:12" s="1" customFormat="1" ht="6.95" customHeight="1">
      <c r="B87" s="59"/>
      <c r="C87" s="60"/>
      <c r="D87" s="60"/>
      <c r="E87" s="60"/>
      <c r="F87" s="60"/>
      <c r="G87" s="60"/>
      <c r="H87" s="60"/>
      <c r="I87" s="158"/>
      <c r="J87" s="60"/>
      <c r="K87" s="60"/>
      <c r="L87" s="43"/>
    </row>
    <row r="88" spans="2:12" s="1" customFormat="1" ht="24.95" customHeight="1">
      <c r="B88" s="38"/>
      <c r="C88" s="23" t="s">
        <v>130</v>
      </c>
      <c r="D88" s="39"/>
      <c r="E88" s="39"/>
      <c r="F88" s="39"/>
      <c r="G88" s="39"/>
      <c r="H88" s="39"/>
      <c r="I88" s="131"/>
      <c r="J88" s="39"/>
      <c r="K88" s="39"/>
      <c r="L88" s="43"/>
    </row>
    <row r="89" spans="2:12" s="1" customFormat="1" ht="6.95" customHeight="1">
      <c r="B89" s="38"/>
      <c r="C89" s="39"/>
      <c r="D89" s="39"/>
      <c r="E89" s="39"/>
      <c r="F89" s="39"/>
      <c r="G89" s="39"/>
      <c r="H89" s="39"/>
      <c r="I89" s="131"/>
      <c r="J89" s="39"/>
      <c r="K89" s="39"/>
      <c r="L89" s="43"/>
    </row>
    <row r="90" spans="2:12" s="1" customFormat="1" ht="12" customHeight="1">
      <c r="B90" s="38"/>
      <c r="C90" s="32" t="s">
        <v>16</v>
      </c>
      <c r="D90" s="39"/>
      <c r="E90" s="39"/>
      <c r="F90" s="39"/>
      <c r="G90" s="39"/>
      <c r="H90" s="39"/>
      <c r="I90" s="131"/>
      <c r="J90" s="39"/>
      <c r="K90" s="39"/>
      <c r="L90" s="43"/>
    </row>
    <row r="91" spans="2:12" s="1" customFormat="1" ht="14.4" customHeight="1">
      <c r="B91" s="38"/>
      <c r="C91" s="39"/>
      <c r="D91" s="39"/>
      <c r="E91" s="159" t="str">
        <f>E7</f>
        <v xml:space="preserve">Oprava interiéru ubytovacího zařízení ÚJOP UK- BLOK A1,A2,B   Správa budov a zařízení CDMS Krystal Hotel Krystal</v>
      </c>
      <c r="F91" s="32"/>
      <c r="G91" s="32"/>
      <c r="H91" s="32"/>
      <c r="I91" s="131"/>
      <c r="J91" s="39"/>
      <c r="K91" s="39"/>
      <c r="L91" s="43"/>
    </row>
    <row r="92" spans="2:12" s="1" customFormat="1" ht="12" customHeight="1">
      <c r="B92" s="38"/>
      <c r="C92" s="32" t="s">
        <v>99</v>
      </c>
      <c r="D92" s="39"/>
      <c r="E92" s="39"/>
      <c r="F92" s="39"/>
      <c r="G92" s="39"/>
      <c r="H92" s="39"/>
      <c r="I92" s="131"/>
      <c r="J92" s="39"/>
      <c r="K92" s="39"/>
      <c r="L92" s="43"/>
    </row>
    <row r="93" spans="2:12" s="1" customFormat="1" ht="14.4" customHeight="1">
      <c r="B93" s="38"/>
      <c r="C93" s="39"/>
      <c r="D93" s="39"/>
      <c r="E93" s="64" t="str">
        <f>E9</f>
        <v xml:space="preserve">1 - Oprava interiéru ubytovacího zařízení 8.NP </v>
      </c>
      <c r="F93" s="39"/>
      <c r="G93" s="39"/>
      <c r="H93" s="39"/>
      <c r="I93" s="131"/>
      <c r="J93" s="39"/>
      <c r="K93" s="39"/>
      <c r="L93" s="43"/>
    </row>
    <row r="94" spans="2:12" s="1" customFormat="1" ht="6.95" customHeight="1">
      <c r="B94" s="38"/>
      <c r="C94" s="39"/>
      <c r="D94" s="39"/>
      <c r="E94" s="39"/>
      <c r="F94" s="39"/>
      <c r="G94" s="39"/>
      <c r="H94" s="39"/>
      <c r="I94" s="131"/>
      <c r="J94" s="39"/>
      <c r="K94" s="39"/>
      <c r="L94" s="43"/>
    </row>
    <row r="95" spans="2:12" s="1" customFormat="1" ht="12" customHeight="1">
      <c r="B95" s="38"/>
      <c r="C95" s="32" t="s">
        <v>21</v>
      </c>
      <c r="D95" s="39"/>
      <c r="E95" s="39"/>
      <c r="F95" s="27" t="str">
        <f>F12</f>
        <v xml:space="preserve"> </v>
      </c>
      <c r="G95" s="39"/>
      <c r="H95" s="39"/>
      <c r="I95" s="133" t="s">
        <v>23</v>
      </c>
      <c r="J95" s="67" t="str">
        <f>IF(J12="","",J12)</f>
        <v>26. 2. 2019</v>
      </c>
      <c r="K95" s="39"/>
      <c r="L95" s="43"/>
    </row>
    <row r="96" spans="2:12" s="1" customFormat="1" ht="6.95" customHeight="1">
      <c r="B96" s="38"/>
      <c r="C96" s="39"/>
      <c r="D96" s="39"/>
      <c r="E96" s="39"/>
      <c r="F96" s="39"/>
      <c r="G96" s="39"/>
      <c r="H96" s="39"/>
      <c r="I96" s="131"/>
      <c r="J96" s="39"/>
      <c r="K96" s="39"/>
      <c r="L96" s="43"/>
    </row>
    <row r="97" spans="2:12" s="1" customFormat="1" ht="12.6" customHeight="1">
      <c r="B97" s="38"/>
      <c r="C97" s="32" t="s">
        <v>25</v>
      </c>
      <c r="D97" s="39"/>
      <c r="E97" s="39"/>
      <c r="F97" s="27" t="str">
        <f>E15</f>
        <v>ÚJOP Univerzity Karlovy, Praha</v>
      </c>
      <c r="G97" s="39"/>
      <c r="H97" s="39"/>
      <c r="I97" s="133" t="s">
        <v>31</v>
      </c>
      <c r="J97" s="36" t="str">
        <f>E21</f>
        <v>ArcEnergo s.r.o.</v>
      </c>
      <c r="K97" s="39"/>
      <c r="L97" s="43"/>
    </row>
    <row r="98" spans="2:12" s="1" customFormat="1" ht="12.6" customHeight="1">
      <c r="B98" s="38"/>
      <c r="C98" s="32" t="s">
        <v>29</v>
      </c>
      <c r="D98" s="39"/>
      <c r="E98" s="39"/>
      <c r="F98" s="27" t="str">
        <f>IF(E18="","",E18)</f>
        <v>Vyplň údaj</v>
      </c>
      <c r="G98" s="39"/>
      <c r="H98" s="39"/>
      <c r="I98" s="133" t="s">
        <v>34</v>
      </c>
      <c r="J98" s="36" t="str">
        <f>E24</f>
        <v xml:space="preserve"> </v>
      </c>
      <c r="K98" s="39"/>
      <c r="L98" s="43"/>
    </row>
    <row r="99" spans="2:12" s="1" customFormat="1" ht="10.3" customHeight="1">
      <c r="B99" s="38"/>
      <c r="C99" s="39"/>
      <c r="D99" s="39"/>
      <c r="E99" s="39"/>
      <c r="F99" s="39"/>
      <c r="G99" s="39"/>
      <c r="H99" s="39"/>
      <c r="I99" s="131"/>
      <c r="J99" s="39"/>
      <c r="K99" s="39"/>
      <c r="L99" s="43"/>
    </row>
    <row r="100" spans="2:20" s="9" customFormat="1" ht="29.25" customHeight="1">
      <c r="B100" s="179"/>
      <c r="C100" s="180" t="s">
        <v>131</v>
      </c>
      <c r="D100" s="181" t="s">
        <v>56</v>
      </c>
      <c r="E100" s="181" t="s">
        <v>52</v>
      </c>
      <c r="F100" s="181" t="s">
        <v>53</v>
      </c>
      <c r="G100" s="181" t="s">
        <v>132</v>
      </c>
      <c r="H100" s="181" t="s">
        <v>133</v>
      </c>
      <c r="I100" s="182" t="s">
        <v>134</v>
      </c>
      <c r="J100" s="181" t="s">
        <v>106</v>
      </c>
      <c r="K100" s="183" t="s">
        <v>135</v>
      </c>
      <c r="L100" s="184"/>
      <c r="M100" s="87" t="s">
        <v>19</v>
      </c>
      <c r="N100" s="88" t="s">
        <v>41</v>
      </c>
      <c r="O100" s="88" t="s">
        <v>136</v>
      </c>
      <c r="P100" s="88" t="s">
        <v>137</v>
      </c>
      <c r="Q100" s="88" t="s">
        <v>138</v>
      </c>
      <c r="R100" s="88" t="s">
        <v>139</v>
      </c>
      <c r="S100" s="88" t="s">
        <v>140</v>
      </c>
      <c r="T100" s="89" t="s">
        <v>141</v>
      </c>
    </row>
    <row r="101" spans="2:63" s="1" customFormat="1" ht="22.8" customHeight="1">
      <c r="B101" s="38"/>
      <c r="C101" s="94" t="s">
        <v>142</v>
      </c>
      <c r="D101" s="39"/>
      <c r="E101" s="39"/>
      <c r="F101" s="39"/>
      <c r="G101" s="39"/>
      <c r="H101" s="39"/>
      <c r="I101" s="131"/>
      <c r="J101" s="185">
        <f>BK101</f>
        <v>0</v>
      </c>
      <c r="K101" s="39"/>
      <c r="L101" s="43"/>
      <c r="M101" s="90"/>
      <c r="N101" s="91"/>
      <c r="O101" s="91"/>
      <c r="P101" s="186">
        <f>P102+P472+P1160</f>
        <v>0</v>
      </c>
      <c r="Q101" s="91"/>
      <c r="R101" s="186">
        <f>R102+R472+R1160</f>
        <v>115.51786544</v>
      </c>
      <c r="S101" s="91"/>
      <c r="T101" s="187">
        <f>T102+T472+T1160</f>
        <v>157.12817954000005</v>
      </c>
      <c r="AT101" s="17" t="s">
        <v>70</v>
      </c>
      <c r="AU101" s="17" t="s">
        <v>107</v>
      </c>
      <c r="BK101" s="188">
        <f>BK102+BK472+BK1160</f>
        <v>0</v>
      </c>
    </row>
    <row r="102" spans="2:63" s="10" customFormat="1" ht="25.9" customHeight="1">
      <c r="B102" s="189"/>
      <c r="C102" s="190"/>
      <c r="D102" s="191" t="s">
        <v>70</v>
      </c>
      <c r="E102" s="192" t="s">
        <v>143</v>
      </c>
      <c r="F102" s="192" t="s">
        <v>144</v>
      </c>
      <c r="G102" s="190"/>
      <c r="H102" s="190"/>
      <c r="I102" s="193"/>
      <c r="J102" s="194">
        <f>BK102</f>
        <v>0</v>
      </c>
      <c r="K102" s="190"/>
      <c r="L102" s="195"/>
      <c r="M102" s="196"/>
      <c r="N102" s="197"/>
      <c r="O102" s="197"/>
      <c r="P102" s="198">
        <f>P103+P145+P279+P459+P469</f>
        <v>0</v>
      </c>
      <c r="Q102" s="197"/>
      <c r="R102" s="198">
        <f>R103+R145+R279+R459+R469</f>
        <v>69.15171563999999</v>
      </c>
      <c r="S102" s="197"/>
      <c r="T102" s="199">
        <f>T103+T145+T279+T459+T469</f>
        <v>139.84445300000004</v>
      </c>
      <c r="AR102" s="200" t="s">
        <v>76</v>
      </c>
      <c r="AT102" s="201" t="s">
        <v>70</v>
      </c>
      <c r="AU102" s="201" t="s">
        <v>71</v>
      </c>
      <c r="AY102" s="200" t="s">
        <v>145</v>
      </c>
      <c r="BK102" s="202">
        <f>BK103+BK145+BK279+BK459+BK469</f>
        <v>0</v>
      </c>
    </row>
    <row r="103" spans="2:63" s="10" customFormat="1" ht="22.8" customHeight="1">
      <c r="B103" s="189"/>
      <c r="C103" s="190"/>
      <c r="D103" s="191" t="s">
        <v>70</v>
      </c>
      <c r="E103" s="203" t="s">
        <v>146</v>
      </c>
      <c r="F103" s="203" t="s">
        <v>147</v>
      </c>
      <c r="G103" s="190"/>
      <c r="H103" s="190"/>
      <c r="I103" s="193"/>
      <c r="J103" s="204">
        <f>BK103</f>
        <v>0</v>
      </c>
      <c r="K103" s="190"/>
      <c r="L103" s="195"/>
      <c r="M103" s="196"/>
      <c r="N103" s="197"/>
      <c r="O103" s="197"/>
      <c r="P103" s="198">
        <f>SUM(P104:P144)</f>
        <v>0</v>
      </c>
      <c r="Q103" s="197"/>
      <c r="R103" s="198">
        <f>SUM(R104:R144)</f>
        <v>27.248466379999996</v>
      </c>
      <c r="S103" s="197"/>
      <c r="T103" s="199">
        <f>SUM(T104:T144)</f>
        <v>0</v>
      </c>
      <c r="AR103" s="200" t="s">
        <v>76</v>
      </c>
      <c r="AT103" s="201" t="s">
        <v>70</v>
      </c>
      <c r="AU103" s="201" t="s">
        <v>76</v>
      </c>
      <c r="AY103" s="200" t="s">
        <v>145</v>
      </c>
      <c r="BK103" s="202">
        <f>SUM(BK104:BK144)</f>
        <v>0</v>
      </c>
    </row>
    <row r="104" spans="2:65" s="1" customFormat="1" ht="20.4" customHeight="1">
      <c r="B104" s="38"/>
      <c r="C104" s="205" t="s">
        <v>76</v>
      </c>
      <c r="D104" s="205" t="s">
        <v>148</v>
      </c>
      <c r="E104" s="206" t="s">
        <v>149</v>
      </c>
      <c r="F104" s="207" t="s">
        <v>150</v>
      </c>
      <c r="G104" s="208" t="s">
        <v>151</v>
      </c>
      <c r="H104" s="209">
        <v>30</v>
      </c>
      <c r="I104" s="210"/>
      <c r="J104" s="211">
        <f>ROUND(I104*H104,2)</f>
        <v>0</v>
      </c>
      <c r="K104" s="207" t="s">
        <v>152</v>
      </c>
      <c r="L104" s="43"/>
      <c r="M104" s="212" t="s">
        <v>19</v>
      </c>
      <c r="N104" s="213" t="s">
        <v>42</v>
      </c>
      <c r="O104" s="79"/>
      <c r="P104" s="214">
        <f>O104*H104</f>
        <v>0</v>
      </c>
      <c r="Q104" s="214">
        <v>0.05528</v>
      </c>
      <c r="R104" s="214">
        <f>Q104*H104</f>
        <v>1.6584</v>
      </c>
      <c r="S104" s="214">
        <v>0</v>
      </c>
      <c r="T104" s="215">
        <f>S104*H104</f>
        <v>0</v>
      </c>
      <c r="AR104" s="17" t="s">
        <v>153</v>
      </c>
      <c r="AT104" s="17" t="s">
        <v>148</v>
      </c>
      <c r="AU104" s="17" t="s">
        <v>80</v>
      </c>
      <c r="AY104" s="17" t="s">
        <v>145</v>
      </c>
      <c r="BE104" s="216">
        <f>IF(N104="základní",J104,0)</f>
        <v>0</v>
      </c>
      <c r="BF104" s="216">
        <f>IF(N104="snížená",J104,0)</f>
        <v>0</v>
      </c>
      <c r="BG104" s="216">
        <f>IF(N104="zákl. přenesená",J104,0)</f>
        <v>0</v>
      </c>
      <c r="BH104" s="216">
        <f>IF(N104="sníž. přenesená",J104,0)</f>
        <v>0</v>
      </c>
      <c r="BI104" s="216">
        <f>IF(N104="nulová",J104,0)</f>
        <v>0</v>
      </c>
      <c r="BJ104" s="17" t="s">
        <v>76</v>
      </c>
      <c r="BK104" s="216">
        <f>ROUND(I104*H104,2)</f>
        <v>0</v>
      </c>
      <c r="BL104" s="17" t="s">
        <v>153</v>
      </c>
      <c r="BM104" s="17" t="s">
        <v>154</v>
      </c>
    </row>
    <row r="105" spans="2:47" s="1" customFormat="1" ht="12">
      <c r="B105" s="38"/>
      <c r="C105" s="39"/>
      <c r="D105" s="217" t="s">
        <v>155</v>
      </c>
      <c r="E105" s="39"/>
      <c r="F105" s="218" t="s">
        <v>156</v>
      </c>
      <c r="G105" s="39"/>
      <c r="H105" s="39"/>
      <c r="I105" s="131"/>
      <c r="J105" s="39"/>
      <c r="K105" s="39"/>
      <c r="L105" s="43"/>
      <c r="M105" s="219"/>
      <c r="N105" s="79"/>
      <c r="O105" s="79"/>
      <c r="P105" s="79"/>
      <c r="Q105" s="79"/>
      <c r="R105" s="79"/>
      <c r="S105" s="79"/>
      <c r="T105" s="80"/>
      <c r="AT105" s="17" t="s">
        <v>155</v>
      </c>
      <c r="AU105" s="17" t="s">
        <v>80</v>
      </c>
    </row>
    <row r="106" spans="2:51" s="11" customFormat="1" ht="12">
      <c r="B106" s="220"/>
      <c r="C106" s="221"/>
      <c r="D106" s="217" t="s">
        <v>157</v>
      </c>
      <c r="E106" s="222" t="s">
        <v>19</v>
      </c>
      <c r="F106" s="223" t="s">
        <v>158</v>
      </c>
      <c r="G106" s="221"/>
      <c r="H106" s="222" t="s">
        <v>19</v>
      </c>
      <c r="I106" s="224"/>
      <c r="J106" s="221"/>
      <c r="K106" s="221"/>
      <c r="L106" s="225"/>
      <c r="M106" s="226"/>
      <c r="N106" s="227"/>
      <c r="O106" s="227"/>
      <c r="P106" s="227"/>
      <c r="Q106" s="227"/>
      <c r="R106" s="227"/>
      <c r="S106" s="227"/>
      <c r="T106" s="228"/>
      <c r="AT106" s="229" t="s">
        <v>157</v>
      </c>
      <c r="AU106" s="229" t="s">
        <v>80</v>
      </c>
      <c r="AV106" s="11" t="s">
        <v>76</v>
      </c>
      <c r="AW106" s="11" t="s">
        <v>33</v>
      </c>
      <c r="AX106" s="11" t="s">
        <v>71</v>
      </c>
      <c r="AY106" s="229" t="s">
        <v>145</v>
      </c>
    </row>
    <row r="107" spans="2:51" s="11" customFormat="1" ht="12">
      <c r="B107" s="220"/>
      <c r="C107" s="221"/>
      <c r="D107" s="217" t="s">
        <v>157</v>
      </c>
      <c r="E107" s="222" t="s">
        <v>19</v>
      </c>
      <c r="F107" s="223" t="s">
        <v>159</v>
      </c>
      <c r="G107" s="221"/>
      <c r="H107" s="222" t="s">
        <v>19</v>
      </c>
      <c r="I107" s="224"/>
      <c r="J107" s="221"/>
      <c r="K107" s="221"/>
      <c r="L107" s="225"/>
      <c r="M107" s="226"/>
      <c r="N107" s="227"/>
      <c r="O107" s="227"/>
      <c r="P107" s="227"/>
      <c r="Q107" s="227"/>
      <c r="R107" s="227"/>
      <c r="S107" s="227"/>
      <c r="T107" s="228"/>
      <c r="AT107" s="229" t="s">
        <v>157</v>
      </c>
      <c r="AU107" s="229" t="s">
        <v>80</v>
      </c>
      <c r="AV107" s="11" t="s">
        <v>76</v>
      </c>
      <c r="AW107" s="11" t="s">
        <v>33</v>
      </c>
      <c r="AX107" s="11" t="s">
        <v>71</v>
      </c>
      <c r="AY107" s="229" t="s">
        <v>145</v>
      </c>
    </row>
    <row r="108" spans="2:51" s="11" customFormat="1" ht="12">
      <c r="B108" s="220"/>
      <c r="C108" s="221"/>
      <c r="D108" s="217" t="s">
        <v>157</v>
      </c>
      <c r="E108" s="222" t="s">
        <v>19</v>
      </c>
      <c r="F108" s="223" t="s">
        <v>160</v>
      </c>
      <c r="G108" s="221"/>
      <c r="H108" s="222" t="s">
        <v>19</v>
      </c>
      <c r="I108" s="224"/>
      <c r="J108" s="221"/>
      <c r="K108" s="221"/>
      <c r="L108" s="225"/>
      <c r="M108" s="226"/>
      <c r="N108" s="227"/>
      <c r="O108" s="227"/>
      <c r="P108" s="227"/>
      <c r="Q108" s="227"/>
      <c r="R108" s="227"/>
      <c r="S108" s="227"/>
      <c r="T108" s="228"/>
      <c r="AT108" s="229" t="s">
        <v>157</v>
      </c>
      <c r="AU108" s="229" t="s">
        <v>80</v>
      </c>
      <c r="AV108" s="11" t="s">
        <v>76</v>
      </c>
      <c r="AW108" s="11" t="s">
        <v>33</v>
      </c>
      <c r="AX108" s="11" t="s">
        <v>71</v>
      </c>
      <c r="AY108" s="229" t="s">
        <v>145</v>
      </c>
    </row>
    <row r="109" spans="2:51" s="12" customFormat="1" ht="12">
      <c r="B109" s="230"/>
      <c r="C109" s="231"/>
      <c r="D109" s="217" t="s">
        <v>157</v>
      </c>
      <c r="E109" s="232" t="s">
        <v>19</v>
      </c>
      <c r="F109" s="233" t="s">
        <v>161</v>
      </c>
      <c r="G109" s="231"/>
      <c r="H109" s="234">
        <v>30</v>
      </c>
      <c r="I109" s="235"/>
      <c r="J109" s="231"/>
      <c r="K109" s="231"/>
      <c r="L109" s="236"/>
      <c r="M109" s="237"/>
      <c r="N109" s="238"/>
      <c r="O109" s="238"/>
      <c r="P109" s="238"/>
      <c r="Q109" s="238"/>
      <c r="R109" s="238"/>
      <c r="S109" s="238"/>
      <c r="T109" s="239"/>
      <c r="AT109" s="240" t="s">
        <v>157</v>
      </c>
      <c r="AU109" s="240" t="s">
        <v>80</v>
      </c>
      <c r="AV109" s="12" t="s">
        <v>80</v>
      </c>
      <c r="AW109" s="12" t="s">
        <v>33</v>
      </c>
      <c r="AX109" s="12" t="s">
        <v>76</v>
      </c>
      <c r="AY109" s="240" t="s">
        <v>145</v>
      </c>
    </row>
    <row r="110" spans="2:65" s="1" customFormat="1" ht="20.4" customHeight="1">
      <c r="B110" s="38"/>
      <c r="C110" s="205" t="s">
        <v>80</v>
      </c>
      <c r="D110" s="205" t="s">
        <v>148</v>
      </c>
      <c r="E110" s="206" t="s">
        <v>162</v>
      </c>
      <c r="F110" s="207" t="s">
        <v>163</v>
      </c>
      <c r="G110" s="208" t="s">
        <v>164</v>
      </c>
      <c r="H110" s="209">
        <v>0.111</v>
      </c>
      <c r="I110" s="210"/>
      <c r="J110" s="211">
        <f>ROUND(I110*H110,2)</f>
        <v>0</v>
      </c>
      <c r="K110" s="207" t="s">
        <v>152</v>
      </c>
      <c r="L110" s="43"/>
      <c r="M110" s="212" t="s">
        <v>19</v>
      </c>
      <c r="N110" s="213" t="s">
        <v>42</v>
      </c>
      <c r="O110" s="79"/>
      <c r="P110" s="214">
        <f>O110*H110</f>
        <v>0</v>
      </c>
      <c r="Q110" s="214">
        <v>0.01954</v>
      </c>
      <c r="R110" s="214">
        <f>Q110*H110</f>
        <v>0.00216894</v>
      </c>
      <c r="S110" s="214">
        <v>0</v>
      </c>
      <c r="T110" s="215">
        <f>S110*H110</f>
        <v>0</v>
      </c>
      <c r="AR110" s="17" t="s">
        <v>153</v>
      </c>
      <c r="AT110" s="17" t="s">
        <v>148</v>
      </c>
      <c r="AU110" s="17" t="s">
        <v>80</v>
      </c>
      <c r="AY110" s="17" t="s">
        <v>145</v>
      </c>
      <c r="BE110" s="216">
        <f>IF(N110="základní",J110,0)</f>
        <v>0</v>
      </c>
      <c r="BF110" s="216">
        <f>IF(N110="snížená",J110,0)</f>
        <v>0</v>
      </c>
      <c r="BG110" s="216">
        <f>IF(N110="zákl. přenesená",J110,0)</f>
        <v>0</v>
      </c>
      <c r="BH110" s="216">
        <f>IF(N110="sníž. přenesená",J110,0)</f>
        <v>0</v>
      </c>
      <c r="BI110" s="216">
        <f>IF(N110="nulová",J110,0)</f>
        <v>0</v>
      </c>
      <c r="BJ110" s="17" t="s">
        <v>76</v>
      </c>
      <c r="BK110" s="216">
        <f>ROUND(I110*H110,2)</f>
        <v>0</v>
      </c>
      <c r="BL110" s="17" t="s">
        <v>153</v>
      </c>
      <c r="BM110" s="17" t="s">
        <v>165</v>
      </c>
    </row>
    <row r="111" spans="2:47" s="1" customFormat="1" ht="12">
      <c r="B111" s="38"/>
      <c r="C111" s="39"/>
      <c r="D111" s="217" t="s">
        <v>155</v>
      </c>
      <c r="E111" s="39"/>
      <c r="F111" s="218" t="s">
        <v>166</v>
      </c>
      <c r="G111" s="39"/>
      <c r="H111" s="39"/>
      <c r="I111" s="131"/>
      <c r="J111" s="39"/>
      <c r="K111" s="39"/>
      <c r="L111" s="43"/>
      <c r="M111" s="219"/>
      <c r="N111" s="79"/>
      <c r="O111" s="79"/>
      <c r="P111" s="79"/>
      <c r="Q111" s="79"/>
      <c r="R111" s="79"/>
      <c r="S111" s="79"/>
      <c r="T111" s="80"/>
      <c r="AT111" s="17" t="s">
        <v>155</v>
      </c>
      <c r="AU111" s="17" t="s">
        <v>80</v>
      </c>
    </row>
    <row r="112" spans="2:51" s="11" customFormat="1" ht="12">
      <c r="B112" s="220"/>
      <c r="C112" s="221"/>
      <c r="D112" s="217" t="s">
        <v>157</v>
      </c>
      <c r="E112" s="222" t="s">
        <v>19</v>
      </c>
      <c r="F112" s="223" t="s">
        <v>158</v>
      </c>
      <c r="G112" s="221"/>
      <c r="H112" s="222" t="s">
        <v>19</v>
      </c>
      <c r="I112" s="224"/>
      <c r="J112" s="221"/>
      <c r="K112" s="221"/>
      <c r="L112" s="225"/>
      <c r="M112" s="226"/>
      <c r="N112" s="227"/>
      <c r="O112" s="227"/>
      <c r="P112" s="227"/>
      <c r="Q112" s="227"/>
      <c r="R112" s="227"/>
      <c r="S112" s="227"/>
      <c r="T112" s="228"/>
      <c r="AT112" s="229" t="s">
        <v>157</v>
      </c>
      <c r="AU112" s="229" t="s">
        <v>80</v>
      </c>
      <c r="AV112" s="11" t="s">
        <v>76</v>
      </c>
      <c r="AW112" s="11" t="s">
        <v>33</v>
      </c>
      <c r="AX112" s="11" t="s">
        <v>71</v>
      </c>
      <c r="AY112" s="229" t="s">
        <v>145</v>
      </c>
    </row>
    <row r="113" spans="2:51" s="11" customFormat="1" ht="12">
      <c r="B113" s="220"/>
      <c r="C113" s="221"/>
      <c r="D113" s="217" t="s">
        <v>157</v>
      </c>
      <c r="E113" s="222" t="s">
        <v>19</v>
      </c>
      <c r="F113" s="223" t="s">
        <v>159</v>
      </c>
      <c r="G113" s="221"/>
      <c r="H113" s="222" t="s">
        <v>19</v>
      </c>
      <c r="I113" s="224"/>
      <c r="J113" s="221"/>
      <c r="K113" s="221"/>
      <c r="L113" s="225"/>
      <c r="M113" s="226"/>
      <c r="N113" s="227"/>
      <c r="O113" s="227"/>
      <c r="P113" s="227"/>
      <c r="Q113" s="227"/>
      <c r="R113" s="227"/>
      <c r="S113" s="227"/>
      <c r="T113" s="228"/>
      <c r="AT113" s="229" t="s">
        <v>157</v>
      </c>
      <c r="AU113" s="229" t="s">
        <v>80</v>
      </c>
      <c r="AV113" s="11" t="s">
        <v>76</v>
      </c>
      <c r="AW113" s="11" t="s">
        <v>33</v>
      </c>
      <c r="AX113" s="11" t="s">
        <v>71</v>
      </c>
      <c r="AY113" s="229" t="s">
        <v>145</v>
      </c>
    </row>
    <row r="114" spans="2:51" s="11" customFormat="1" ht="12">
      <c r="B114" s="220"/>
      <c r="C114" s="221"/>
      <c r="D114" s="217" t="s">
        <v>157</v>
      </c>
      <c r="E114" s="222" t="s">
        <v>19</v>
      </c>
      <c r="F114" s="223" t="s">
        <v>167</v>
      </c>
      <c r="G114" s="221"/>
      <c r="H114" s="222" t="s">
        <v>19</v>
      </c>
      <c r="I114" s="224"/>
      <c r="J114" s="221"/>
      <c r="K114" s="221"/>
      <c r="L114" s="225"/>
      <c r="M114" s="226"/>
      <c r="N114" s="227"/>
      <c r="O114" s="227"/>
      <c r="P114" s="227"/>
      <c r="Q114" s="227"/>
      <c r="R114" s="227"/>
      <c r="S114" s="227"/>
      <c r="T114" s="228"/>
      <c r="AT114" s="229" t="s">
        <v>157</v>
      </c>
      <c r="AU114" s="229" t="s">
        <v>80</v>
      </c>
      <c r="AV114" s="11" t="s">
        <v>76</v>
      </c>
      <c r="AW114" s="11" t="s">
        <v>33</v>
      </c>
      <c r="AX114" s="11" t="s">
        <v>71</v>
      </c>
      <c r="AY114" s="229" t="s">
        <v>145</v>
      </c>
    </row>
    <row r="115" spans="2:51" s="12" customFormat="1" ht="12">
      <c r="B115" s="230"/>
      <c r="C115" s="231"/>
      <c r="D115" s="217" t="s">
        <v>157</v>
      </c>
      <c r="E115" s="232" t="s">
        <v>19</v>
      </c>
      <c r="F115" s="233" t="s">
        <v>168</v>
      </c>
      <c r="G115" s="231"/>
      <c r="H115" s="234">
        <v>0.111</v>
      </c>
      <c r="I115" s="235"/>
      <c r="J115" s="231"/>
      <c r="K115" s="231"/>
      <c r="L115" s="236"/>
      <c r="M115" s="237"/>
      <c r="N115" s="238"/>
      <c r="O115" s="238"/>
      <c r="P115" s="238"/>
      <c r="Q115" s="238"/>
      <c r="R115" s="238"/>
      <c r="S115" s="238"/>
      <c r="T115" s="239"/>
      <c r="AT115" s="240" t="s">
        <v>157</v>
      </c>
      <c r="AU115" s="240" t="s">
        <v>80</v>
      </c>
      <c r="AV115" s="12" t="s">
        <v>80</v>
      </c>
      <c r="AW115" s="12" t="s">
        <v>33</v>
      </c>
      <c r="AX115" s="12" t="s">
        <v>76</v>
      </c>
      <c r="AY115" s="240" t="s">
        <v>145</v>
      </c>
    </row>
    <row r="116" spans="2:65" s="1" customFormat="1" ht="14.4" customHeight="1">
      <c r="B116" s="38"/>
      <c r="C116" s="241" t="s">
        <v>146</v>
      </c>
      <c r="D116" s="241" t="s">
        <v>169</v>
      </c>
      <c r="E116" s="242" t="s">
        <v>170</v>
      </c>
      <c r="F116" s="243" t="s">
        <v>171</v>
      </c>
      <c r="G116" s="244" t="s">
        <v>164</v>
      </c>
      <c r="H116" s="245">
        <v>0.12</v>
      </c>
      <c r="I116" s="246"/>
      <c r="J116" s="247">
        <f>ROUND(I116*H116,2)</f>
        <v>0</v>
      </c>
      <c r="K116" s="243" t="s">
        <v>19</v>
      </c>
      <c r="L116" s="248"/>
      <c r="M116" s="249" t="s">
        <v>19</v>
      </c>
      <c r="N116" s="250" t="s">
        <v>42</v>
      </c>
      <c r="O116" s="79"/>
      <c r="P116" s="214">
        <f>O116*H116</f>
        <v>0</v>
      </c>
      <c r="Q116" s="214">
        <v>1</v>
      </c>
      <c r="R116" s="214">
        <f>Q116*H116</f>
        <v>0.12</v>
      </c>
      <c r="S116" s="214">
        <v>0</v>
      </c>
      <c r="T116" s="215">
        <f>S116*H116</f>
        <v>0</v>
      </c>
      <c r="AR116" s="17" t="s">
        <v>172</v>
      </c>
      <c r="AT116" s="17" t="s">
        <v>169</v>
      </c>
      <c r="AU116" s="17" t="s">
        <v>80</v>
      </c>
      <c r="AY116" s="17" t="s">
        <v>145</v>
      </c>
      <c r="BE116" s="216">
        <f>IF(N116="základní",J116,0)</f>
        <v>0</v>
      </c>
      <c r="BF116" s="216">
        <f>IF(N116="snížená",J116,0)</f>
        <v>0</v>
      </c>
      <c r="BG116" s="216">
        <f>IF(N116="zákl. přenesená",J116,0)</f>
        <v>0</v>
      </c>
      <c r="BH116" s="216">
        <f>IF(N116="sníž. přenesená",J116,0)</f>
        <v>0</v>
      </c>
      <c r="BI116" s="216">
        <f>IF(N116="nulová",J116,0)</f>
        <v>0</v>
      </c>
      <c r="BJ116" s="17" t="s">
        <v>76</v>
      </c>
      <c r="BK116" s="216">
        <f>ROUND(I116*H116,2)</f>
        <v>0</v>
      </c>
      <c r="BL116" s="17" t="s">
        <v>153</v>
      </c>
      <c r="BM116" s="17" t="s">
        <v>173</v>
      </c>
    </row>
    <row r="117" spans="2:51" s="12" customFormat="1" ht="12">
      <c r="B117" s="230"/>
      <c r="C117" s="231"/>
      <c r="D117" s="217" t="s">
        <v>157</v>
      </c>
      <c r="E117" s="231"/>
      <c r="F117" s="233" t="s">
        <v>174</v>
      </c>
      <c r="G117" s="231"/>
      <c r="H117" s="234">
        <v>0.12</v>
      </c>
      <c r="I117" s="235"/>
      <c r="J117" s="231"/>
      <c r="K117" s="231"/>
      <c r="L117" s="236"/>
      <c r="M117" s="237"/>
      <c r="N117" s="238"/>
      <c r="O117" s="238"/>
      <c r="P117" s="238"/>
      <c r="Q117" s="238"/>
      <c r="R117" s="238"/>
      <c r="S117" s="238"/>
      <c r="T117" s="239"/>
      <c r="AT117" s="240" t="s">
        <v>157</v>
      </c>
      <c r="AU117" s="240" t="s">
        <v>80</v>
      </c>
      <c r="AV117" s="12" t="s">
        <v>80</v>
      </c>
      <c r="AW117" s="12" t="s">
        <v>4</v>
      </c>
      <c r="AX117" s="12" t="s">
        <v>76</v>
      </c>
      <c r="AY117" s="240" t="s">
        <v>145</v>
      </c>
    </row>
    <row r="118" spans="2:65" s="1" customFormat="1" ht="20.4" customHeight="1">
      <c r="B118" s="38"/>
      <c r="C118" s="205" t="s">
        <v>153</v>
      </c>
      <c r="D118" s="205" t="s">
        <v>148</v>
      </c>
      <c r="E118" s="206" t="s">
        <v>175</v>
      </c>
      <c r="F118" s="207" t="s">
        <v>176</v>
      </c>
      <c r="G118" s="208" t="s">
        <v>177</v>
      </c>
      <c r="H118" s="209">
        <v>201.343</v>
      </c>
      <c r="I118" s="210"/>
      <c r="J118" s="211">
        <f>ROUND(I118*H118,2)</f>
        <v>0</v>
      </c>
      <c r="K118" s="207" t="s">
        <v>152</v>
      </c>
      <c r="L118" s="43"/>
      <c r="M118" s="212" t="s">
        <v>19</v>
      </c>
      <c r="N118" s="213" t="s">
        <v>42</v>
      </c>
      <c r="O118" s="79"/>
      <c r="P118" s="214">
        <f>O118*H118</f>
        <v>0</v>
      </c>
      <c r="Q118" s="214">
        <v>0.05168</v>
      </c>
      <c r="R118" s="214">
        <f>Q118*H118</f>
        <v>10.40540624</v>
      </c>
      <c r="S118" s="214">
        <v>0</v>
      </c>
      <c r="T118" s="215">
        <f>S118*H118</f>
        <v>0</v>
      </c>
      <c r="AR118" s="17" t="s">
        <v>153</v>
      </c>
      <c r="AT118" s="17" t="s">
        <v>148</v>
      </c>
      <c r="AU118" s="17" t="s">
        <v>80</v>
      </c>
      <c r="AY118" s="17" t="s">
        <v>145</v>
      </c>
      <c r="BE118" s="216">
        <f>IF(N118="základní",J118,0)</f>
        <v>0</v>
      </c>
      <c r="BF118" s="216">
        <f>IF(N118="snížená",J118,0)</f>
        <v>0</v>
      </c>
      <c r="BG118" s="216">
        <f>IF(N118="zákl. přenesená",J118,0)</f>
        <v>0</v>
      </c>
      <c r="BH118" s="216">
        <f>IF(N118="sníž. přenesená",J118,0)</f>
        <v>0</v>
      </c>
      <c r="BI118" s="216">
        <f>IF(N118="nulová",J118,0)</f>
        <v>0</v>
      </c>
      <c r="BJ118" s="17" t="s">
        <v>76</v>
      </c>
      <c r="BK118" s="216">
        <f>ROUND(I118*H118,2)</f>
        <v>0</v>
      </c>
      <c r="BL118" s="17" t="s">
        <v>153</v>
      </c>
      <c r="BM118" s="17" t="s">
        <v>178</v>
      </c>
    </row>
    <row r="119" spans="2:51" s="11" customFormat="1" ht="12">
      <c r="B119" s="220"/>
      <c r="C119" s="221"/>
      <c r="D119" s="217" t="s">
        <v>157</v>
      </c>
      <c r="E119" s="222" t="s">
        <v>19</v>
      </c>
      <c r="F119" s="223" t="s">
        <v>158</v>
      </c>
      <c r="G119" s="221"/>
      <c r="H119" s="222" t="s">
        <v>19</v>
      </c>
      <c r="I119" s="224"/>
      <c r="J119" s="221"/>
      <c r="K119" s="221"/>
      <c r="L119" s="225"/>
      <c r="M119" s="226"/>
      <c r="N119" s="227"/>
      <c r="O119" s="227"/>
      <c r="P119" s="227"/>
      <c r="Q119" s="227"/>
      <c r="R119" s="227"/>
      <c r="S119" s="227"/>
      <c r="T119" s="228"/>
      <c r="AT119" s="229" t="s">
        <v>157</v>
      </c>
      <c r="AU119" s="229" t="s">
        <v>80</v>
      </c>
      <c r="AV119" s="11" t="s">
        <v>76</v>
      </c>
      <c r="AW119" s="11" t="s">
        <v>33</v>
      </c>
      <c r="AX119" s="11" t="s">
        <v>71</v>
      </c>
      <c r="AY119" s="229" t="s">
        <v>145</v>
      </c>
    </row>
    <row r="120" spans="2:51" s="11" customFormat="1" ht="12">
      <c r="B120" s="220"/>
      <c r="C120" s="221"/>
      <c r="D120" s="217" t="s">
        <v>157</v>
      </c>
      <c r="E120" s="222" t="s">
        <v>19</v>
      </c>
      <c r="F120" s="223" t="s">
        <v>159</v>
      </c>
      <c r="G120" s="221"/>
      <c r="H120" s="222" t="s">
        <v>19</v>
      </c>
      <c r="I120" s="224"/>
      <c r="J120" s="221"/>
      <c r="K120" s="221"/>
      <c r="L120" s="225"/>
      <c r="M120" s="226"/>
      <c r="N120" s="227"/>
      <c r="O120" s="227"/>
      <c r="P120" s="227"/>
      <c r="Q120" s="227"/>
      <c r="R120" s="227"/>
      <c r="S120" s="227"/>
      <c r="T120" s="228"/>
      <c r="AT120" s="229" t="s">
        <v>157</v>
      </c>
      <c r="AU120" s="229" t="s">
        <v>80</v>
      </c>
      <c r="AV120" s="11" t="s">
        <v>76</v>
      </c>
      <c r="AW120" s="11" t="s">
        <v>33</v>
      </c>
      <c r="AX120" s="11" t="s">
        <v>71</v>
      </c>
      <c r="AY120" s="229" t="s">
        <v>145</v>
      </c>
    </row>
    <row r="121" spans="2:51" s="11" customFormat="1" ht="12">
      <c r="B121" s="220"/>
      <c r="C121" s="221"/>
      <c r="D121" s="217" t="s">
        <v>157</v>
      </c>
      <c r="E121" s="222" t="s">
        <v>19</v>
      </c>
      <c r="F121" s="223" t="s">
        <v>179</v>
      </c>
      <c r="G121" s="221"/>
      <c r="H121" s="222" t="s">
        <v>19</v>
      </c>
      <c r="I121" s="224"/>
      <c r="J121" s="221"/>
      <c r="K121" s="221"/>
      <c r="L121" s="225"/>
      <c r="M121" s="226"/>
      <c r="N121" s="227"/>
      <c r="O121" s="227"/>
      <c r="P121" s="227"/>
      <c r="Q121" s="227"/>
      <c r="R121" s="227"/>
      <c r="S121" s="227"/>
      <c r="T121" s="228"/>
      <c r="AT121" s="229" t="s">
        <v>157</v>
      </c>
      <c r="AU121" s="229" t="s">
        <v>80</v>
      </c>
      <c r="AV121" s="11" t="s">
        <v>76</v>
      </c>
      <c r="AW121" s="11" t="s">
        <v>33</v>
      </c>
      <c r="AX121" s="11" t="s">
        <v>71</v>
      </c>
      <c r="AY121" s="229" t="s">
        <v>145</v>
      </c>
    </row>
    <row r="122" spans="2:51" s="12" customFormat="1" ht="12">
      <c r="B122" s="230"/>
      <c r="C122" s="231"/>
      <c r="D122" s="217" t="s">
        <v>157</v>
      </c>
      <c r="E122" s="232" t="s">
        <v>19</v>
      </c>
      <c r="F122" s="233" t="s">
        <v>180</v>
      </c>
      <c r="G122" s="231"/>
      <c r="H122" s="234">
        <v>137.592</v>
      </c>
      <c r="I122" s="235"/>
      <c r="J122" s="231"/>
      <c r="K122" s="231"/>
      <c r="L122" s="236"/>
      <c r="M122" s="237"/>
      <c r="N122" s="238"/>
      <c r="O122" s="238"/>
      <c r="P122" s="238"/>
      <c r="Q122" s="238"/>
      <c r="R122" s="238"/>
      <c r="S122" s="238"/>
      <c r="T122" s="239"/>
      <c r="AT122" s="240" t="s">
        <v>157</v>
      </c>
      <c r="AU122" s="240" t="s">
        <v>80</v>
      </c>
      <c r="AV122" s="12" t="s">
        <v>80</v>
      </c>
      <c r="AW122" s="12" t="s">
        <v>33</v>
      </c>
      <c r="AX122" s="12" t="s">
        <v>71</v>
      </c>
      <c r="AY122" s="240" t="s">
        <v>145</v>
      </c>
    </row>
    <row r="123" spans="2:51" s="11" customFormat="1" ht="12">
      <c r="B123" s="220"/>
      <c r="C123" s="221"/>
      <c r="D123" s="217" t="s">
        <v>157</v>
      </c>
      <c r="E123" s="222" t="s">
        <v>19</v>
      </c>
      <c r="F123" s="223" t="s">
        <v>181</v>
      </c>
      <c r="G123" s="221"/>
      <c r="H123" s="222" t="s">
        <v>19</v>
      </c>
      <c r="I123" s="224"/>
      <c r="J123" s="221"/>
      <c r="K123" s="221"/>
      <c r="L123" s="225"/>
      <c r="M123" s="226"/>
      <c r="N123" s="227"/>
      <c r="O123" s="227"/>
      <c r="P123" s="227"/>
      <c r="Q123" s="227"/>
      <c r="R123" s="227"/>
      <c r="S123" s="227"/>
      <c r="T123" s="228"/>
      <c r="AT123" s="229" t="s">
        <v>157</v>
      </c>
      <c r="AU123" s="229" t="s">
        <v>80</v>
      </c>
      <c r="AV123" s="11" t="s">
        <v>76</v>
      </c>
      <c r="AW123" s="11" t="s">
        <v>33</v>
      </c>
      <c r="AX123" s="11" t="s">
        <v>71</v>
      </c>
      <c r="AY123" s="229" t="s">
        <v>145</v>
      </c>
    </row>
    <row r="124" spans="2:51" s="12" customFormat="1" ht="12">
      <c r="B124" s="230"/>
      <c r="C124" s="231"/>
      <c r="D124" s="217" t="s">
        <v>157</v>
      </c>
      <c r="E124" s="232" t="s">
        <v>19</v>
      </c>
      <c r="F124" s="233" t="s">
        <v>182</v>
      </c>
      <c r="G124" s="231"/>
      <c r="H124" s="234">
        <v>61.916</v>
      </c>
      <c r="I124" s="235"/>
      <c r="J124" s="231"/>
      <c r="K124" s="231"/>
      <c r="L124" s="236"/>
      <c r="M124" s="237"/>
      <c r="N124" s="238"/>
      <c r="O124" s="238"/>
      <c r="P124" s="238"/>
      <c r="Q124" s="238"/>
      <c r="R124" s="238"/>
      <c r="S124" s="238"/>
      <c r="T124" s="239"/>
      <c r="AT124" s="240" t="s">
        <v>157</v>
      </c>
      <c r="AU124" s="240" t="s">
        <v>80</v>
      </c>
      <c r="AV124" s="12" t="s">
        <v>80</v>
      </c>
      <c r="AW124" s="12" t="s">
        <v>33</v>
      </c>
      <c r="AX124" s="12" t="s">
        <v>71</v>
      </c>
      <c r="AY124" s="240" t="s">
        <v>145</v>
      </c>
    </row>
    <row r="125" spans="2:51" s="11" customFormat="1" ht="12">
      <c r="B125" s="220"/>
      <c r="C125" s="221"/>
      <c r="D125" s="217" t="s">
        <v>157</v>
      </c>
      <c r="E125" s="222" t="s">
        <v>19</v>
      </c>
      <c r="F125" s="223" t="s">
        <v>183</v>
      </c>
      <c r="G125" s="221"/>
      <c r="H125" s="222" t="s">
        <v>19</v>
      </c>
      <c r="I125" s="224"/>
      <c r="J125" s="221"/>
      <c r="K125" s="221"/>
      <c r="L125" s="225"/>
      <c r="M125" s="226"/>
      <c r="N125" s="227"/>
      <c r="O125" s="227"/>
      <c r="P125" s="227"/>
      <c r="Q125" s="227"/>
      <c r="R125" s="227"/>
      <c r="S125" s="227"/>
      <c r="T125" s="228"/>
      <c r="AT125" s="229" t="s">
        <v>157</v>
      </c>
      <c r="AU125" s="229" t="s">
        <v>80</v>
      </c>
      <c r="AV125" s="11" t="s">
        <v>76</v>
      </c>
      <c r="AW125" s="11" t="s">
        <v>33</v>
      </c>
      <c r="AX125" s="11" t="s">
        <v>71</v>
      </c>
      <c r="AY125" s="229" t="s">
        <v>145</v>
      </c>
    </row>
    <row r="126" spans="2:51" s="12" customFormat="1" ht="12">
      <c r="B126" s="230"/>
      <c r="C126" s="231"/>
      <c r="D126" s="217" t="s">
        <v>157</v>
      </c>
      <c r="E126" s="232" t="s">
        <v>19</v>
      </c>
      <c r="F126" s="233" t="s">
        <v>184</v>
      </c>
      <c r="G126" s="231"/>
      <c r="H126" s="234">
        <v>1.835</v>
      </c>
      <c r="I126" s="235"/>
      <c r="J126" s="231"/>
      <c r="K126" s="231"/>
      <c r="L126" s="236"/>
      <c r="M126" s="237"/>
      <c r="N126" s="238"/>
      <c r="O126" s="238"/>
      <c r="P126" s="238"/>
      <c r="Q126" s="238"/>
      <c r="R126" s="238"/>
      <c r="S126" s="238"/>
      <c r="T126" s="239"/>
      <c r="AT126" s="240" t="s">
        <v>157</v>
      </c>
      <c r="AU126" s="240" t="s">
        <v>80</v>
      </c>
      <c r="AV126" s="12" t="s">
        <v>80</v>
      </c>
      <c r="AW126" s="12" t="s">
        <v>33</v>
      </c>
      <c r="AX126" s="12" t="s">
        <v>71</v>
      </c>
      <c r="AY126" s="240" t="s">
        <v>145</v>
      </c>
    </row>
    <row r="127" spans="2:51" s="13" customFormat="1" ht="12">
      <c r="B127" s="251"/>
      <c r="C127" s="252"/>
      <c r="D127" s="217" t="s">
        <v>157</v>
      </c>
      <c r="E127" s="253" t="s">
        <v>19</v>
      </c>
      <c r="F127" s="254" t="s">
        <v>185</v>
      </c>
      <c r="G127" s="252"/>
      <c r="H127" s="255">
        <v>201.34300000000002</v>
      </c>
      <c r="I127" s="256"/>
      <c r="J127" s="252"/>
      <c r="K127" s="252"/>
      <c r="L127" s="257"/>
      <c r="M127" s="258"/>
      <c r="N127" s="259"/>
      <c r="O127" s="259"/>
      <c r="P127" s="259"/>
      <c r="Q127" s="259"/>
      <c r="R127" s="259"/>
      <c r="S127" s="259"/>
      <c r="T127" s="260"/>
      <c r="AT127" s="261" t="s">
        <v>157</v>
      </c>
      <c r="AU127" s="261" t="s">
        <v>80</v>
      </c>
      <c r="AV127" s="13" t="s">
        <v>153</v>
      </c>
      <c r="AW127" s="13" t="s">
        <v>33</v>
      </c>
      <c r="AX127" s="13" t="s">
        <v>76</v>
      </c>
      <c r="AY127" s="261" t="s">
        <v>145</v>
      </c>
    </row>
    <row r="128" spans="2:65" s="1" customFormat="1" ht="20.4" customHeight="1">
      <c r="B128" s="38"/>
      <c r="C128" s="205" t="s">
        <v>186</v>
      </c>
      <c r="D128" s="205" t="s">
        <v>148</v>
      </c>
      <c r="E128" s="206" t="s">
        <v>187</v>
      </c>
      <c r="F128" s="207" t="s">
        <v>188</v>
      </c>
      <c r="G128" s="208" t="s">
        <v>177</v>
      </c>
      <c r="H128" s="209">
        <v>209.76</v>
      </c>
      <c r="I128" s="210"/>
      <c r="J128" s="211">
        <f>ROUND(I128*H128,2)</f>
        <v>0</v>
      </c>
      <c r="K128" s="207" t="s">
        <v>152</v>
      </c>
      <c r="L128" s="43"/>
      <c r="M128" s="212" t="s">
        <v>19</v>
      </c>
      <c r="N128" s="213" t="s">
        <v>42</v>
      </c>
      <c r="O128" s="79"/>
      <c r="P128" s="214">
        <f>O128*H128</f>
        <v>0</v>
      </c>
      <c r="Q128" s="214">
        <v>0.06917</v>
      </c>
      <c r="R128" s="214">
        <f>Q128*H128</f>
        <v>14.509099199999998</v>
      </c>
      <c r="S128" s="214">
        <v>0</v>
      </c>
      <c r="T128" s="215">
        <f>S128*H128</f>
        <v>0</v>
      </c>
      <c r="AR128" s="17" t="s">
        <v>153</v>
      </c>
      <c r="AT128" s="17" t="s">
        <v>148</v>
      </c>
      <c r="AU128" s="17" t="s">
        <v>80</v>
      </c>
      <c r="AY128" s="17" t="s">
        <v>145</v>
      </c>
      <c r="BE128" s="216">
        <f>IF(N128="základní",J128,0)</f>
        <v>0</v>
      </c>
      <c r="BF128" s="216">
        <f>IF(N128="snížená",J128,0)</f>
        <v>0</v>
      </c>
      <c r="BG128" s="216">
        <f>IF(N128="zákl. přenesená",J128,0)</f>
        <v>0</v>
      </c>
      <c r="BH128" s="216">
        <f>IF(N128="sníž. přenesená",J128,0)</f>
        <v>0</v>
      </c>
      <c r="BI128" s="216">
        <f>IF(N128="nulová",J128,0)</f>
        <v>0</v>
      </c>
      <c r="BJ128" s="17" t="s">
        <v>76</v>
      </c>
      <c r="BK128" s="216">
        <f>ROUND(I128*H128,2)</f>
        <v>0</v>
      </c>
      <c r="BL128" s="17" t="s">
        <v>153</v>
      </c>
      <c r="BM128" s="17" t="s">
        <v>189</v>
      </c>
    </row>
    <row r="129" spans="2:51" s="11" customFormat="1" ht="12">
      <c r="B129" s="220"/>
      <c r="C129" s="221"/>
      <c r="D129" s="217" t="s">
        <v>157</v>
      </c>
      <c r="E129" s="222" t="s">
        <v>19</v>
      </c>
      <c r="F129" s="223" t="s">
        <v>158</v>
      </c>
      <c r="G129" s="221"/>
      <c r="H129" s="222" t="s">
        <v>19</v>
      </c>
      <c r="I129" s="224"/>
      <c r="J129" s="221"/>
      <c r="K129" s="221"/>
      <c r="L129" s="225"/>
      <c r="M129" s="226"/>
      <c r="N129" s="227"/>
      <c r="O129" s="227"/>
      <c r="P129" s="227"/>
      <c r="Q129" s="227"/>
      <c r="R129" s="227"/>
      <c r="S129" s="227"/>
      <c r="T129" s="228"/>
      <c r="AT129" s="229" t="s">
        <v>157</v>
      </c>
      <c r="AU129" s="229" t="s">
        <v>80</v>
      </c>
      <c r="AV129" s="11" t="s">
        <v>76</v>
      </c>
      <c r="AW129" s="11" t="s">
        <v>33</v>
      </c>
      <c r="AX129" s="11" t="s">
        <v>71</v>
      </c>
      <c r="AY129" s="229" t="s">
        <v>145</v>
      </c>
    </row>
    <row r="130" spans="2:51" s="11" customFormat="1" ht="12">
      <c r="B130" s="220"/>
      <c r="C130" s="221"/>
      <c r="D130" s="217" t="s">
        <v>157</v>
      </c>
      <c r="E130" s="222" t="s">
        <v>19</v>
      </c>
      <c r="F130" s="223" t="s">
        <v>159</v>
      </c>
      <c r="G130" s="221"/>
      <c r="H130" s="222" t="s">
        <v>19</v>
      </c>
      <c r="I130" s="224"/>
      <c r="J130" s="221"/>
      <c r="K130" s="221"/>
      <c r="L130" s="225"/>
      <c r="M130" s="226"/>
      <c r="N130" s="227"/>
      <c r="O130" s="227"/>
      <c r="P130" s="227"/>
      <c r="Q130" s="227"/>
      <c r="R130" s="227"/>
      <c r="S130" s="227"/>
      <c r="T130" s="228"/>
      <c r="AT130" s="229" t="s">
        <v>157</v>
      </c>
      <c r="AU130" s="229" t="s">
        <v>80</v>
      </c>
      <c r="AV130" s="11" t="s">
        <v>76</v>
      </c>
      <c r="AW130" s="11" t="s">
        <v>33</v>
      </c>
      <c r="AX130" s="11" t="s">
        <v>71</v>
      </c>
      <c r="AY130" s="229" t="s">
        <v>145</v>
      </c>
    </row>
    <row r="131" spans="2:51" s="11" customFormat="1" ht="12">
      <c r="B131" s="220"/>
      <c r="C131" s="221"/>
      <c r="D131" s="217" t="s">
        <v>157</v>
      </c>
      <c r="E131" s="222" t="s">
        <v>19</v>
      </c>
      <c r="F131" s="223" t="s">
        <v>179</v>
      </c>
      <c r="G131" s="221"/>
      <c r="H131" s="222" t="s">
        <v>19</v>
      </c>
      <c r="I131" s="224"/>
      <c r="J131" s="221"/>
      <c r="K131" s="221"/>
      <c r="L131" s="225"/>
      <c r="M131" s="226"/>
      <c r="N131" s="227"/>
      <c r="O131" s="227"/>
      <c r="P131" s="227"/>
      <c r="Q131" s="227"/>
      <c r="R131" s="227"/>
      <c r="S131" s="227"/>
      <c r="T131" s="228"/>
      <c r="AT131" s="229" t="s">
        <v>157</v>
      </c>
      <c r="AU131" s="229" t="s">
        <v>80</v>
      </c>
      <c r="AV131" s="11" t="s">
        <v>76</v>
      </c>
      <c r="AW131" s="11" t="s">
        <v>33</v>
      </c>
      <c r="AX131" s="11" t="s">
        <v>71</v>
      </c>
      <c r="AY131" s="229" t="s">
        <v>145</v>
      </c>
    </row>
    <row r="132" spans="2:51" s="12" customFormat="1" ht="12">
      <c r="B132" s="230"/>
      <c r="C132" s="231"/>
      <c r="D132" s="217" t="s">
        <v>157</v>
      </c>
      <c r="E132" s="232" t="s">
        <v>19</v>
      </c>
      <c r="F132" s="233" t="s">
        <v>190</v>
      </c>
      <c r="G132" s="231"/>
      <c r="H132" s="234">
        <v>171.36</v>
      </c>
      <c r="I132" s="235"/>
      <c r="J132" s="231"/>
      <c r="K132" s="231"/>
      <c r="L132" s="236"/>
      <c r="M132" s="237"/>
      <c r="N132" s="238"/>
      <c r="O132" s="238"/>
      <c r="P132" s="238"/>
      <c r="Q132" s="238"/>
      <c r="R132" s="238"/>
      <c r="S132" s="238"/>
      <c r="T132" s="239"/>
      <c r="AT132" s="240" t="s">
        <v>157</v>
      </c>
      <c r="AU132" s="240" t="s">
        <v>80</v>
      </c>
      <c r="AV132" s="12" t="s">
        <v>80</v>
      </c>
      <c r="AW132" s="12" t="s">
        <v>33</v>
      </c>
      <c r="AX132" s="12" t="s">
        <v>71</v>
      </c>
      <c r="AY132" s="240" t="s">
        <v>145</v>
      </c>
    </row>
    <row r="133" spans="2:51" s="12" customFormat="1" ht="12">
      <c r="B133" s="230"/>
      <c r="C133" s="231"/>
      <c r="D133" s="217" t="s">
        <v>157</v>
      </c>
      <c r="E133" s="232" t="s">
        <v>19</v>
      </c>
      <c r="F133" s="233" t="s">
        <v>191</v>
      </c>
      <c r="G133" s="231"/>
      <c r="H133" s="234">
        <v>-31.52</v>
      </c>
      <c r="I133" s="235"/>
      <c r="J133" s="231"/>
      <c r="K133" s="231"/>
      <c r="L133" s="236"/>
      <c r="M133" s="237"/>
      <c r="N133" s="238"/>
      <c r="O133" s="238"/>
      <c r="P133" s="238"/>
      <c r="Q133" s="238"/>
      <c r="R133" s="238"/>
      <c r="S133" s="238"/>
      <c r="T133" s="239"/>
      <c r="AT133" s="240" t="s">
        <v>157</v>
      </c>
      <c r="AU133" s="240" t="s">
        <v>80</v>
      </c>
      <c r="AV133" s="12" t="s">
        <v>80</v>
      </c>
      <c r="AW133" s="12" t="s">
        <v>33</v>
      </c>
      <c r="AX133" s="12" t="s">
        <v>71</v>
      </c>
      <c r="AY133" s="240" t="s">
        <v>145</v>
      </c>
    </row>
    <row r="134" spans="2:51" s="12" customFormat="1" ht="12">
      <c r="B134" s="230"/>
      <c r="C134" s="231"/>
      <c r="D134" s="217" t="s">
        <v>157</v>
      </c>
      <c r="E134" s="232" t="s">
        <v>19</v>
      </c>
      <c r="F134" s="233" t="s">
        <v>192</v>
      </c>
      <c r="G134" s="231"/>
      <c r="H134" s="234">
        <v>8.568</v>
      </c>
      <c r="I134" s="235"/>
      <c r="J134" s="231"/>
      <c r="K134" s="231"/>
      <c r="L134" s="236"/>
      <c r="M134" s="237"/>
      <c r="N134" s="238"/>
      <c r="O134" s="238"/>
      <c r="P134" s="238"/>
      <c r="Q134" s="238"/>
      <c r="R134" s="238"/>
      <c r="S134" s="238"/>
      <c r="T134" s="239"/>
      <c r="AT134" s="240" t="s">
        <v>157</v>
      </c>
      <c r="AU134" s="240" t="s">
        <v>80</v>
      </c>
      <c r="AV134" s="12" t="s">
        <v>80</v>
      </c>
      <c r="AW134" s="12" t="s">
        <v>33</v>
      </c>
      <c r="AX134" s="12" t="s">
        <v>71</v>
      </c>
      <c r="AY134" s="240" t="s">
        <v>145</v>
      </c>
    </row>
    <row r="135" spans="2:51" s="12" customFormat="1" ht="12">
      <c r="B135" s="230"/>
      <c r="C135" s="231"/>
      <c r="D135" s="217" t="s">
        <v>157</v>
      </c>
      <c r="E135" s="232" t="s">
        <v>19</v>
      </c>
      <c r="F135" s="233" t="s">
        <v>193</v>
      </c>
      <c r="G135" s="231"/>
      <c r="H135" s="234">
        <v>-1.576</v>
      </c>
      <c r="I135" s="235"/>
      <c r="J135" s="231"/>
      <c r="K135" s="231"/>
      <c r="L135" s="236"/>
      <c r="M135" s="237"/>
      <c r="N135" s="238"/>
      <c r="O135" s="238"/>
      <c r="P135" s="238"/>
      <c r="Q135" s="238"/>
      <c r="R135" s="238"/>
      <c r="S135" s="238"/>
      <c r="T135" s="239"/>
      <c r="AT135" s="240" t="s">
        <v>157</v>
      </c>
      <c r="AU135" s="240" t="s">
        <v>80</v>
      </c>
      <c r="AV135" s="12" t="s">
        <v>80</v>
      </c>
      <c r="AW135" s="12" t="s">
        <v>33</v>
      </c>
      <c r="AX135" s="12" t="s">
        <v>71</v>
      </c>
      <c r="AY135" s="240" t="s">
        <v>145</v>
      </c>
    </row>
    <row r="136" spans="2:51" s="11" customFormat="1" ht="12">
      <c r="B136" s="220"/>
      <c r="C136" s="221"/>
      <c r="D136" s="217" t="s">
        <v>157</v>
      </c>
      <c r="E136" s="222" t="s">
        <v>19</v>
      </c>
      <c r="F136" s="223" t="s">
        <v>181</v>
      </c>
      <c r="G136" s="221"/>
      <c r="H136" s="222" t="s">
        <v>19</v>
      </c>
      <c r="I136" s="224"/>
      <c r="J136" s="221"/>
      <c r="K136" s="221"/>
      <c r="L136" s="225"/>
      <c r="M136" s="226"/>
      <c r="N136" s="227"/>
      <c r="O136" s="227"/>
      <c r="P136" s="227"/>
      <c r="Q136" s="227"/>
      <c r="R136" s="227"/>
      <c r="S136" s="227"/>
      <c r="T136" s="228"/>
      <c r="AT136" s="229" t="s">
        <v>157</v>
      </c>
      <c r="AU136" s="229" t="s">
        <v>80</v>
      </c>
      <c r="AV136" s="11" t="s">
        <v>76</v>
      </c>
      <c r="AW136" s="11" t="s">
        <v>33</v>
      </c>
      <c r="AX136" s="11" t="s">
        <v>71</v>
      </c>
      <c r="AY136" s="229" t="s">
        <v>145</v>
      </c>
    </row>
    <row r="137" spans="2:51" s="12" customFormat="1" ht="12">
      <c r="B137" s="230"/>
      <c r="C137" s="231"/>
      <c r="D137" s="217" t="s">
        <v>157</v>
      </c>
      <c r="E137" s="232" t="s">
        <v>19</v>
      </c>
      <c r="F137" s="233" t="s">
        <v>194</v>
      </c>
      <c r="G137" s="231"/>
      <c r="H137" s="234">
        <v>77.112</v>
      </c>
      <c r="I137" s="235"/>
      <c r="J137" s="231"/>
      <c r="K137" s="231"/>
      <c r="L137" s="236"/>
      <c r="M137" s="237"/>
      <c r="N137" s="238"/>
      <c r="O137" s="238"/>
      <c r="P137" s="238"/>
      <c r="Q137" s="238"/>
      <c r="R137" s="238"/>
      <c r="S137" s="238"/>
      <c r="T137" s="239"/>
      <c r="AT137" s="240" t="s">
        <v>157</v>
      </c>
      <c r="AU137" s="240" t="s">
        <v>80</v>
      </c>
      <c r="AV137" s="12" t="s">
        <v>80</v>
      </c>
      <c r="AW137" s="12" t="s">
        <v>33</v>
      </c>
      <c r="AX137" s="12" t="s">
        <v>71</v>
      </c>
      <c r="AY137" s="240" t="s">
        <v>145</v>
      </c>
    </row>
    <row r="138" spans="2:51" s="12" customFormat="1" ht="12">
      <c r="B138" s="230"/>
      <c r="C138" s="231"/>
      <c r="D138" s="217" t="s">
        <v>157</v>
      </c>
      <c r="E138" s="232" t="s">
        <v>19</v>
      </c>
      <c r="F138" s="233" t="s">
        <v>195</v>
      </c>
      <c r="G138" s="231"/>
      <c r="H138" s="234">
        <v>-14.184</v>
      </c>
      <c r="I138" s="235"/>
      <c r="J138" s="231"/>
      <c r="K138" s="231"/>
      <c r="L138" s="236"/>
      <c r="M138" s="237"/>
      <c r="N138" s="238"/>
      <c r="O138" s="238"/>
      <c r="P138" s="238"/>
      <c r="Q138" s="238"/>
      <c r="R138" s="238"/>
      <c r="S138" s="238"/>
      <c r="T138" s="239"/>
      <c r="AT138" s="240" t="s">
        <v>157</v>
      </c>
      <c r="AU138" s="240" t="s">
        <v>80</v>
      </c>
      <c r="AV138" s="12" t="s">
        <v>80</v>
      </c>
      <c r="AW138" s="12" t="s">
        <v>33</v>
      </c>
      <c r="AX138" s="12" t="s">
        <v>71</v>
      </c>
      <c r="AY138" s="240" t="s">
        <v>145</v>
      </c>
    </row>
    <row r="139" spans="2:51" s="13" customFormat="1" ht="12">
      <c r="B139" s="251"/>
      <c r="C139" s="252"/>
      <c r="D139" s="217" t="s">
        <v>157</v>
      </c>
      <c r="E139" s="253" t="s">
        <v>19</v>
      </c>
      <c r="F139" s="254" t="s">
        <v>185</v>
      </c>
      <c r="G139" s="252"/>
      <c r="H139" s="255">
        <v>209.76</v>
      </c>
      <c r="I139" s="256"/>
      <c r="J139" s="252"/>
      <c r="K139" s="252"/>
      <c r="L139" s="257"/>
      <c r="M139" s="258"/>
      <c r="N139" s="259"/>
      <c r="O139" s="259"/>
      <c r="P139" s="259"/>
      <c r="Q139" s="259"/>
      <c r="R139" s="259"/>
      <c r="S139" s="259"/>
      <c r="T139" s="260"/>
      <c r="AT139" s="261" t="s">
        <v>157</v>
      </c>
      <c r="AU139" s="261" t="s">
        <v>80</v>
      </c>
      <c r="AV139" s="13" t="s">
        <v>153</v>
      </c>
      <c r="AW139" s="13" t="s">
        <v>33</v>
      </c>
      <c r="AX139" s="13" t="s">
        <v>76</v>
      </c>
      <c r="AY139" s="261" t="s">
        <v>145</v>
      </c>
    </row>
    <row r="140" spans="2:65" s="1" customFormat="1" ht="20.4" customHeight="1">
      <c r="B140" s="38"/>
      <c r="C140" s="205" t="s">
        <v>196</v>
      </c>
      <c r="D140" s="205" t="s">
        <v>148</v>
      </c>
      <c r="E140" s="206" t="s">
        <v>197</v>
      </c>
      <c r="F140" s="207" t="s">
        <v>198</v>
      </c>
      <c r="G140" s="208" t="s">
        <v>177</v>
      </c>
      <c r="H140" s="209">
        <v>8.64</v>
      </c>
      <c r="I140" s="210"/>
      <c r="J140" s="211">
        <f>ROUND(I140*H140,2)</f>
        <v>0</v>
      </c>
      <c r="K140" s="207" t="s">
        <v>152</v>
      </c>
      <c r="L140" s="43"/>
      <c r="M140" s="212" t="s">
        <v>19</v>
      </c>
      <c r="N140" s="213" t="s">
        <v>42</v>
      </c>
      <c r="O140" s="79"/>
      <c r="P140" s="214">
        <f>O140*H140</f>
        <v>0</v>
      </c>
      <c r="Q140" s="214">
        <v>0.06405</v>
      </c>
      <c r="R140" s="214">
        <f>Q140*H140</f>
        <v>0.553392</v>
      </c>
      <c r="S140" s="214">
        <v>0</v>
      </c>
      <c r="T140" s="215">
        <f>S140*H140</f>
        <v>0</v>
      </c>
      <c r="AR140" s="17" t="s">
        <v>153</v>
      </c>
      <c r="AT140" s="17" t="s">
        <v>148</v>
      </c>
      <c r="AU140" s="17" t="s">
        <v>80</v>
      </c>
      <c r="AY140" s="17" t="s">
        <v>145</v>
      </c>
      <c r="BE140" s="216">
        <f>IF(N140="základní",J140,0)</f>
        <v>0</v>
      </c>
      <c r="BF140" s="216">
        <f>IF(N140="snížená",J140,0)</f>
        <v>0</v>
      </c>
      <c r="BG140" s="216">
        <f>IF(N140="zákl. přenesená",J140,0)</f>
        <v>0</v>
      </c>
      <c r="BH140" s="216">
        <f>IF(N140="sníž. přenesená",J140,0)</f>
        <v>0</v>
      </c>
      <c r="BI140" s="216">
        <f>IF(N140="nulová",J140,0)</f>
        <v>0</v>
      </c>
      <c r="BJ140" s="17" t="s">
        <v>76</v>
      </c>
      <c r="BK140" s="216">
        <f>ROUND(I140*H140,2)</f>
        <v>0</v>
      </c>
      <c r="BL140" s="17" t="s">
        <v>153</v>
      </c>
      <c r="BM140" s="17" t="s">
        <v>199</v>
      </c>
    </row>
    <row r="141" spans="2:51" s="11" customFormat="1" ht="12">
      <c r="B141" s="220"/>
      <c r="C141" s="221"/>
      <c r="D141" s="217" t="s">
        <v>157</v>
      </c>
      <c r="E141" s="222" t="s">
        <v>19</v>
      </c>
      <c r="F141" s="223" t="s">
        <v>158</v>
      </c>
      <c r="G141" s="221"/>
      <c r="H141" s="222" t="s">
        <v>19</v>
      </c>
      <c r="I141" s="224"/>
      <c r="J141" s="221"/>
      <c r="K141" s="221"/>
      <c r="L141" s="225"/>
      <c r="M141" s="226"/>
      <c r="N141" s="227"/>
      <c r="O141" s="227"/>
      <c r="P141" s="227"/>
      <c r="Q141" s="227"/>
      <c r="R141" s="227"/>
      <c r="S141" s="227"/>
      <c r="T141" s="228"/>
      <c r="AT141" s="229" t="s">
        <v>157</v>
      </c>
      <c r="AU141" s="229" t="s">
        <v>80</v>
      </c>
      <c r="AV141" s="11" t="s">
        <v>76</v>
      </c>
      <c r="AW141" s="11" t="s">
        <v>33</v>
      </c>
      <c r="AX141" s="11" t="s">
        <v>71</v>
      </c>
      <c r="AY141" s="229" t="s">
        <v>145</v>
      </c>
    </row>
    <row r="142" spans="2:51" s="11" customFormat="1" ht="12">
      <c r="B142" s="220"/>
      <c r="C142" s="221"/>
      <c r="D142" s="217" t="s">
        <v>157</v>
      </c>
      <c r="E142" s="222" t="s">
        <v>19</v>
      </c>
      <c r="F142" s="223" t="s">
        <v>159</v>
      </c>
      <c r="G142" s="221"/>
      <c r="H142" s="222" t="s">
        <v>19</v>
      </c>
      <c r="I142" s="224"/>
      <c r="J142" s="221"/>
      <c r="K142" s="221"/>
      <c r="L142" s="225"/>
      <c r="M142" s="226"/>
      <c r="N142" s="227"/>
      <c r="O142" s="227"/>
      <c r="P142" s="227"/>
      <c r="Q142" s="227"/>
      <c r="R142" s="227"/>
      <c r="S142" s="227"/>
      <c r="T142" s="228"/>
      <c r="AT142" s="229" t="s">
        <v>157</v>
      </c>
      <c r="AU142" s="229" t="s">
        <v>80</v>
      </c>
      <c r="AV142" s="11" t="s">
        <v>76</v>
      </c>
      <c r="AW142" s="11" t="s">
        <v>33</v>
      </c>
      <c r="AX142" s="11" t="s">
        <v>71</v>
      </c>
      <c r="AY142" s="229" t="s">
        <v>145</v>
      </c>
    </row>
    <row r="143" spans="2:51" s="11" customFormat="1" ht="12">
      <c r="B143" s="220"/>
      <c r="C143" s="221"/>
      <c r="D143" s="217" t="s">
        <v>157</v>
      </c>
      <c r="E143" s="222" t="s">
        <v>19</v>
      </c>
      <c r="F143" s="223" t="s">
        <v>181</v>
      </c>
      <c r="G143" s="221"/>
      <c r="H143" s="222" t="s">
        <v>19</v>
      </c>
      <c r="I143" s="224"/>
      <c r="J143" s="221"/>
      <c r="K143" s="221"/>
      <c r="L143" s="225"/>
      <c r="M143" s="226"/>
      <c r="N143" s="227"/>
      <c r="O143" s="227"/>
      <c r="P143" s="227"/>
      <c r="Q143" s="227"/>
      <c r="R143" s="227"/>
      <c r="S143" s="227"/>
      <c r="T143" s="228"/>
      <c r="AT143" s="229" t="s">
        <v>157</v>
      </c>
      <c r="AU143" s="229" t="s">
        <v>80</v>
      </c>
      <c r="AV143" s="11" t="s">
        <v>76</v>
      </c>
      <c r="AW143" s="11" t="s">
        <v>33</v>
      </c>
      <c r="AX143" s="11" t="s">
        <v>71</v>
      </c>
      <c r="AY143" s="229" t="s">
        <v>145</v>
      </c>
    </row>
    <row r="144" spans="2:51" s="12" customFormat="1" ht="12">
      <c r="B144" s="230"/>
      <c r="C144" s="231"/>
      <c r="D144" s="217" t="s">
        <v>157</v>
      </c>
      <c r="E144" s="232" t="s">
        <v>19</v>
      </c>
      <c r="F144" s="233" t="s">
        <v>200</v>
      </c>
      <c r="G144" s="231"/>
      <c r="H144" s="234">
        <v>8.64</v>
      </c>
      <c r="I144" s="235"/>
      <c r="J144" s="231"/>
      <c r="K144" s="231"/>
      <c r="L144" s="236"/>
      <c r="M144" s="237"/>
      <c r="N144" s="238"/>
      <c r="O144" s="238"/>
      <c r="P144" s="238"/>
      <c r="Q144" s="238"/>
      <c r="R144" s="238"/>
      <c r="S144" s="238"/>
      <c r="T144" s="239"/>
      <c r="AT144" s="240" t="s">
        <v>157</v>
      </c>
      <c r="AU144" s="240" t="s">
        <v>80</v>
      </c>
      <c r="AV144" s="12" t="s">
        <v>80</v>
      </c>
      <c r="AW144" s="12" t="s">
        <v>33</v>
      </c>
      <c r="AX144" s="12" t="s">
        <v>76</v>
      </c>
      <c r="AY144" s="240" t="s">
        <v>145</v>
      </c>
    </row>
    <row r="145" spans="2:63" s="10" customFormat="1" ht="22.8" customHeight="1">
      <c r="B145" s="189"/>
      <c r="C145" s="190"/>
      <c r="D145" s="191" t="s">
        <v>70</v>
      </c>
      <c r="E145" s="203" t="s">
        <v>196</v>
      </c>
      <c r="F145" s="203" t="s">
        <v>201</v>
      </c>
      <c r="G145" s="190"/>
      <c r="H145" s="190"/>
      <c r="I145" s="193"/>
      <c r="J145" s="204">
        <f>BK145</f>
        <v>0</v>
      </c>
      <c r="K145" s="190"/>
      <c r="L145" s="195"/>
      <c r="M145" s="196"/>
      <c r="N145" s="197"/>
      <c r="O145" s="197"/>
      <c r="P145" s="198">
        <f>SUM(P146:P278)</f>
        <v>0</v>
      </c>
      <c r="Q145" s="197"/>
      <c r="R145" s="198">
        <f>SUM(R146:R278)</f>
        <v>41.60711046</v>
      </c>
      <c r="S145" s="197"/>
      <c r="T145" s="199">
        <f>SUM(T146:T278)</f>
        <v>0</v>
      </c>
      <c r="AR145" s="200" t="s">
        <v>76</v>
      </c>
      <c r="AT145" s="201" t="s">
        <v>70</v>
      </c>
      <c r="AU145" s="201" t="s">
        <v>76</v>
      </c>
      <c r="AY145" s="200" t="s">
        <v>145</v>
      </c>
      <c r="BK145" s="202">
        <f>SUM(BK146:BK278)</f>
        <v>0</v>
      </c>
    </row>
    <row r="146" spans="2:65" s="1" customFormat="1" ht="20.4" customHeight="1">
      <c r="B146" s="38"/>
      <c r="C146" s="205" t="s">
        <v>202</v>
      </c>
      <c r="D146" s="205" t="s">
        <v>148</v>
      </c>
      <c r="E146" s="206" t="s">
        <v>203</v>
      </c>
      <c r="F146" s="207" t="s">
        <v>204</v>
      </c>
      <c r="G146" s="208" t="s">
        <v>177</v>
      </c>
      <c r="H146" s="209">
        <v>450.28</v>
      </c>
      <c r="I146" s="210"/>
      <c r="J146" s="211">
        <f>ROUND(I146*H146,2)</f>
        <v>0</v>
      </c>
      <c r="K146" s="207" t="s">
        <v>152</v>
      </c>
      <c r="L146" s="43"/>
      <c r="M146" s="212" t="s">
        <v>19</v>
      </c>
      <c r="N146" s="213" t="s">
        <v>42</v>
      </c>
      <c r="O146" s="79"/>
      <c r="P146" s="214">
        <f>O146*H146</f>
        <v>0</v>
      </c>
      <c r="Q146" s="214">
        <v>0.0057</v>
      </c>
      <c r="R146" s="214">
        <f>Q146*H146</f>
        <v>2.566596</v>
      </c>
      <c r="S146" s="214">
        <v>0</v>
      </c>
      <c r="T146" s="215">
        <f>S146*H146</f>
        <v>0</v>
      </c>
      <c r="AR146" s="17" t="s">
        <v>153</v>
      </c>
      <c r="AT146" s="17" t="s">
        <v>148</v>
      </c>
      <c r="AU146" s="17" t="s">
        <v>80</v>
      </c>
      <c r="AY146" s="17" t="s">
        <v>145</v>
      </c>
      <c r="BE146" s="216">
        <f>IF(N146="základní",J146,0)</f>
        <v>0</v>
      </c>
      <c r="BF146" s="216">
        <f>IF(N146="snížená",J146,0)</f>
        <v>0</v>
      </c>
      <c r="BG146" s="216">
        <f>IF(N146="zákl. přenesená",J146,0)</f>
        <v>0</v>
      </c>
      <c r="BH146" s="216">
        <f>IF(N146="sníž. přenesená",J146,0)</f>
        <v>0</v>
      </c>
      <c r="BI146" s="216">
        <f>IF(N146="nulová",J146,0)</f>
        <v>0</v>
      </c>
      <c r="BJ146" s="17" t="s">
        <v>76</v>
      </c>
      <c r="BK146" s="216">
        <f>ROUND(I146*H146,2)</f>
        <v>0</v>
      </c>
      <c r="BL146" s="17" t="s">
        <v>153</v>
      </c>
      <c r="BM146" s="17" t="s">
        <v>205</v>
      </c>
    </row>
    <row r="147" spans="2:47" s="1" customFormat="1" ht="12">
      <c r="B147" s="38"/>
      <c r="C147" s="39"/>
      <c r="D147" s="217" t="s">
        <v>155</v>
      </c>
      <c r="E147" s="39"/>
      <c r="F147" s="218" t="s">
        <v>206</v>
      </c>
      <c r="G147" s="39"/>
      <c r="H147" s="39"/>
      <c r="I147" s="131"/>
      <c r="J147" s="39"/>
      <c r="K147" s="39"/>
      <c r="L147" s="43"/>
      <c r="M147" s="219"/>
      <c r="N147" s="79"/>
      <c r="O147" s="79"/>
      <c r="P147" s="79"/>
      <c r="Q147" s="79"/>
      <c r="R147" s="79"/>
      <c r="S147" s="79"/>
      <c r="T147" s="80"/>
      <c r="AT147" s="17" t="s">
        <v>155</v>
      </c>
      <c r="AU147" s="17" t="s">
        <v>80</v>
      </c>
    </row>
    <row r="148" spans="2:51" s="11" customFormat="1" ht="12">
      <c r="B148" s="220"/>
      <c r="C148" s="221"/>
      <c r="D148" s="217" t="s">
        <v>157</v>
      </c>
      <c r="E148" s="222" t="s">
        <v>19</v>
      </c>
      <c r="F148" s="223" t="s">
        <v>158</v>
      </c>
      <c r="G148" s="221"/>
      <c r="H148" s="222" t="s">
        <v>19</v>
      </c>
      <c r="I148" s="224"/>
      <c r="J148" s="221"/>
      <c r="K148" s="221"/>
      <c r="L148" s="225"/>
      <c r="M148" s="226"/>
      <c r="N148" s="227"/>
      <c r="O148" s="227"/>
      <c r="P148" s="227"/>
      <c r="Q148" s="227"/>
      <c r="R148" s="227"/>
      <c r="S148" s="227"/>
      <c r="T148" s="228"/>
      <c r="AT148" s="229" t="s">
        <v>157</v>
      </c>
      <c r="AU148" s="229" t="s">
        <v>80</v>
      </c>
      <c r="AV148" s="11" t="s">
        <v>76</v>
      </c>
      <c r="AW148" s="11" t="s">
        <v>33</v>
      </c>
      <c r="AX148" s="11" t="s">
        <v>71</v>
      </c>
      <c r="AY148" s="229" t="s">
        <v>145</v>
      </c>
    </row>
    <row r="149" spans="2:51" s="11" customFormat="1" ht="12">
      <c r="B149" s="220"/>
      <c r="C149" s="221"/>
      <c r="D149" s="217" t="s">
        <v>157</v>
      </c>
      <c r="E149" s="222" t="s">
        <v>19</v>
      </c>
      <c r="F149" s="223" t="s">
        <v>159</v>
      </c>
      <c r="G149" s="221"/>
      <c r="H149" s="222" t="s">
        <v>19</v>
      </c>
      <c r="I149" s="224"/>
      <c r="J149" s="221"/>
      <c r="K149" s="221"/>
      <c r="L149" s="225"/>
      <c r="M149" s="226"/>
      <c r="N149" s="227"/>
      <c r="O149" s="227"/>
      <c r="P149" s="227"/>
      <c r="Q149" s="227"/>
      <c r="R149" s="227"/>
      <c r="S149" s="227"/>
      <c r="T149" s="228"/>
      <c r="AT149" s="229" t="s">
        <v>157</v>
      </c>
      <c r="AU149" s="229" t="s">
        <v>80</v>
      </c>
      <c r="AV149" s="11" t="s">
        <v>76</v>
      </c>
      <c r="AW149" s="11" t="s">
        <v>33</v>
      </c>
      <c r="AX149" s="11" t="s">
        <v>71</v>
      </c>
      <c r="AY149" s="229" t="s">
        <v>145</v>
      </c>
    </row>
    <row r="150" spans="2:51" s="11" customFormat="1" ht="12">
      <c r="B150" s="220"/>
      <c r="C150" s="221"/>
      <c r="D150" s="217" t="s">
        <v>157</v>
      </c>
      <c r="E150" s="222" t="s">
        <v>19</v>
      </c>
      <c r="F150" s="223" t="s">
        <v>179</v>
      </c>
      <c r="G150" s="221"/>
      <c r="H150" s="222" t="s">
        <v>19</v>
      </c>
      <c r="I150" s="224"/>
      <c r="J150" s="221"/>
      <c r="K150" s="221"/>
      <c r="L150" s="225"/>
      <c r="M150" s="226"/>
      <c r="N150" s="227"/>
      <c r="O150" s="227"/>
      <c r="P150" s="227"/>
      <c r="Q150" s="227"/>
      <c r="R150" s="227"/>
      <c r="S150" s="227"/>
      <c r="T150" s="228"/>
      <c r="AT150" s="229" t="s">
        <v>157</v>
      </c>
      <c r="AU150" s="229" t="s">
        <v>80</v>
      </c>
      <c r="AV150" s="11" t="s">
        <v>76</v>
      </c>
      <c r="AW150" s="11" t="s">
        <v>33</v>
      </c>
      <c r="AX150" s="11" t="s">
        <v>71</v>
      </c>
      <c r="AY150" s="229" t="s">
        <v>145</v>
      </c>
    </row>
    <row r="151" spans="2:51" s="12" customFormat="1" ht="12">
      <c r="B151" s="230"/>
      <c r="C151" s="231"/>
      <c r="D151" s="217" t="s">
        <v>157</v>
      </c>
      <c r="E151" s="232" t="s">
        <v>19</v>
      </c>
      <c r="F151" s="233" t="s">
        <v>207</v>
      </c>
      <c r="G151" s="231"/>
      <c r="H151" s="234">
        <v>319.6</v>
      </c>
      <c r="I151" s="235"/>
      <c r="J151" s="231"/>
      <c r="K151" s="231"/>
      <c r="L151" s="236"/>
      <c r="M151" s="237"/>
      <c r="N151" s="238"/>
      <c r="O151" s="238"/>
      <c r="P151" s="238"/>
      <c r="Q151" s="238"/>
      <c r="R151" s="238"/>
      <c r="S151" s="238"/>
      <c r="T151" s="239"/>
      <c r="AT151" s="240" t="s">
        <v>157</v>
      </c>
      <c r="AU151" s="240" t="s">
        <v>80</v>
      </c>
      <c r="AV151" s="12" t="s">
        <v>80</v>
      </c>
      <c r="AW151" s="12" t="s">
        <v>33</v>
      </c>
      <c r="AX151" s="12" t="s">
        <v>71</v>
      </c>
      <c r="AY151" s="240" t="s">
        <v>145</v>
      </c>
    </row>
    <row r="152" spans="2:51" s="11" customFormat="1" ht="12">
      <c r="B152" s="220"/>
      <c r="C152" s="221"/>
      <c r="D152" s="217" t="s">
        <v>157</v>
      </c>
      <c r="E152" s="222" t="s">
        <v>19</v>
      </c>
      <c r="F152" s="223" t="s">
        <v>181</v>
      </c>
      <c r="G152" s="221"/>
      <c r="H152" s="222" t="s">
        <v>19</v>
      </c>
      <c r="I152" s="224"/>
      <c r="J152" s="221"/>
      <c r="K152" s="221"/>
      <c r="L152" s="225"/>
      <c r="M152" s="226"/>
      <c r="N152" s="227"/>
      <c r="O152" s="227"/>
      <c r="P152" s="227"/>
      <c r="Q152" s="227"/>
      <c r="R152" s="227"/>
      <c r="S152" s="227"/>
      <c r="T152" s="228"/>
      <c r="AT152" s="229" t="s">
        <v>157</v>
      </c>
      <c r="AU152" s="229" t="s">
        <v>80</v>
      </c>
      <c r="AV152" s="11" t="s">
        <v>76</v>
      </c>
      <c r="AW152" s="11" t="s">
        <v>33</v>
      </c>
      <c r="AX152" s="11" t="s">
        <v>71</v>
      </c>
      <c r="AY152" s="229" t="s">
        <v>145</v>
      </c>
    </row>
    <row r="153" spans="2:51" s="12" customFormat="1" ht="12">
      <c r="B153" s="230"/>
      <c r="C153" s="231"/>
      <c r="D153" s="217" t="s">
        <v>157</v>
      </c>
      <c r="E153" s="232" t="s">
        <v>19</v>
      </c>
      <c r="F153" s="233" t="s">
        <v>208</v>
      </c>
      <c r="G153" s="231"/>
      <c r="H153" s="234">
        <v>130.68</v>
      </c>
      <c r="I153" s="235"/>
      <c r="J153" s="231"/>
      <c r="K153" s="231"/>
      <c r="L153" s="236"/>
      <c r="M153" s="237"/>
      <c r="N153" s="238"/>
      <c r="O153" s="238"/>
      <c r="P153" s="238"/>
      <c r="Q153" s="238"/>
      <c r="R153" s="238"/>
      <c r="S153" s="238"/>
      <c r="T153" s="239"/>
      <c r="AT153" s="240" t="s">
        <v>157</v>
      </c>
      <c r="AU153" s="240" t="s">
        <v>80</v>
      </c>
      <c r="AV153" s="12" t="s">
        <v>80</v>
      </c>
      <c r="AW153" s="12" t="s">
        <v>33</v>
      </c>
      <c r="AX153" s="12" t="s">
        <v>71</v>
      </c>
      <c r="AY153" s="240" t="s">
        <v>145</v>
      </c>
    </row>
    <row r="154" spans="2:51" s="13" customFormat="1" ht="12">
      <c r="B154" s="251"/>
      <c r="C154" s="252"/>
      <c r="D154" s="217" t="s">
        <v>157</v>
      </c>
      <c r="E154" s="253" t="s">
        <v>19</v>
      </c>
      <c r="F154" s="254" t="s">
        <v>185</v>
      </c>
      <c r="G154" s="252"/>
      <c r="H154" s="255">
        <v>450.28</v>
      </c>
      <c r="I154" s="256"/>
      <c r="J154" s="252"/>
      <c r="K154" s="252"/>
      <c r="L154" s="257"/>
      <c r="M154" s="258"/>
      <c r="N154" s="259"/>
      <c r="O154" s="259"/>
      <c r="P154" s="259"/>
      <c r="Q154" s="259"/>
      <c r="R154" s="259"/>
      <c r="S154" s="259"/>
      <c r="T154" s="260"/>
      <c r="AT154" s="261" t="s">
        <v>157</v>
      </c>
      <c r="AU154" s="261" t="s">
        <v>80</v>
      </c>
      <c r="AV154" s="13" t="s">
        <v>153</v>
      </c>
      <c r="AW154" s="13" t="s">
        <v>33</v>
      </c>
      <c r="AX154" s="13" t="s">
        <v>76</v>
      </c>
      <c r="AY154" s="261" t="s">
        <v>145</v>
      </c>
    </row>
    <row r="155" spans="2:65" s="1" customFormat="1" ht="20.4" customHeight="1">
      <c r="B155" s="38"/>
      <c r="C155" s="205" t="s">
        <v>172</v>
      </c>
      <c r="D155" s="205" t="s">
        <v>148</v>
      </c>
      <c r="E155" s="206" t="s">
        <v>209</v>
      </c>
      <c r="F155" s="207" t="s">
        <v>210</v>
      </c>
      <c r="G155" s="208" t="s">
        <v>177</v>
      </c>
      <c r="H155" s="209">
        <v>820.372</v>
      </c>
      <c r="I155" s="210"/>
      <c r="J155" s="211">
        <f>ROUND(I155*H155,2)</f>
        <v>0</v>
      </c>
      <c r="K155" s="207" t="s">
        <v>152</v>
      </c>
      <c r="L155" s="43"/>
      <c r="M155" s="212" t="s">
        <v>19</v>
      </c>
      <c r="N155" s="213" t="s">
        <v>42</v>
      </c>
      <c r="O155" s="79"/>
      <c r="P155" s="214">
        <f>O155*H155</f>
        <v>0</v>
      </c>
      <c r="Q155" s="214">
        <v>0.00735</v>
      </c>
      <c r="R155" s="214">
        <f>Q155*H155</f>
        <v>6.029734199999999</v>
      </c>
      <c r="S155" s="214">
        <v>0</v>
      </c>
      <c r="T155" s="215">
        <f>S155*H155</f>
        <v>0</v>
      </c>
      <c r="AR155" s="17" t="s">
        <v>153</v>
      </c>
      <c r="AT155" s="17" t="s">
        <v>148</v>
      </c>
      <c r="AU155" s="17" t="s">
        <v>80</v>
      </c>
      <c r="AY155" s="17" t="s">
        <v>145</v>
      </c>
      <c r="BE155" s="216">
        <f>IF(N155="základní",J155,0)</f>
        <v>0</v>
      </c>
      <c r="BF155" s="216">
        <f>IF(N155="snížená",J155,0)</f>
        <v>0</v>
      </c>
      <c r="BG155" s="216">
        <f>IF(N155="zákl. přenesená",J155,0)</f>
        <v>0</v>
      </c>
      <c r="BH155" s="216">
        <f>IF(N155="sníž. přenesená",J155,0)</f>
        <v>0</v>
      </c>
      <c r="BI155" s="216">
        <f>IF(N155="nulová",J155,0)</f>
        <v>0</v>
      </c>
      <c r="BJ155" s="17" t="s">
        <v>76</v>
      </c>
      <c r="BK155" s="216">
        <f>ROUND(I155*H155,2)</f>
        <v>0</v>
      </c>
      <c r="BL155" s="17" t="s">
        <v>153</v>
      </c>
      <c r="BM155" s="17" t="s">
        <v>211</v>
      </c>
    </row>
    <row r="156" spans="2:51" s="11" customFormat="1" ht="12">
      <c r="B156" s="220"/>
      <c r="C156" s="221"/>
      <c r="D156" s="217" t="s">
        <v>157</v>
      </c>
      <c r="E156" s="222" t="s">
        <v>19</v>
      </c>
      <c r="F156" s="223" t="s">
        <v>158</v>
      </c>
      <c r="G156" s="221"/>
      <c r="H156" s="222" t="s">
        <v>19</v>
      </c>
      <c r="I156" s="224"/>
      <c r="J156" s="221"/>
      <c r="K156" s="221"/>
      <c r="L156" s="225"/>
      <c r="M156" s="226"/>
      <c r="N156" s="227"/>
      <c r="O156" s="227"/>
      <c r="P156" s="227"/>
      <c r="Q156" s="227"/>
      <c r="R156" s="227"/>
      <c r="S156" s="227"/>
      <c r="T156" s="228"/>
      <c r="AT156" s="229" t="s">
        <v>157</v>
      </c>
      <c r="AU156" s="229" t="s">
        <v>80</v>
      </c>
      <c r="AV156" s="11" t="s">
        <v>76</v>
      </c>
      <c r="AW156" s="11" t="s">
        <v>33</v>
      </c>
      <c r="AX156" s="11" t="s">
        <v>71</v>
      </c>
      <c r="AY156" s="229" t="s">
        <v>145</v>
      </c>
    </row>
    <row r="157" spans="2:51" s="11" customFormat="1" ht="12">
      <c r="B157" s="220"/>
      <c r="C157" s="221"/>
      <c r="D157" s="217" t="s">
        <v>157</v>
      </c>
      <c r="E157" s="222" t="s">
        <v>19</v>
      </c>
      <c r="F157" s="223" t="s">
        <v>159</v>
      </c>
      <c r="G157" s="221"/>
      <c r="H157" s="222" t="s">
        <v>19</v>
      </c>
      <c r="I157" s="224"/>
      <c r="J157" s="221"/>
      <c r="K157" s="221"/>
      <c r="L157" s="225"/>
      <c r="M157" s="226"/>
      <c r="N157" s="227"/>
      <c r="O157" s="227"/>
      <c r="P157" s="227"/>
      <c r="Q157" s="227"/>
      <c r="R157" s="227"/>
      <c r="S157" s="227"/>
      <c r="T157" s="228"/>
      <c r="AT157" s="229" t="s">
        <v>157</v>
      </c>
      <c r="AU157" s="229" t="s">
        <v>80</v>
      </c>
      <c r="AV157" s="11" t="s">
        <v>76</v>
      </c>
      <c r="AW157" s="11" t="s">
        <v>33</v>
      </c>
      <c r="AX157" s="11" t="s">
        <v>71</v>
      </c>
      <c r="AY157" s="229" t="s">
        <v>145</v>
      </c>
    </row>
    <row r="158" spans="2:51" s="11" customFormat="1" ht="12">
      <c r="B158" s="220"/>
      <c r="C158" s="221"/>
      <c r="D158" s="217" t="s">
        <v>157</v>
      </c>
      <c r="E158" s="222" t="s">
        <v>19</v>
      </c>
      <c r="F158" s="223" t="s">
        <v>179</v>
      </c>
      <c r="G158" s="221"/>
      <c r="H158" s="222" t="s">
        <v>19</v>
      </c>
      <c r="I158" s="224"/>
      <c r="J158" s="221"/>
      <c r="K158" s="221"/>
      <c r="L158" s="225"/>
      <c r="M158" s="226"/>
      <c r="N158" s="227"/>
      <c r="O158" s="227"/>
      <c r="P158" s="227"/>
      <c r="Q158" s="227"/>
      <c r="R158" s="227"/>
      <c r="S158" s="227"/>
      <c r="T158" s="228"/>
      <c r="AT158" s="229" t="s">
        <v>157</v>
      </c>
      <c r="AU158" s="229" t="s">
        <v>80</v>
      </c>
      <c r="AV158" s="11" t="s">
        <v>76</v>
      </c>
      <c r="AW158" s="11" t="s">
        <v>33</v>
      </c>
      <c r="AX158" s="11" t="s">
        <v>71</v>
      </c>
      <c r="AY158" s="229" t="s">
        <v>145</v>
      </c>
    </row>
    <row r="159" spans="2:51" s="12" customFormat="1" ht="12">
      <c r="B159" s="230"/>
      <c r="C159" s="231"/>
      <c r="D159" s="217" t="s">
        <v>157</v>
      </c>
      <c r="E159" s="232" t="s">
        <v>19</v>
      </c>
      <c r="F159" s="233" t="s">
        <v>212</v>
      </c>
      <c r="G159" s="231"/>
      <c r="H159" s="234">
        <v>275.184</v>
      </c>
      <c r="I159" s="235"/>
      <c r="J159" s="231"/>
      <c r="K159" s="231"/>
      <c r="L159" s="236"/>
      <c r="M159" s="237"/>
      <c r="N159" s="238"/>
      <c r="O159" s="238"/>
      <c r="P159" s="238"/>
      <c r="Q159" s="238"/>
      <c r="R159" s="238"/>
      <c r="S159" s="238"/>
      <c r="T159" s="239"/>
      <c r="AT159" s="240" t="s">
        <v>157</v>
      </c>
      <c r="AU159" s="240" t="s">
        <v>80</v>
      </c>
      <c r="AV159" s="12" t="s">
        <v>80</v>
      </c>
      <c r="AW159" s="12" t="s">
        <v>33</v>
      </c>
      <c r="AX159" s="12" t="s">
        <v>71</v>
      </c>
      <c r="AY159" s="240" t="s">
        <v>145</v>
      </c>
    </row>
    <row r="160" spans="2:51" s="12" customFormat="1" ht="12">
      <c r="B160" s="230"/>
      <c r="C160" s="231"/>
      <c r="D160" s="217" t="s">
        <v>157</v>
      </c>
      <c r="E160" s="232" t="s">
        <v>19</v>
      </c>
      <c r="F160" s="233" t="s">
        <v>213</v>
      </c>
      <c r="G160" s="231"/>
      <c r="H160" s="234">
        <v>342.72</v>
      </c>
      <c r="I160" s="235"/>
      <c r="J160" s="231"/>
      <c r="K160" s="231"/>
      <c r="L160" s="236"/>
      <c r="M160" s="237"/>
      <c r="N160" s="238"/>
      <c r="O160" s="238"/>
      <c r="P160" s="238"/>
      <c r="Q160" s="238"/>
      <c r="R160" s="238"/>
      <c r="S160" s="238"/>
      <c r="T160" s="239"/>
      <c r="AT160" s="240" t="s">
        <v>157</v>
      </c>
      <c r="AU160" s="240" t="s">
        <v>80</v>
      </c>
      <c r="AV160" s="12" t="s">
        <v>80</v>
      </c>
      <c r="AW160" s="12" t="s">
        <v>33</v>
      </c>
      <c r="AX160" s="12" t="s">
        <v>71</v>
      </c>
      <c r="AY160" s="240" t="s">
        <v>145</v>
      </c>
    </row>
    <row r="161" spans="2:51" s="12" customFormat="1" ht="12">
      <c r="B161" s="230"/>
      <c r="C161" s="231"/>
      <c r="D161" s="217" t="s">
        <v>157</v>
      </c>
      <c r="E161" s="232" t="s">
        <v>19</v>
      </c>
      <c r="F161" s="233" t="s">
        <v>214</v>
      </c>
      <c r="G161" s="231"/>
      <c r="H161" s="234">
        <v>-63.04</v>
      </c>
      <c r="I161" s="235"/>
      <c r="J161" s="231"/>
      <c r="K161" s="231"/>
      <c r="L161" s="236"/>
      <c r="M161" s="237"/>
      <c r="N161" s="238"/>
      <c r="O161" s="238"/>
      <c r="P161" s="238"/>
      <c r="Q161" s="238"/>
      <c r="R161" s="238"/>
      <c r="S161" s="238"/>
      <c r="T161" s="239"/>
      <c r="AT161" s="240" t="s">
        <v>157</v>
      </c>
      <c r="AU161" s="240" t="s">
        <v>80</v>
      </c>
      <c r="AV161" s="12" t="s">
        <v>80</v>
      </c>
      <c r="AW161" s="12" t="s">
        <v>33</v>
      </c>
      <c r="AX161" s="12" t="s">
        <v>71</v>
      </c>
      <c r="AY161" s="240" t="s">
        <v>145</v>
      </c>
    </row>
    <row r="162" spans="2:51" s="12" customFormat="1" ht="12">
      <c r="B162" s="230"/>
      <c r="C162" s="231"/>
      <c r="D162" s="217" t="s">
        <v>157</v>
      </c>
      <c r="E162" s="232" t="s">
        <v>19</v>
      </c>
      <c r="F162" s="233" t="s">
        <v>215</v>
      </c>
      <c r="G162" s="231"/>
      <c r="H162" s="234">
        <v>17.136</v>
      </c>
      <c r="I162" s="235"/>
      <c r="J162" s="231"/>
      <c r="K162" s="231"/>
      <c r="L162" s="236"/>
      <c r="M162" s="237"/>
      <c r="N162" s="238"/>
      <c r="O162" s="238"/>
      <c r="P162" s="238"/>
      <c r="Q162" s="238"/>
      <c r="R162" s="238"/>
      <c r="S162" s="238"/>
      <c r="T162" s="239"/>
      <c r="AT162" s="240" t="s">
        <v>157</v>
      </c>
      <c r="AU162" s="240" t="s">
        <v>80</v>
      </c>
      <c r="AV162" s="12" t="s">
        <v>80</v>
      </c>
      <c r="AW162" s="12" t="s">
        <v>33</v>
      </c>
      <c r="AX162" s="12" t="s">
        <v>71</v>
      </c>
      <c r="AY162" s="240" t="s">
        <v>145</v>
      </c>
    </row>
    <row r="163" spans="2:51" s="12" customFormat="1" ht="12">
      <c r="B163" s="230"/>
      <c r="C163" s="231"/>
      <c r="D163" s="217" t="s">
        <v>157</v>
      </c>
      <c r="E163" s="232" t="s">
        <v>19</v>
      </c>
      <c r="F163" s="233" t="s">
        <v>216</v>
      </c>
      <c r="G163" s="231"/>
      <c r="H163" s="234">
        <v>-3.152</v>
      </c>
      <c r="I163" s="235"/>
      <c r="J163" s="231"/>
      <c r="K163" s="231"/>
      <c r="L163" s="236"/>
      <c r="M163" s="237"/>
      <c r="N163" s="238"/>
      <c r="O163" s="238"/>
      <c r="P163" s="238"/>
      <c r="Q163" s="238"/>
      <c r="R163" s="238"/>
      <c r="S163" s="238"/>
      <c r="T163" s="239"/>
      <c r="AT163" s="240" t="s">
        <v>157</v>
      </c>
      <c r="AU163" s="240" t="s">
        <v>80</v>
      </c>
      <c r="AV163" s="12" t="s">
        <v>80</v>
      </c>
      <c r="AW163" s="12" t="s">
        <v>33</v>
      </c>
      <c r="AX163" s="12" t="s">
        <v>71</v>
      </c>
      <c r="AY163" s="240" t="s">
        <v>145</v>
      </c>
    </row>
    <row r="164" spans="2:51" s="11" customFormat="1" ht="12">
      <c r="B164" s="220"/>
      <c r="C164" s="221"/>
      <c r="D164" s="217" t="s">
        <v>157</v>
      </c>
      <c r="E164" s="222" t="s">
        <v>19</v>
      </c>
      <c r="F164" s="223" t="s">
        <v>181</v>
      </c>
      <c r="G164" s="221"/>
      <c r="H164" s="222" t="s">
        <v>19</v>
      </c>
      <c r="I164" s="224"/>
      <c r="J164" s="221"/>
      <c r="K164" s="221"/>
      <c r="L164" s="225"/>
      <c r="M164" s="226"/>
      <c r="N164" s="227"/>
      <c r="O164" s="227"/>
      <c r="P164" s="227"/>
      <c r="Q164" s="227"/>
      <c r="R164" s="227"/>
      <c r="S164" s="227"/>
      <c r="T164" s="228"/>
      <c r="AT164" s="229" t="s">
        <v>157</v>
      </c>
      <c r="AU164" s="229" t="s">
        <v>80</v>
      </c>
      <c r="AV164" s="11" t="s">
        <v>76</v>
      </c>
      <c r="AW164" s="11" t="s">
        <v>33</v>
      </c>
      <c r="AX164" s="11" t="s">
        <v>71</v>
      </c>
      <c r="AY164" s="229" t="s">
        <v>145</v>
      </c>
    </row>
    <row r="165" spans="2:51" s="12" customFormat="1" ht="12">
      <c r="B165" s="230"/>
      <c r="C165" s="231"/>
      <c r="D165" s="217" t="s">
        <v>157</v>
      </c>
      <c r="E165" s="232" t="s">
        <v>19</v>
      </c>
      <c r="F165" s="233" t="s">
        <v>217</v>
      </c>
      <c r="G165" s="231"/>
      <c r="H165" s="234">
        <v>123.833</v>
      </c>
      <c r="I165" s="235"/>
      <c r="J165" s="231"/>
      <c r="K165" s="231"/>
      <c r="L165" s="236"/>
      <c r="M165" s="237"/>
      <c r="N165" s="238"/>
      <c r="O165" s="238"/>
      <c r="P165" s="238"/>
      <c r="Q165" s="238"/>
      <c r="R165" s="238"/>
      <c r="S165" s="238"/>
      <c r="T165" s="239"/>
      <c r="AT165" s="240" t="s">
        <v>157</v>
      </c>
      <c r="AU165" s="240" t="s">
        <v>80</v>
      </c>
      <c r="AV165" s="12" t="s">
        <v>80</v>
      </c>
      <c r="AW165" s="12" t="s">
        <v>33</v>
      </c>
      <c r="AX165" s="12" t="s">
        <v>71</v>
      </c>
      <c r="AY165" s="240" t="s">
        <v>145</v>
      </c>
    </row>
    <row r="166" spans="2:51" s="12" customFormat="1" ht="12">
      <c r="B166" s="230"/>
      <c r="C166" s="231"/>
      <c r="D166" s="217" t="s">
        <v>157</v>
      </c>
      <c r="E166" s="232" t="s">
        <v>19</v>
      </c>
      <c r="F166" s="233" t="s">
        <v>218</v>
      </c>
      <c r="G166" s="231"/>
      <c r="H166" s="234">
        <v>154.224</v>
      </c>
      <c r="I166" s="235"/>
      <c r="J166" s="231"/>
      <c r="K166" s="231"/>
      <c r="L166" s="236"/>
      <c r="M166" s="237"/>
      <c r="N166" s="238"/>
      <c r="O166" s="238"/>
      <c r="P166" s="238"/>
      <c r="Q166" s="238"/>
      <c r="R166" s="238"/>
      <c r="S166" s="238"/>
      <c r="T166" s="239"/>
      <c r="AT166" s="240" t="s">
        <v>157</v>
      </c>
      <c r="AU166" s="240" t="s">
        <v>80</v>
      </c>
      <c r="AV166" s="12" t="s">
        <v>80</v>
      </c>
      <c r="AW166" s="12" t="s">
        <v>33</v>
      </c>
      <c r="AX166" s="12" t="s">
        <v>71</v>
      </c>
      <c r="AY166" s="240" t="s">
        <v>145</v>
      </c>
    </row>
    <row r="167" spans="2:51" s="12" customFormat="1" ht="12">
      <c r="B167" s="230"/>
      <c r="C167" s="231"/>
      <c r="D167" s="217" t="s">
        <v>157</v>
      </c>
      <c r="E167" s="232" t="s">
        <v>19</v>
      </c>
      <c r="F167" s="233" t="s">
        <v>219</v>
      </c>
      <c r="G167" s="231"/>
      <c r="H167" s="234">
        <v>-28.368</v>
      </c>
      <c r="I167" s="235"/>
      <c r="J167" s="231"/>
      <c r="K167" s="231"/>
      <c r="L167" s="236"/>
      <c r="M167" s="237"/>
      <c r="N167" s="238"/>
      <c r="O167" s="238"/>
      <c r="P167" s="238"/>
      <c r="Q167" s="238"/>
      <c r="R167" s="238"/>
      <c r="S167" s="238"/>
      <c r="T167" s="239"/>
      <c r="AT167" s="240" t="s">
        <v>157</v>
      </c>
      <c r="AU167" s="240" t="s">
        <v>80</v>
      </c>
      <c r="AV167" s="12" t="s">
        <v>80</v>
      </c>
      <c r="AW167" s="12" t="s">
        <v>33</v>
      </c>
      <c r="AX167" s="12" t="s">
        <v>71</v>
      </c>
      <c r="AY167" s="240" t="s">
        <v>145</v>
      </c>
    </row>
    <row r="168" spans="2:51" s="11" customFormat="1" ht="12">
      <c r="B168" s="220"/>
      <c r="C168" s="221"/>
      <c r="D168" s="217" t="s">
        <v>157</v>
      </c>
      <c r="E168" s="222" t="s">
        <v>19</v>
      </c>
      <c r="F168" s="223" t="s">
        <v>183</v>
      </c>
      <c r="G168" s="221"/>
      <c r="H168" s="222" t="s">
        <v>19</v>
      </c>
      <c r="I168" s="224"/>
      <c r="J168" s="221"/>
      <c r="K168" s="221"/>
      <c r="L168" s="225"/>
      <c r="M168" s="226"/>
      <c r="N168" s="227"/>
      <c r="O168" s="227"/>
      <c r="P168" s="227"/>
      <c r="Q168" s="227"/>
      <c r="R168" s="227"/>
      <c r="S168" s="227"/>
      <c r="T168" s="228"/>
      <c r="AT168" s="229" t="s">
        <v>157</v>
      </c>
      <c r="AU168" s="229" t="s">
        <v>80</v>
      </c>
      <c r="AV168" s="11" t="s">
        <v>76</v>
      </c>
      <c r="AW168" s="11" t="s">
        <v>33</v>
      </c>
      <c r="AX168" s="11" t="s">
        <v>71</v>
      </c>
      <c r="AY168" s="229" t="s">
        <v>145</v>
      </c>
    </row>
    <row r="169" spans="2:51" s="12" customFormat="1" ht="12">
      <c r="B169" s="230"/>
      <c r="C169" s="231"/>
      <c r="D169" s="217" t="s">
        <v>157</v>
      </c>
      <c r="E169" s="232" t="s">
        <v>19</v>
      </c>
      <c r="F169" s="233" t="s">
        <v>184</v>
      </c>
      <c r="G169" s="231"/>
      <c r="H169" s="234">
        <v>1.835</v>
      </c>
      <c r="I169" s="235"/>
      <c r="J169" s="231"/>
      <c r="K169" s="231"/>
      <c r="L169" s="236"/>
      <c r="M169" s="237"/>
      <c r="N169" s="238"/>
      <c r="O169" s="238"/>
      <c r="P169" s="238"/>
      <c r="Q169" s="238"/>
      <c r="R169" s="238"/>
      <c r="S169" s="238"/>
      <c r="T169" s="239"/>
      <c r="AT169" s="240" t="s">
        <v>157</v>
      </c>
      <c r="AU169" s="240" t="s">
        <v>80</v>
      </c>
      <c r="AV169" s="12" t="s">
        <v>80</v>
      </c>
      <c r="AW169" s="12" t="s">
        <v>33</v>
      </c>
      <c r="AX169" s="12" t="s">
        <v>71</v>
      </c>
      <c r="AY169" s="240" t="s">
        <v>145</v>
      </c>
    </row>
    <row r="170" spans="2:51" s="13" customFormat="1" ht="12">
      <c r="B170" s="251"/>
      <c r="C170" s="252"/>
      <c r="D170" s="217" t="s">
        <v>157</v>
      </c>
      <c r="E170" s="253" t="s">
        <v>19</v>
      </c>
      <c r="F170" s="254" t="s">
        <v>185</v>
      </c>
      <c r="G170" s="252"/>
      <c r="H170" s="255">
        <v>820.372</v>
      </c>
      <c r="I170" s="256"/>
      <c r="J170" s="252"/>
      <c r="K170" s="252"/>
      <c r="L170" s="257"/>
      <c r="M170" s="258"/>
      <c r="N170" s="259"/>
      <c r="O170" s="259"/>
      <c r="P170" s="259"/>
      <c r="Q170" s="259"/>
      <c r="R170" s="259"/>
      <c r="S170" s="259"/>
      <c r="T170" s="260"/>
      <c r="AT170" s="261" t="s">
        <v>157</v>
      </c>
      <c r="AU170" s="261" t="s">
        <v>80</v>
      </c>
      <c r="AV170" s="13" t="s">
        <v>153</v>
      </c>
      <c r="AW170" s="13" t="s">
        <v>33</v>
      </c>
      <c r="AX170" s="13" t="s">
        <v>76</v>
      </c>
      <c r="AY170" s="261" t="s">
        <v>145</v>
      </c>
    </row>
    <row r="171" spans="2:65" s="1" customFormat="1" ht="20.4" customHeight="1">
      <c r="B171" s="38"/>
      <c r="C171" s="205" t="s">
        <v>220</v>
      </c>
      <c r="D171" s="205" t="s">
        <v>148</v>
      </c>
      <c r="E171" s="206" t="s">
        <v>221</v>
      </c>
      <c r="F171" s="207" t="s">
        <v>222</v>
      </c>
      <c r="G171" s="208" t="s">
        <v>177</v>
      </c>
      <c r="H171" s="209">
        <v>494.472</v>
      </c>
      <c r="I171" s="210"/>
      <c r="J171" s="211">
        <f>ROUND(I171*H171,2)</f>
        <v>0</v>
      </c>
      <c r="K171" s="207" t="s">
        <v>152</v>
      </c>
      <c r="L171" s="43"/>
      <c r="M171" s="212" t="s">
        <v>19</v>
      </c>
      <c r="N171" s="213" t="s">
        <v>42</v>
      </c>
      <c r="O171" s="79"/>
      <c r="P171" s="214">
        <f>O171*H171</f>
        <v>0</v>
      </c>
      <c r="Q171" s="214">
        <v>0.01838</v>
      </c>
      <c r="R171" s="214">
        <f>Q171*H171</f>
        <v>9.08839536</v>
      </c>
      <c r="S171" s="214">
        <v>0</v>
      </c>
      <c r="T171" s="215">
        <f>S171*H171</f>
        <v>0</v>
      </c>
      <c r="AR171" s="17" t="s">
        <v>153</v>
      </c>
      <c r="AT171" s="17" t="s">
        <v>148</v>
      </c>
      <c r="AU171" s="17" t="s">
        <v>80</v>
      </c>
      <c r="AY171" s="17" t="s">
        <v>145</v>
      </c>
      <c r="BE171" s="216">
        <f>IF(N171="základní",J171,0)</f>
        <v>0</v>
      </c>
      <c r="BF171" s="216">
        <f>IF(N171="snížená",J171,0)</f>
        <v>0</v>
      </c>
      <c r="BG171" s="216">
        <f>IF(N171="zákl. přenesená",J171,0)</f>
        <v>0</v>
      </c>
      <c r="BH171" s="216">
        <f>IF(N171="sníž. přenesená",J171,0)</f>
        <v>0</v>
      </c>
      <c r="BI171" s="216">
        <f>IF(N171="nulová",J171,0)</f>
        <v>0</v>
      </c>
      <c r="BJ171" s="17" t="s">
        <v>76</v>
      </c>
      <c r="BK171" s="216">
        <f>ROUND(I171*H171,2)</f>
        <v>0</v>
      </c>
      <c r="BL171" s="17" t="s">
        <v>153</v>
      </c>
      <c r="BM171" s="17" t="s">
        <v>223</v>
      </c>
    </row>
    <row r="172" spans="2:47" s="1" customFormat="1" ht="12">
      <c r="B172" s="38"/>
      <c r="C172" s="39"/>
      <c r="D172" s="217" t="s">
        <v>155</v>
      </c>
      <c r="E172" s="39"/>
      <c r="F172" s="218" t="s">
        <v>224</v>
      </c>
      <c r="G172" s="39"/>
      <c r="H172" s="39"/>
      <c r="I172" s="131"/>
      <c r="J172" s="39"/>
      <c r="K172" s="39"/>
      <c r="L172" s="43"/>
      <c r="M172" s="219"/>
      <c r="N172" s="79"/>
      <c r="O172" s="79"/>
      <c r="P172" s="79"/>
      <c r="Q172" s="79"/>
      <c r="R172" s="79"/>
      <c r="S172" s="79"/>
      <c r="T172" s="80"/>
      <c r="AT172" s="17" t="s">
        <v>155</v>
      </c>
      <c r="AU172" s="17" t="s">
        <v>80</v>
      </c>
    </row>
    <row r="173" spans="2:51" s="11" customFormat="1" ht="12">
      <c r="B173" s="220"/>
      <c r="C173" s="221"/>
      <c r="D173" s="217" t="s">
        <v>157</v>
      </c>
      <c r="E173" s="222" t="s">
        <v>19</v>
      </c>
      <c r="F173" s="223" t="s">
        <v>158</v>
      </c>
      <c r="G173" s="221"/>
      <c r="H173" s="222" t="s">
        <v>19</v>
      </c>
      <c r="I173" s="224"/>
      <c r="J173" s="221"/>
      <c r="K173" s="221"/>
      <c r="L173" s="225"/>
      <c r="M173" s="226"/>
      <c r="N173" s="227"/>
      <c r="O173" s="227"/>
      <c r="P173" s="227"/>
      <c r="Q173" s="227"/>
      <c r="R173" s="227"/>
      <c r="S173" s="227"/>
      <c r="T173" s="228"/>
      <c r="AT173" s="229" t="s">
        <v>157</v>
      </c>
      <c r="AU173" s="229" t="s">
        <v>80</v>
      </c>
      <c r="AV173" s="11" t="s">
        <v>76</v>
      </c>
      <c r="AW173" s="11" t="s">
        <v>33</v>
      </c>
      <c r="AX173" s="11" t="s">
        <v>71</v>
      </c>
      <c r="AY173" s="229" t="s">
        <v>145</v>
      </c>
    </row>
    <row r="174" spans="2:51" s="11" customFormat="1" ht="12">
      <c r="B174" s="220"/>
      <c r="C174" s="221"/>
      <c r="D174" s="217" t="s">
        <v>157</v>
      </c>
      <c r="E174" s="222" t="s">
        <v>19</v>
      </c>
      <c r="F174" s="223" t="s">
        <v>159</v>
      </c>
      <c r="G174" s="221"/>
      <c r="H174" s="222" t="s">
        <v>19</v>
      </c>
      <c r="I174" s="224"/>
      <c r="J174" s="221"/>
      <c r="K174" s="221"/>
      <c r="L174" s="225"/>
      <c r="M174" s="226"/>
      <c r="N174" s="227"/>
      <c r="O174" s="227"/>
      <c r="P174" s="227"/>
      <c r="Q174" s="227"/>
      <c r="R174" s="227"/>
      <c r="S174" s="227"/>
      <c r="T174" s="228"/>
      <c r="AT174" s="229" t="s">
        <v>157</v>
      </c>
      <c r="AU174" s="229" t="s">
        <v>80</v>
      </c>
      <c r="AV174" s="11" t="s">
        <v>76</v>
      </c>
      <c r="AW174" s="11" t="s">
        <v>33</v>
      </c>
      <c r="AX174" s="11" t="s">
        <v>71</v>
      </c>
      <c r="AY174" s="229" t="s">
        <v>145</v>
      </c>
    </row>
    <row r="175" spans="2:51" s="11" customFormat="1" ht="12">
      <c r="B175" s="220"/>
      <c r="C175" s="221"/>
      <c r="D175" s="217" t="s">
        <v>157</v>
      </c>
      <c r="E175" s="222" t="s">
        <v>19</v>
      </c>
      <c r="F175" s="223" t="s">
        <v>179</v>
      </c>
      <c r="G175" s="221"/>
      <c r="H175" s="222" t="s">
        <v>19</v>
      </c>
      <c r="I175" s="224"/>
      <c r="J175" s="221"/>
      <c r="K175" s="221"/>
      <c r="L175" s="225"/>
      <c r="M175" s="226"/>
      <c r="N175" s="227"/>
      <c r="O175" s="227"/>
      <c r="P175" s="227"/>
      <c r="Q175" s="227"/>
      <c r="R175" s="227"/>
      <c r="S175" s="227"/>
      <c r="T175" s="228"/>
      <c r="AT175" s="229" t="s">
        <v>157</v>
      </c>
      <c r="AU175" s="229" t="s">
        <v>80</v>
      </c>
      <c r="AV175" s="11" t="s">
        <v>76</v>
      </c>
      <c r="AW175" s="11" t="s">
        <v>33</v>
      </c>
      <c r="AX175" s="11" t="s">
        <v>71</v>
      </c>
      <c r="AY175" s="229" t="s">
        <v>145</v>
      </c>
    </row>
    <row r="176" spans="2:51" s="12" customFormat="1" ht="12">
      <c r="B176" s="230"/>
      <c r="C176" s="231"/>
      <c r="D176" s="217" t="s">
        <v>157</v>
      </c>
      <c r="E176" s="232" t="s">
        <v>19</v>
      </c>
      <c r="F176" s="233" t="s">
        <v>212</v>
      </c>
      <c r="G176" s="231"/>
      <c r="H176" s="234">
        <v>275.184</v>
      </c>
      <c r="I176" s="235"/>
      <c r="J176" s="231"/>
      <c r="K176" s="231"/>
      <c r="L176" s="236"/>
      <c r="M176" s="237"/>
      <c r="N176" s="238"/>
      <c r="O176" s="238"/>
      <c r="P176" s="238"/>
      <c r="Q176" s="238"/>
      <c r="R176" s="238"/>
      <c r="S176" s="238"/>
      <c r="T176" s="239"/>
      <c r="AT176" s="240" t="s">
        <v>157</v>
      </c>
      <c r="AU176" s="240" t="s">
        <v>80</v>
      </c>
      <c r="AV176" s="12" t="s">
        <v>80</v>
      </c>
      <c r="AW176" s="12" t="s">
        <v>33</v>
      </c>
      <c r="AX176" s="12" t="s">
        <v>71</v>
      </c>
      <c r="AY176" s="240" t="s">
        <v>145</v>
      </c>
    </row>
    <row r="177" spans="2:51" s="12" customFormat="1" ht="12">
      <c r="B177" s="230"/>
      <c r="C177" s="231"/>
      <c r="D177" s="217" t="s">
        <v>157</v>
      </c>
      <c r="E177" s="232" t="s">
        <v>19</v>
      </c>
      <c r="F177" s="233" t="s">
        <v>225</v>
      </c>
      <c r="G177" s="231"/>
      <c r="H177" s="234">
        <v>359.856</v>
      </c>
      <c r="I177" s="235"/>
      <c r="J177" s="231"/>
      <c r="K177" s="231"/>
      <c r="L177" s="236"/>
      <c r="M177" s="237"/>
      <c r="N177" s="238"/>
      <c r="O177" s="238"/>
      <c r="P177" s="238"/>
      <c r="Q177" s="238"/>
      <c r="R177" s="238"/>
      <c r="S177" s="238"/>
      <c r="T177" s="239"/>
      <c r="AT177" s="240" t="s">
        <v>157</v>
      </c>
      <c r="AU177" s="240" t="s">
        <v>80</v>
      </c>
      <c r="AV177" s="12" t="s">
        <v>80</v>
      </c>
      <c r="AW177" s="12" t="s">
        <v>33</v>
      </c>
      <c r="AX177" s="12" t="s">
        <v>71</v>
      </c>
      <c r="AY177" s="240" t="s">
        <v>145</v>
      </c>
    </row>
    <row r="178" spans="2:51" s="12" customFormat="1" ht="12">
      <c r="B178" s="230"/>
      <c r="C178" s="231"/>
      <c r="D178" s="217" t="s">
        <v>157</v>
      </c>
      <c r="E178" s="232" t="s">
        <v>19</v>
      </c>
      <c r="F178" s="233" t="s">
        <v>226</v>
      </c>
      <c r="G178" s="231"/>
      <c r="H178" s="234">
        <v>-66.192</v>
      </c>
      <c r="I178" s="235"/>
      <c r="J178" s="231"/>
      <c r="K178" s="231"/>
      <c r="L178" s="236"/>
      <c r="M178" s="237"/>
      <c r="N178" s="238"/>
      <c r="O178" s="238"/>
      <c r="P178" s="238"/>
      <c r="Q178" s="238"/>
      <c r="R178" s="238"/>
      <c r="S178" s="238"/>
      <c r="T178" s="239"/>
      <c r="AT178" s="240" t="s">
        <v>157</v>
      </c>
      <c r="AU178" s="240" t="s">
        <v>80</v>
      </c>
      <c r="AV178" s="12" t="s">
        <v>80</v>
      </c>
      <c r="AW178" s="12" t="s">
        <v>33</v>
      </c>
      <c r="AX178" s="12" t="s">
        <v>71</v>
      </c>
      <c r="AY178" s="240" t="s">
        <v>145</v>
      </c>
    </row>
    <row r="179" spans="2:51" s="11" customFormat="1" ht="12">
      <c r="B179" s="220"/>
      <c r="C179" s="221"/>
      <c r="D179" s="217" t="s">
        <v>157</v>
      </c>
      <c r="E179" s="222" t="s">
        <v>19</v>
      </c>
      <c r="F179" s="223" t="s">
        <v>227</v>
      </c>
      <c r="G179" s="221"/>
      <c r="H179" s="222" t="s">
        <v>19</v>
      </c>
      <c r="I179" s="224"/>
      <c r="J179" s="221"/>
      <c r="K179" s="221"/>
      <c r="L179" s="225"/>
      <c r="M179" s="226"/>
      <c r="N179" s="227"/>
      <c r="O179" s="227"/>
      <c r="P179" s="227"/>
      <c r="Q179" s="227"/>
      <c r="R179" s="227"/>
      <c r="S179" s="227"/>
      <c r="T179" s="228"/>
      <c r="AT179" s="229" t="s">
        <v>157</v>
      </c>
      <c r="AU179" s="229" t="s">
        <v>80</v>
      </c>
      <c r="AV179" s="11" t="s">
        <v>76</v>
      </c>
      <c r="AW179" s="11" t="s">
        <v>33</v>
      </c>
      <c r="AX179" s="11" t="s">
        <v>71</v>
      </c>
      <c r="AY179" s="229" t="s">
        <v>145</v>
      </c>
    </row>
    <row r="180" spans="2:51" s="12" customFormat="1" ht="12">
      <c r="B180" s="230"/>
      <c r="C180" s="231"/>
      <c r="D180" s="217" t="s">
        <v>157</v>
      </c>
      <c r="E180" s="232" t="s">
        <v>19</v>
      </c>
      <c r="F180" s="233" t="s">
        <v>228</v>
      </c>
      <c r="G180" s="231"/>
      <c r="H180" s="234">
        <v>15.2</v>
      </c>
      <c r="I180" s="235"/>
      <c r="J180" s="231"/>
      <c r="K180" s="231"/>
      <c r="L180" s="236"/>
      <c r="M180" s="237"/>
      <c r="N180" s="238"/>
      <c r="O180" s="238"/>
      <c r="P180" s="238"/>
      <c r="Q180" s="238"/>
      <c r="R180" s="238"/>
      <c r="S180" s="238"/>
      <c r="T180" s="239"/>
      <c r="AT180" s="240" t="s">
        <v>157</v>
      </c>
      <c r="AU180" s="240" t="s">
        <v>80</v>
      </c>
      <c r="AV180" s="12" t="s">
        <v>80</v>
      </c>
      <c r="AW180" s="12" t="s">
        <v>33</v>
      </c>
      <c r="AX180" s="12" t="s">
        <v>71</v>
      </c>
      <c r="AY180" s="240" t="s">
        <v>145</v>
      </c>
    </row>
    <row r="181" spans="2:51" s="14" customFormat="1" ht="12">
      <c r="B181" s="262"/>
      <c r="C181" s="263"/>
      <c r="D181" s="217" t="s">
        <v>157</v>
      </c>
      <c r="E181" s="264" t="s">
        <v>19</v>
      </c>
      <c r="F181" s="265" t="s">
        <v>229</v>
      </c>
      <c r="G181" s="263"/>
      <c r="H181" s="266">
        <v>584.048</v>
      </c>
      <c r="I181" s="267"/>
      <c r="J181" s="263"/>
      <c r="K181" s="263"/>
      <c r="L181" s="268"/>
      <c r="M181" s="269"/>
      <c r="N181" s="270"/>
      <c r="O181" s="270"/>
      <c r="P181" s="270"/>
      <c r="Q181" s="270"/>
      <c r="R181" s="270"/>
      <c r="S181" s="270"/>
      <c r="T181" s="271"/>
      <c r="AT181" s="272" t="s">
        <v>157</v>
      </c>
      <c r="AU181" s="272" t="s">
        <v>80</v>
      </c>
      <c r="AV181" s="14" t="s">
        <v>146</v>
      </c>
      <c r="AW181" s="14" t="s">
        <v>33</v>
      </c>
      <c r="AX181" s="14" t="s">
        <v>71</v>
      </c>
      <c r="AY181" s="272" t="s">
        <v>145</v>
      </c>
    </row>
    <row r="182" spans="2:51" s="11" customFormat="1" ht="12">
      <c r="B182" s="220"/>
      <c r="C182" s="221"/>
      <c r="D182" s="217" t="s">
        <v>157</v>
      </c>
      <c r="E182" s="222" t="s">
        <v>19</v>
      </c>
      <c r="F182" s="223" t="s">
        <v>230</v>
      </c>
      <c r="G182" s="221"/>
      <c r="H182" s="222" t="s">
        <v>19</v>
      </c>
      <c r="I182" s="224"/>
      <c r="J182" s="221"/>
      <c r="K182" s="221"/>
      <c r="L182" s="225"/>
      <c r="M182" s="226"/>
      <c r="N182" s="227"/>
      <c r="O182" s="227"/>
      <c r="P182" s="227"/>
      <c r="Q182" s="227"/>
      <c r="R182" s="227"/>
      <c r="S182" s="227"/>
      <c r="T182" s="228"/>
      <c r="AT182" s="229" t="s">
        <v>157</v>
      </c>
      <c r="AU182" s="229" t="s">
        <v>80</v>
      </c>
      <c r="AV182" s="11" t="s">
        <v>76</v>
      </c>
      <c r="AW182" s="11" t="s">
        <v>33</v>
      </c>
      <c r="AX182" s="11" t="s">
        <v>71</v>
      </c>
      <c r="AY182" s="229" t="s">
        <v>145</v>
      </c>
    </row>
    <row r="183" spans="2:51" s="12" customFormat="1" ht="12">
      <c r="B183" s="230"/>
      <c r="C183" s="231"/>
      <c r="D183" s="217" t="s">
        <v>157</v>
      </c>
      <c r="E183" s="232" t="s">
        <v>19</v>
      </c>
      <c r="F183" s="233" t="s">
        <v>231</v>
      </c>
      <c r="G183" s="231"/>
      <c r="H183" s="234">
        <v>-159.6</v>
      </c>
      <c r="I183" s="235"/>
      <c r="J183" s="231"/>
      <c r="K183" s="231"/>
      <c r="L183" s="236"/>
      <c r="M183" s="237"/>
      <c r="N183" s="238"/>
      <c r="O183" s="238"/>
      <c r="P183" s="238"/>
      <c r="Q183" s="238"/>
      <c r="R183" s="238"/>
      <c r="S183" s="238"/>
      <c r="T183" s="239"/>
      <c r="AT183" s="240" t="s">
        <v>157</v>
      </c>
      <c r="AU183" s="240" t="s">
        <v>80</v>
      </c>
      <c r="AV183" s="12" t="s">
        <v>80</v>
      </c>
      <c r="AW183" s="12" t="s">
        <v>33</v>
      </c>
      <c r="AX183" s="12" t="s">
        <v>71</v>
      </c>
      <c r="AY183" s="240" t="s">
        <v>145</v>
      </c>
    </row>
    <row r="184" spans="2:51" s="12" customFormat="1" ht="12">
      <c r="B184" s="230"/>
      <c r="C184" s="231"/>
      <c r="D184" s="217" t="s">
        <v>157</v>
      </c>
      <c r="E184" s="232" t="s">
        <v>19</v>
      </c>
      <c r="F184" s="233" t="s">
        <v>232</v>
      </c>
      <c r="G184" s="231"/>
      <c r="H184" s="234">
        <v>23.64</v>
      </c>
      <c r="I184" s="235"/>
      <c r="J184" s="231"/>
      <c r="K184" s="231"/>
      <c r="L184" s="236"/>
      <c r="M184" s="237"/>
      <c r="N184" s="238"/>
      <c r="O184" s="238"/>
      <c r="P184" s="238"/>
      <c r="Q184" s="238"/>
      <c r="R184" s="238"/>
      <c r="S184" s="238"/>
      <c r="T184" s="239"/>
      <c r="AT184" s="240" t="s">
        <v>157</v>
      </c>
      <c r="AU184" s="240" t="s">
        <v>80</v>
      </c>
      <c r="AV184" s="12" t="s">
        <v>80</v>
      </c>
      <c r="AW184" s="12" t="s">
        <v>33</v>
      </c>
      <c r="AX184" s="12" t="s">
        <v>71</v>
      </c>
      <c r="AY184" s="240" t="s">
        <v>145</v>
      </c>
    </row>
    <row r="185" spans="2:51" s="12" customFormat="1" ht="12">
      <c r="B185" s="230"/>
      <c r="C185" s="231"/>
      <c r="D185" s="217" t="s">
        <v>157</v>
      </c>
      <c r="E185" s="232" t="s">
        <v>19</v>
      </c>
      <c r="F185" s="233" t="s">
        <v>233</v>
      </c>
      <c r="G185" s="231"/>
      <c r="H185" s="234">
        <v>-123.9</v>
      </c>
      <c r="I185" s="235"/>
      <c r="J185" s="231"/>
      <c r="K185" s="231"/>
      <c r="L185" s="236"/>
      <c r="M185" s="237"/>
      <c r="N185" s="238"/>
      <c r="O185" s="238"/>
      <c r="P185" s="238"/>
      <c r="Q185" s="238"/>
      <c r="R185" s="238"/>
      <c r="S185" s="238"/>
      <c r="T185" s="239"/>
      <c r="AT185" s="240" t="s">
        <v>157</v>
      </c>
      <c r="AU185" s="240" t="s">
        <v>80</v>
      </c>
      <c r="AV185" s="12" t="s">
        <v>80</v>
      </c>
      <c r="AW185" s="12" t="s">
        <v>33</v>
      </c>
      <c r="AX185" s="12" t="s">
        <v>71</v>
      </c>
      <c r="AY185" s="240" t="s">
        <v>145</v>
      </c>
    </row>
    <row r="186" spans="2:51" s="12" customFormat="1" ht="12">
      <c r="B186" s="230"/>
      <c r="C186" s="231"/>
      <c r="D186" s="217" t="s">
        <v>157</v>
      </c>
      <c r="E186" s="232" t="s">
        <v>19</v>
      </c>
      <c r="F186" s="233" t="s">
        <v>232</v>
      </c>
      <c r="G186" s="231"/>
      <c r="H186" s="234">
        <v>23.64</v>
      </c>
      <c r="I186" s="235"/>
      <c r="J186" s="231"/>
      <c r="K186" s="231"/>
      <c r="L186" s="236"/>
      <c r="M186" s="237"/>
      <c r="N186" s="238"/>
      <c r="O186" s="238"/>
      <c r="P186" s="238"/>
      <c r="Q186" s="238"/>
      <c r="R186" s="238"/>
      <c r="S186" s="238"/>
      <c r="T186" s="239"/>
      <c r="AT186" s="240" t="s">
        <v>157</v>
      </c>
      <c r="AU186" s="240" t="s">
        <v>80</v>
      </c>
      <c r="AV186" s="12" t="s">
        <v>80</v>
      </c>
      <c r="AW186" s="12" t="s">
        <v>33</v>
      </c>
      <c r="AX186" s="12" t="s">
        <v>71</v>
      </c>
      <c r="AY186" s="240" t="s">
        <v>145</v>
      </c>
    </row>
    <row r="187" spans="2:51" s="14" customFormat="1" ht="12">
      <c r="B187" s="262"/>
      <c r="C187" s="263"/>
      <c r="D187" s="217" t="s">
        <v>157</v>
      </c>
      <c r="E187" s="264" t="s">
        <v>19</v>
      </c>
      <c r="F187" s="265" t="s">
        <v>229</v>
      </c>
      <c r="G187" s="263"/>
      <c r="H187" s="266">
        <v>-236.22000000000003</v>
      </c>
      <c r="I187" s="267"/>
      <c r="J187" s="263"/>
      <c r="K187" s="263"/>
      <c r="L187" s="268"/>
      <c r="M187" s="269"/>
      <c r="N187" s="270"/>
      <c r="O187" s="270"/>
      <c r="P187" s="270"/>
      <c r="Q187" s="270"/>
      <c r="R187" s="270"/>
      <c r="S187" s="270"/>
      <c r="T187" s="271"/>
      <c r="AT187" s="272" t="s">
        <v>157</v>
      </c>
      <c r="AU187" s="272" t="s">
        <v>80</v>
      </c>
      <c r="AV187" s="14" t="s">
        <v>146</v>
      </c>
      <c r="AW187" s="14" t="s">
        <v>33</v>
      </c>
      <c r="AX187" s="14" t="s">
        <v>71</v>
      </c>
      <c r="AY187" s="272" t="s">
        <v>145</v>
      </c>
    </row>
    <row r="188" spans="2:51" s="11" customFormat="1" ht="12">
      <c r="B188" s="220"/>
      <c r="C188" s="221"/>
      <c r="D188" s="217" t="s">
        <v>157</v>
      </c>
      <c r="E188" s="222" t="s">
        <v>19</v>
      </c>
      <c r="F188" s="223" t="s">
        <v>181</v>
      </c>
      <c r="G188" s="221"/>
      <c r="H188" s="222" t="s">
        <v>19</v>
      </c>
      <c r="I188" s="224"/>
      <c r="J188" s="221"/>
      <c r="K188" s="221"/>
      <c r="L188" s="225"/>
      <c r="M188" s="226"/>
      <c r="N188" s="227"/>
      <c r="O188" s="227"/>
      <c r="P188" s="227"/>
      <c r="Q188" s="227"/>
      <c r="R188" s="227"/>
      <c r="S188" s="227"/>
      <c r="T188" s="228"/>
      <c r="AT188" s="229" t="s">
        <v>157</v>
      </c>
      <c r="AU188" s="229" t="s">
        <v>80</v>
      </c>
      <c r="AV188" s="11" t="s">
        <v>76</v>
      </c>
      <c r="AW188" s="11" t="s">
        <v>33</v>
      </c>
      <c r="AX188" s="11" t="s">
        <v>71</v>
      </c>
      <c r="AY188" s="229" t="s">
        <v>145</v>
      </c>
    </row>
    <row r="189" spans="2:51" s="12" customFormat="1" ht="12">
      <c r="B189" s="230"/>
      <c r="C189" s="231"/>
      <c r="D189" s="217" t="s">
        <v>157</v>
      </c>
      <c r="E189" s="232" t="s">
        <v>19</v>
      </c>
      <c r="F189" s="233" t="s">
        <v>217</v>
      </c>
      <c r="G189" s="231"/>
      <c r="H189" s="234">
        <v>123.833</v>
      </c>
      <c r="I189" s="235"/>
      <c r="J189" s="231"/>
      <c r="K189" s="231"/>
      <c r="L189" s="236"/>
      <c r="M189" s="237"/>
      <c r="N189" s="238"/>
      <c r="O189" s="238"/>
      <c r="P189" s="238"/>
      <c r="Q189" s="238"/>
      <c r="R189" s="238"/>
      <c r="S189" s="238"/>
      <c r="T189" s="239"/>
      <c r="AT189" s="240" t="s">
        <v>157</v>
      </c>
      <c r="AU189" s="240" t="s">
        <v>80</v>
      </c>
      <c r="AV189" s="12" t="s">
        <v>80</v>
      </c>
      <c r="AW189" s="12" t="s">
        <v>33</v>
      </c>
      <c r="AX189" s="12" t="s">
        <v>71</v>
      </c>
      <c r="AY189" s="240" t="s">
        <v>145</v>
      </c>
    </row>
    <row r="190" spans="2:51" s="12" customFormat="1" ht="12">
      <c r="B190" s="230"/>
      <c r="C190" s="231"/>
      <c r="D190" s="217" t="s">
        <v>157</v>
      </c>
      <c r="E190" s="232" t="s">
        <v>19</v>
      </c>
      <c r="F190" s="233" t="s">
        <v>218</v>
      </c>
      <c r="G190" s="231"/>
      <c r="H190" s="234">
        <v>154.224</v>
      </c>
      <c r="I190" s="235"/>
      <c r="J190" s="231"/>
      <c r="K190" s="231"/>
      <c r="L190" s="236"/>
      <c r="M190" s="237"/>
      <c r="N190" s="238"/>
      <c r="O190" s="238"/>
      <c r="P190" s="238"/>
      <c r="Q190" s="238"/>
      <c r="R190" s="238"/>
      <c r="S190" s="238"/>
      <c r="T190" s="239"/>
      <c r="AT190" s="240" t="s">
        <v>157</v>
      </c>
      <c r="AU190" s="240" t="s">
        <v>80</v>
      </c>
      <c r="AV190" s="12" t="s">
        <v>80</v>
      </c>
      <c r="AW190" s="12" t="s">
        <v>33</v>
      </c>
      <c r="AX190" s="12" t="s">
        <v>71</v>
      </c>
      <c r="AY190" s="240" t="s">
        <v>145</v>
      </c>
    </row>
    <row r="191" spans="2:51" s="12" customFormat="1" ht="12">
      <c r="B191" s="230"/>
      <c r="C191" s="231"/>
      <c r="D191" s="217" t="s">
        <v>157</v>
      </c>
      <c r="E191" s="232" t="s">
        <v>19</v>
      </c>
      <c r="F191" s="233" t="s">
        <v>219</v>
      </c>
      <c r="G191" s="231"/>
      <c r="H191" s="234">
        <v>-28.368</v>
      </c>
      <c r="I191" s="235"/>
      <c r="J191" s="231"/>
      <c r="K191" s="231"/>
      <c r="L191" s="236"/>
      <c r="M191" s="237"/>
      <c r="N191" s="238"/>
      <c r="O191" s="238"/>
      <c r="P191" s="238"/>
      <c r="Q191" s="238"/>
      <c r="R191" s="238"/>
      <c r="S191" s="238"/>
      <c r="T191" s="239"/>
      <c r="AT191" s="240" t="s">
        <v>157</v>
      </c>
      <c r="AU191" s="240" t="s">
        <v>80</v>
      </c>
      <c r="AV191" s="12" t="s">
        <v>80</v>
      </c>
      <c r="AW191" s="12" t="s">
        <v>33</v>
      </c>
      <c r="AX191" s="12" t="s">
        <v>71</v>
      </c>
      <c r="AY191" s="240" t="s">
        <v>145</v>
      </c>
    </row>
    <row r="192" spans="2:51" s="11" customFormat="1" ht="12">
      <c r="B192" s="220"/>
      <c r="C192" s="221"/>
      <c r="D192" s="217" t="s">
        <v>157</v>
      </c>
      <c r="E192" s="222" t="s">
        <v>19</v>
      </c>
      <c r="F192" s="223" t="s">
        <v>227</v>
      </c>
      <c r="G192" s="221"/>
      <c r="H192" s="222" t="s">
        <v>19</v>
      </c>
      <c r="I192" s="224"/>
      <c r="J192" s="221"/>
      <c r="K192" s="221"/>
      <c r="L192" s="225"/>
      <c r="M192" s="226"/>
      <c r="N192" s="227"/>
      <c r="O192" s="227"/>
      <c r="P192" s="227"/>
      <c r="Q192" s="227"/>
      <c r="R192" s="227"/>
      <c r="S192" s="227"/>
      <c r="T192" s="228"/>
      <c r="AT192" s="229" t="s">
        <v>157</v>
      </c>
      <c r="AU192" s="229" t="s">
        <v>80</v>
      </c>
      <c r="AV192" s="11" t="s">
        <v>76</v>
      </c>
      <c r="AW192" s="11" t="s">
        <v>33</v>
      </c>
      <c r="AX192" s="11" t="s">
        <v>71</v>
      </c>
      <c r="AY192" s="229" t="s">
        <v>145</v>
      </c>
    </row>
    <row r="193" spans="2:51" s="12" customFormat="1" ht="12">
      <c r="B193" s="230"/>
      <c r="C193" s="231"/>
      <c r="D193" s="217" t="s">
        <v>157</v>
      </c>
      <c r="E193" s="232" t="s">
        <v>19</v>
      </c>
      <c r="F193" s="233" t="s">
        <v>234</v>
      </c>
      <c r="G193" s="231"/>
      <c r="H193" s="234">
        <v>6</v>
      </c>
      <c r="I193" s="235"/>
      <c r="J193" s="231"/>
      <c r="K193" s="231"/>
      <c r="L193" s="236"/>
      <c r="M193" s="237"/>
      <c r="N193" s="238"/>
      <c r="O193" s="238"/>
      <c r="P193" s="238"/>
      <c r="Q193" s="238"/>
      <c r="R193" s="238"/>
      <c r="S193" s="238"/>
      <c r="T193" s="239"/>
      <c r="AT193" s="240" t="s">
        <v>157</v>
      </c>
      <c r="AU193" s="240" t="s">
        <v>80</v>
      </c>
      <c r="AV193" s="12" t="s">
        <v>80</v>
      </c>
      <c r="AW193" s="12" t="s">
        <v>33</v>
      </c>
      <c r="AX193" s="12" t="s">
        <v>71</v>
      </c>
      <c r="AY193" s="240" t="s">
        <v>145</v>
      </c>
    </row>
    <row r="194" spans="2:51" s="14" customFormat="1" ht="12">
      <c r="B194" s="262"/>
      <c r="C194" s="263"/>
      <c r="D194" s="217" t="s">
        <v>157</v>
      </c>
      <c r="E194" s="264" t="s">
        <v>19</v>
      </c>
      <c r="F194" s="265" t="s">
        <v>229</v>
      </c>
      <c r="G194" s="263"/>
      <c r="H194" s="266">
        <v>255.68900000000002</v>
      </c>
      <c r="I194" s="267"/>
      <c r="J194" s="263"/>
      <c r="K194" s="263"/>
      <c r="L194" s="268"/>
      <c r="M194" s="269"/>
      <c r="N194" s="270"/>
      <c r="O194" s="270"/>
      <c r="P194" s="270"/>
      <c r="Q194" s="270"/>
      <c r="R194" s="270"/>
      <c r="S194" s="270"/>
      <c r="T194" s="271"/>
      <c r="AT194" s="272" t="s">
        <v>157</v>
      </c>
      <c r="AU194" s="272" t="s">
        <v>80</v>
      </c>
      <c r="AV194" s="14" t="s">
        <v>146</v>
      </c>
      <c r="AW194" s="14" t="s">
        <v>33</v>
      </c>
      <c r="AX194" s="14" t="s">
        <v>71</v>
      </c>
      <c r="AY194" s="272" t="s">
        <v>145</v>
      </c>
    </row>
    <row r="195" spans="2:51" s="11" customFormat="1" ht="12">
      <c r="B195" s="220"/>
      <c r="C195" s="221"/>
      <c r="D195" s="217" t="s">
        <v>157</v>
      </c>
      <c r="E195" s="222" t="s">
        <v>19</v>
      </c>
      <c r="F195" s="223" t="s">
        <v>230</v>
      </c>
      <c r="G195" s="221"/>
      <c r="H195" s="222" t="s">
        <v>19</v>
      </c>
      <c r="I195" s="224"/>
      <c r="J195" s="221"/>
      <c r="K195" s="221"/>
      <c r="L195" s="225"/>
      <c r="M195" s="226"/>
      <c r="N195" s="227"/>
      <c r="O195" s="227"/>
      <c r="P195" s="227"/>
      <c r="Q195" s="227"/>
      <c r="R195" s="227"/>
      <c r="S195" s="227"/>
      <c r="T195" s="228"/>
      <c r="AT195" s="229" t="s">
        <v>157</v>
      </c>
      <c r="AU195" s="229" t="s">
        <v>80</v>
      </c>
      <c r="AV195" s="11" t="s">
        <v>76</v>
      </c>
      <c r="AW195" s="11" t="s">
        <v>33</v>
      </c>
      <c r="AX195" s="11" t="s">
        <v>71</v>
      </c>
      <c r="AY195" s="229" t="s">
        <v>145</v>
      </c>
    </row>
    <row r="196" spans="2:51" s="12" customFormat="1" ht="12">
      <c r="B196" s="230"/>
      <c r="C196" s="231"/>
      <c r="D196" s="217" t="s">
        <v>157</v>
      </c>
      <c r="E196" s="232" t="s">
        <v>19</v>
      </c>
      <c r="F196" s="233" t="s">
        <v>235</v>
      </c>
      <c r="G196" s="231"/>
      <c r="H196" s="234">
        <v>-71.82</v>
      </c>
      <c r="I196" s="235"/>
      <c r="J196" s="231"/>
      <c r="K196" s="231"/>
      <c r="L196" s="236"/>
      <c r="M196" s="237"/>
      <c r="N196" s="238"/>
      <c r="O196" s="238"/>
      <c r="P196" s="238"/>
      <c r="Q196" s="238"/>
      <c r="R196" s="238"/>
      <c r="S196" s="238"/>
      <c r="T196" s="239"/>
      <c r="AT196" s="240" t="s">
        <v>157</v>
      </c>
      <c r="AU196" s="240" t="s">
        <v>80</v>
      </c>
      <c r="AV196" s="12" t="s">
        <v>80</v>
      </c>
      <c r="AW196" s="12" t="s">
        <v>33</v>
      </c>
      <c r="AX196" s="12" t="s">
        <v>71</v>
      </c>
      <c r="AY196" s="240" t="s">
        <v>145</v>
      </c>
    </row>
    <row r="197" spans="2:51" s="12" customFormat="1" ht="12">
      <c r="B197" s="230"/>
      <c r="C197" s="231"/>
      <c r="D197" s="217" t="s">
        <v>157</v>
      </c>
      <c r="E197" s="232" t="s">
        <v>19</v>
      </c>
      <c r="F197" s="233" t="s">
        <v>236</v>
      </c>
      <c r="G197" s="231"/>
      <c r="H197" s="234">
        <v>12.411</v>
      </c>
      <c r="I197" s="235"/>
      <c r="J197" s="231"/>
      <c r="K197" s="231"/>
      <c r="L197" s="236"/>
      <c r="M197" s="237"/>
      <c r="N197" s="238"/>
      <c r="O197" s="238"/>
      <c r="P197" s="238"/>
      <c r="Q197" s="238"/>
      <c r="R197" s="238"/>
      <c r="S197" s="238"/>
      <c r="T197" s="239"/>
      <c r="AT197" s="240" t="s">
        <v>157</v>
      </c>
      <c r="AU197" s="240" t="s">
        <v>80</v>
      </c>
      <c r="AV197" s="12" t="s">
        <v>80</v>
      </c>
      <c r="AW197" s="12" t="s">
        <v>33</v>
      </c>
      <c r="AX197" s="12" t="s">
        <v>71</v>
      </c>
      <c r="AY197" s="240" t="s">
        <v>145</v>
      </c>
    </row>
    <row r="198" spans="2:51" s="12" customFormat="1" ht="12">
      <c r="B198" s="230"/>
      <c r="C198" s="231"/>
      <c r="D198" s="217" t="s">
        <v>157</v>
      </c>
      <c r="E198" s="232" t="s">
        <v>19</v>
      </c>
      <c r="F198" s="233" t="s">
        <v>237</v>
      </c>
      <c r="G198" s="231"/>
      <c r="H198" s="234">
        <v>-63.882</v>
      </c>
      <c r="I198" s="235"/>
      <c r="J198" s="231"/>
      <c r="K198" s="231"/>
      <c r="L198" s="236"/>
      <c r="M198" s="237"/>
      <c r="N198" s="238"/>
      <c r="O198" s="238"/>
      <c r="P198" s="238"/>
      <c r="Q198" s="238"/>
      <c r="R198" s="238"/>
      <c r="S198" s="238"/>
      <c r="T198" s="239"/>
      <c r="AT198" s="240" t="s">
        <v>157</v>
      </c>
      <c r="AU198" s="240" t="s">
        <v>80</v>
      </c>
      <c r="AV198" s="12" t="s">
        <v>80</v>
      </c>
      <c r="AW198" s="12" t="s">
        <v>33</v>
      </c>
      <c r="AX198" s="12" t="s">
        <v>71</v>
      </c>
      <c r="AY198" s="240" t="s">
        <v>145</v>
      </c>
    </row>
    <row r="199" spans="2:51" s="12" customFormat="1" ht="12">
      <c r="B199" s="230"/>
      <c r="C199" s="231"/>
      <c r="D199" s="217" t="s">
        <v>157</v>
      </c>
      <c r="E199" s="232" t="s">
        <v>19</v>
      </c>
      <c r="F199" s="233" t="s">
        <v>236</v>
      </c>
      <c r="G199" s="231"/>
      <c r="H199" s="234">
        <v>12.411</v>
      </c>
      <c r="I199" s="235"/>
      <c r="J199" s="231"/>
      <c r="K199" s="231"/>
      <c r="L199" s="236"/>
      <c r="M199" s="237"/>
      <c r="N199" s="238"/>
      <c r="O199" s="238"/>
      <c r="P199" s="238"/>
      <c r="Q199" s="238"/>
      <c r="R199" s="238"/>
      <c r="S199" s="238"/>
      <c r="T199" s="239"/>
      <c r="AT199" s="240" t="s">
        <v>157</v>
      </c>
      <c r="AU199" s="240" t="s">
        <v>80</v>
      </c>
      <c r="AV199" s="12" t="s">
        <v>80</v>
      </c>
      <c r="AW199" s="12" t="s">
        <v>33</v>
      </c>
      <c r="AX199" s="12" t="s">
        <v>71</v>
      </c>
      <c r="AY199" s="240" t="s">
        <v>145</v>
      </c>
    </row>
    <row r="200" spans="2:51" s="14" customFormat="1" ht="12">
      <c r="B200" s="262"/>
      <c r="C200" s="263"/>
      <c r="D200" s="217" t="s">
        <v>157</v>
      </c>
      <c r="E200" s="264" t="s">
        <v>19</v>
      </c>
      <c r="F200" s="265" t="s">
        <v>229</v>
      </c>
      <c r="G200" s="263"/>
      <c r="H200" s="266">
        <v>-110.88</v>
      </c>
      <c r="I200" s="267"/>
      <c r="J200" s="263"/>
      <c r="K200" s="263"/>
      <c r="L200" s="268"/>
      <c r="M200" s="269"/>
      <c r="N200" s="270"/>
      <c r="O200" s="270"/>
      <c r="P200" s="270"/>
      <c r="Q200" s="270"/>
      <c r="R200" s="270"/>
      <c r="S200" s="270"/>
      <c r="T200" s="271"/>
      <c r="AT200" s="272" t="s">
        <v>157</v>
      </c>
      <c r="AU200" s="272" t="s">
        <v>80</v>
      </c>
      <c r="AV200" s="14" t="s">
        <v>146</v>
      </c>
      <c r="AW200" s="14" t="s">
        <v>33</v>
      </c>
      <c r="AX200" s="14" t="s">
        <v>71</v>
      </c>
      <c r="AY200" s="272" t="s">
        <v>145</v>
      </c>
    </row>
    <row r="201" spans="2:51" s="11" customFormat="1" ht="12">
      <c r="B201" s="220"/>
      <c r="C201" s="221"/>
      <c r="D201" s="217" t="s">
        <v>157</v>
      </c>
      <c r="E201" s="222" t="s">
        <v>19</v>
      </c>
      <c r="F201" s="223" t="s">
        <v>183</v>
      </c>
      <c r="G201" s="221"/>
      <c r="H201" s="222" t="s">
        <v>19</v>
      </c>
      <c r="I201" s="224"/>
      <c r="J201" s="221"/>
      <c r="K201" s="221"/>
      <c r="L201" s="225"/>
      <c r="M201" s="226"/>
      <c r="N201" s="227"/>
      <c r="O201" s="227"/>
      <c r="P201" s="227"/>
      <c r="Q201" s="227"/>
      <c r="R201" s="227"/>
      <c r="S201" s="227"/>
      <c r="T201" s="228"/>
      <c r="AT201" s="229" t="s">
        <v>157</v>
      </c>
      <c r="AU201" s="229" t="s">
        <v>80</v>
      </c>
      <c r="AV201" s="11" t="s">
        <v>76</v>
      </c>
      <c r="AW201" s="11" t="s">
        <v>33</v>
      </c>
      <c r="AX201" s="11" t="s">
        <v>71</v>
      </c>
      <c r="AY201" s="229" t="s">
        <v>145</v>
      </c>
    </row>
    <row r="202" spans="2:51" s="12" customFormat="1" ht="12">
      <c r="B202" s="230"/>
      <c r="C202" s="231"/>
      <c r="D202" s="217" t="s">
        <v>157</v>
      </c>
      <c r="E202" s="232" t="s">
        <v>19</v>
      </c>
      <c r="F202" s="233" t="s">
        <v>184</v>
      </c>
      <c r="G202" s="231"/>
      <c r="H202" s="234">
        <v>1.835</v>
      </c>
      <c r="I202" s="235"/>
      <c r="J202" s="231"/>
      <c r="K202" s="231"/>
      <c r="L202" s="236"/>
      <c r="M202" s="237"/>
      <c r="N202" s="238"/>
      <c r="O202" s="238"/>
      <c r="P202" s="238"/>
      <c r="Q202" s="238"/>
      <c r="R202" s="238"/>
      <c r="S202" s="238"/>
      <c r="T202" s="239"/>
      <c r="AT202" s="240" t="s">
        <v>157</v>
      </c>
      <c r="AU202" s="240" t="s">
        <v>80</v>
      </c>
      <c r="AV202" s="12" t="s">
        <v>80</v>
      </c>
      <c r="AW202" s="12" t="s">
        <v>33</v>
      </c>
      <c r="AX202" s="12" t="s">
        <v>71</v>
      </c>
      <c r="AY202" s="240" t="s">
        <v>145</v>
      </c>
    </row>
    <row r="203" spans="2:51" s="14" customFormat="1" ht="12">
      <c r="B203" s="262"/>
      <c r="C203" s="263"/>
      <c r="D203" s="217" t="s">
        <v>157</v>
      </c>
      <c r="E203" s="264" t="s">
        <v>19</v>
      </c>
      <c r="F203" s="265" t="s">
        <v>229</v>
      </c>
      <c r="G203" s="263"/>
      <c r="H203" s="266">
        <v>1.835</v>
      </c>
      <c r="I203" s="267"/>
      <c r="J203" s="263"/>
      <c r="K203" s="263"/>
      <c r="L203" s="268"/>
      <c r="M203" s="269"/>
      <c r="N203" s="270"/>
      <c r="O203" s="270"/>
      <c r="P203" s="270"/>
      <c r="Q203" s="270"/>
      <c r="R203" s="270"/>
      <c r="S203" s="270"/>
      <c r="T203" s="271"/>
      <c r="AT203" s="272" t="s">
        <v>157</v>
      </c>
      <c r="AU203" s="272" t="s">
        <v>80</v>
      </c>
      <c r="AV203" s="14" t="s">
        <v>146</v>
      </c>
      <c r="AW203" s="14" t="s">
        <v>33</v>
      </c>
      <c r="AX203" s="14" t="s">
        <v>71</v>
      </c>
      <c r="AY203" s="272" t="s">
        <v>145</v>
      </c>
    </row>
    <row r="204" spans="2:51" s="13" customFormat="1" ht="12">
      <c r="B204" s="251"/>
      <c r="C204" s="252"/>
      <c r="D204" s="217" t="s">
        <v>157</v>
      </c>
      <c r="E204" s="253" t="s">
        <v>19</v>
      </c>
      <c r="F204" s="254" t="s">
        <v>185</v>
      </c>
      <c r="G204" s="252"/>
      <c r="H204" s="255">
        <v>494.4719999999998</v>
      </c>
      <c r="I204" s="256"/>
      <c r="J204" s="252"/>
      <c r="K204" s="252"/>
      <c r="L204" s="257"/>
      <c r="M204" s="258"/>
      <c r="N204" s="259"/>
      <c r="O204" s="259"/>
      <c r="P204" s="259"/>
      <c r="Q204" s="259"/>
      <c r="R204" s="259"/>
      <c r="S204" s="259"/>
      <c r="T204" s="260"/>
      <c r="AT204" s="261" t="s">
        <v>157</v>
      </c>
      <c r="AU204" s="261" t="s">
        <v>80</v>
      </c>
      <c r="AV204" s="13" t="s">
        <v>153</v>
      </c>
      <c r="AW204" s="13" t="s">
        <v>33</v>
      </c>
      <c r="AX204" s="13" t="s">
        <v>76</v>
      </c>
      <c r="AY204" s="261" t="s">
        <v>145</v>
      </c>
    </row>
    <row r="205" spans="2:65" s="1" customFormat="1" ht="20.4" customHeight="1">
      <c r="B205" s="38"/>
      <c r="C205" s="205" t="s">
        <v>238</v>
      </c>
      <c r="D205" s="205" t="s">
        <v>148</v>
      </c>
      <c r="E205" s="206" t="s">
        <v>239</v>
      </c>
      <c r="F205" s="207" t="s">
        <v>240</v>
      </c>
      <c r="G205" s="208" t="s">
        <v>177</v>
      </c>
      <c r="H205" s="209">
        <v>1720.397</v>
      </c>
      <c r="I205" s="210"/>
      <c r="J205" s="211">
        <f>ROUND(I205*H205,2)</f>
        <v>0</v>
      </c>
      <c r="K205" s="207" t="s">
        <v>152</v>
      </c>
      <c r="L205" s="43"/>
      <c r="M205" s="212" t="s">
        <v>19</v>
      </c>
      <c r="N205" s="213" t="s">
        <v>42</v>
      </c>
      <c r="O205" s="79"/>
      <c r="P205" s="214">
        <f>O205*H205</f>
        <v>0</v>
      </c>
      <c r="Q205" s="214">
        <v>0.0057</v>
      </c>
      <c r="R205" s="214">
        <f>Q205*H205</f>
        <v>9.8062629</v>
      </c>
      <c r="S205" s="214">
        <v>0</v>
      </c>
      <c r="T205" s="215">
        <f>S205*H205</f>
        <v>0</v>
      </c>
      <c r="AR205" s="17" t="s">
        <v>153</v>
      </c>
      <c r="AT205" s="17" t="s">
        <v>148</v>
      </c>
      <c r="AU205" s="17" t="s">
        <v>80</v>
      </c>
      <c r="AY205" s="17" t="s">
        <v>145</v>
      </c>
      <c r="BE205" s="216">
        <f>IF(N205="základní",J205,0)</f>
        <v>0</v>
      </c>
      <c r="BF205" s="216">
        <f>IF(N205="snížená",J205,0)</f>
        <v>0</v>
      </c>
      <c r="BG205" s="216">
        <f>IF(N205="zákl. přenesená",J205,0)</f>
        <v>0</v>
      </c>
      <c r="BH205" s="216">
        <f>IF(N205="sníž. přenesená",J205,0)</f>
        <v>0</v>
      </c>
      <c r="BI205" s="216">
        <f>IF(N205="nulová",J205,0)</f>
        <v>0</v>
      </c>
      <c r="BJ205" s="17" t="s">
        <v>76</v>
      </c>
      <c r="BK205" s="216">
        <f>ROUND(I205*H205,2)</f>
        <v>0</v>
      </c>
      <c r="BL205" s="17" t="s">
        <v>153</v>
      </c>
      <c r="BM205" s="17" t="s">
        <v>241</v>
      </c>
    </row>
    <row r="206" spans="2:47" s="1" customFormat="1" ht="12">
      <c r="B206" s="38"/>
      <c r="C206" s="39"/>
      <c r="D206" s="217" t="s">
        <v>155</v>
      </c>
      <c r="E206" s="39"/>
      <c r="F206" s="218" t="s">
        <v>206</v>
      </c>
      <c r="G206" s="39"/>
      <c r="H206" s="39"/>
      <c r="I206" s="131"/>
      <c r="J206" s="39"/>
      <c r="K206" s="39"/>
      <c r="L206" s="43"/>
      <c r="M206" s="219"/>
      <c r="N206" s="79"/>
      <c r="O206" s="79"/>
      <c r="P206" s="79"/>
      <c r="Q206" s="79"/>
      <c r="R206" s="79"/>
      <c r="S206" s="79"/>
      <c r="T206" s="80"/>
      <c r="AT206" s="17" t="s">
        <v>155</v>
      </c>
      <c r="AU206" s="17" t="s">
        <v>80</v>
      </c>
    </row>
    <row r="207" spans="2:51" s="11" customFormat="1" ht="12">
      <c r="B207" s="220"/>
      <c r="C207" s="221"/>
      <c r="D207" s="217" t="s">
        <v>157</v>
      </c>
      <c r="E207" s="222" t="s">
        <v>19</v>
      </c>
      <c r="F207" s="223" t="s">
        <v>158</v>
      </c>
      <c r="G207" s="221"/>
      <c r="H207" s="222" t="s">
        <v>19</v>
      </c>
      <c r="I207" s="224"/>
      <c r="J207" s="221"/>
      <c r="K207" s="221"/>
      <c r="L207" s="225"/>
      <c r="M207" s="226"/>
      <c r="N207" s="227"/>
      <c r="O207" s="227"/>
      <c r="P207" s="227"/>
      <c r="Q207" s="227"/>
      <c r="R207" s="227"/>
      <c r="S207" s="227"/>
      <c r="T207" s="228"/>
      <c r="AT207" s="229" t="s">
        <v>157</v>
      </c>
      <c r="AU207" s="229" t="s">
        <v>80</v>
      </c>
      <c r="AV207" s="11" t="s">
        <v>76</v>
      </c>
      <c r="AW207" s="11" t="s">
        <v>33</v>
      </c>
      <c r="AX207" s="11" t="s">
        <v>71</v>
      </c>
      <c r="AY207" s="229" t="s">
        <v>145</v>
      </c>
    </row>
    <row r="208" spans="2:51" s="11" customFormat="1" ht="12">
      <c r="B208" s="220"/>
      <c r="C208" s="221"/>
      <c r="D208" s="217" t="s">
        <v>157</v>
      </c>
      <c r="E208" s="222" t="s">
        <v>19</v>
      </c>
      <c r="F208" s="223" t="s">
        <v>159</v>
      </c>
      <c r="G208" s="221"/>
      <c r="H208" s="222" t="s">
        <v>19</v>
      </c>
      <c r="I208" s="224"/>
      <c r="J208" s="221"/>
      <c r="K208" s="221"/>
      <c r="L208" s="225"/>
      <c r="M208" s="226"/>
      <c r="N208" s="227"/>
      <c r="O208" s="227"/>
      <c r="P208" s="227"/>
      <c r="Q208" s="227"/>
      <c r="R208" s="227"/>
      <c r="S208" s="227"/>
      <c r="T208" s="228"/>
      <c r="AT208" s="229" t="s">
        <v>157</v>
      </c>
      <c r="AU208" s="229" t="s">
        <v>80</v>
      </c>
      <c r="AV208" s="11" t="s">
        <v>76</v>
      </c>
      <c r="AW208" s="11" t="s">
        <v>33</v>
      </c>
      <c r="AX208" s="11" t="s">
        <v>71</v>
      </c>
      <c r="AY208" s="229" t="s">
        <v>145</v>
      </c>
    </row>
    <row r="209" spans="2:51" s="11" customFormat="1" ht="12">
      <c r="B209" s="220"/>
      <c r="C209" s="221"/>
      <c r="D209" s="217" t="s">
        <v>157</v>
      </c>
      <c r="E209" s="222" t="s">
        <v>19</v>
      </c>
      <c r="F209" s="223" t="s">
        <v>179</v>
      </c>
      <c r="G209" s="221"/>
      <c r="H209" s="222" t="s">
        <v>19</v>
      </c>
      <c r="I209" s="224"/>
      <c r="J209" s="221"/>
      <c r="K209" s="221"/>
      <c r="L209" s="225"/>
      <c r="M209" s="226"/>
      <c r="N209" s="227"/>
      <c r="O209" s="227"/>
      <c r="P209" s="227"/>
      <c r="Q209" s="227"/>
      <c r="R209" s="227"/>
      <c r="S209" s="227"/>
      <c r="T209" s="228"/>
      <c r="AT209" s="229" t="s">
        <v>157</v>
      </c>
      <c r="AU209" s="229" t="s">
        <v>80</v>
      </c>
      <c r="AV209" s="11" t="s">
        <v>76</v>
      </c>
      <c r="AW209" s="11" t="s">
        <v>33</v>
      </c>
      <c r="AX209" s="11" t="s">
        <v>71</v>
      </c>
      <c r="AY209" s="229" t="s">
        <v>145</v>
      </c>
    </row>
    <row r="210" spans="2:51" s="12" customFormat="1" ht="12">
      <c r="B210" s="230"/>
      <c r="C210" s="231"/>
      <c r="D210" s="217" t="s">
        <v>157</v>
      </c>
      <c r="E210" s="232" t="s">
        <v>19</v>
      </c>
      <c r="F210" s="233" t="s">
        <v>242</v>
      </c>
      <c r="G210" s="231"/>
      <c r="H210" s="234">
        <v>1048.32</v>
      </c>
      <c r="I210" s="235"/>
      <c r="J210" s="231"/>
      <c r="K210" s="231"/>
      <c r="L210" s="236"/>
      <c r="M210" s="237"/>
      <c r="N210" s="238"/>
      <c r="O210" s="238"/>
      <c r="P210" s="238"/>
      <c r="Q210" s="238"/>
      <c r="R210" s="238"/>
      <c r="S210" s="238"/>
      <c r="T210" s="239"/>
      <c r="AT210" s="240" t="s">
        <v>157</v>
      </c>
      <c r="AU210" s="240" t="s">
        <v>80</v>
      </c>
      <c r="AV210" s="12" t="s">
        <v>80</v>
      </c>
      <c r="AW210" s="12" t="s">
        <v>33</v>
      </c>
      <c r="AX210" s="12" t="s">
        <v>71</v>
      </c>
      <c r="AY210" s="240" t="s">
        <v>145</v>
      </c>
    </row>
    <row r="211" spans="2:51" s="12" customFormat="1" ht="12">
      <c r="B211" s="230"/>
      <c r="C211" s="231"/>
      <c r="D211" s="217" t="s">
        <v>157</v>
      </c>
      <c r="E211" s="232" t="s">
        <v>19</v>
      </c>
      <c r="F211" s="233" t="s">
        <v>191</v>
      </c>
      <c r="G211" s="231"/>
      <c r="H211" s="234">
        <v>-31.52</v>
      </c>
      <c r="I211" s="235"/>
      <c r="J211" s="231"/>
      <c r="K211" s="231"/>
      <c r="L211" s="236"/>
      <c r="M211" s="237"/>
      <c r="N211" s="238"/>
      <c r="O211" s="238"/>
      <c r="P211" s="238"/>
      <c r="Q211" s="238"/>
      <c r="R211" s="238"/>
      <c r="S211" s="238"/>
      <c r="T211" s="239"/>
      <c r="AT211" s="240" t="s">
        <v>157</v>
      </c>
      <c r="AU211" s="240" t="s">
        <v>80</v>
      </c>
      <c r="AV211" s="12" t="s">
        <v>80</v>
      </c>
      <c r="AW211" s="12" t="s">
        <v>33</v>
      </c>
      <c r="AX211" s="12" t="s">
        <v>71</v>
      </c>
      <c r="AY211" s="240" t="s">
        <v>145</v>
      </c>
    </row>
    <row r="212" spans="2:51" s="11" customFormat="1" ht="12">
      <c r="B212" s="220"/>
      <c r="C212" s="221"/>
      <c r="D212" s="217" t="s">
        <v>157</v>
      </c>
      <c r="E212" s="222" t="s">
        <v>19</v>
      </c>
      <c r="F212" s="223" t="s">
        <v>181</v>
      </c>
      <c r="G212" s="221"/>
      <c r="H212" s="222" t="s">
        <v>19</v>
      </c>
      <c r="I212" s="224"/>
      <c r="J212" s="221"/>
      <c r="K212" s="221"/>
      <c r="L212" s="225"/>
      <c r="M212" s="226"/>
      <c r="N212" s="227"/>
      <c r="O212" s="227"/>
      <c r="P212" s="227"/>
      <c r="Q212" s="227"/>
      <c r="R212" s="227"/>
      <c r="S212" s="227"/>
      <c r="T212" s="228"/>
      <c r="AT212" s="229" t="s">
        <v>157</v>
      </c>
      <c r="AU212" s="229" t="s">
        <v>80</v>
      </c>
      <c r="AV212" s="11" t="s">
        <v>76</v>
      </c>
      <c r="AW212" s="11" t="s">
        <v>33</v>
      </c>
      <c r="AX212" s="11" t="s">
        <v>71</v>
      </c>
      <c r="AY212" s="229" t="s">
        <v>145</v>
      </c>
    </row>
    <row r="213" spans="2:51" s="12" customFormat="1" ht="12">
      <c r="B213" s="230"/>
      <c r="C213" s="231"/>
      <c r="D213" s="217" t="s">
        <v>157</v>
      </c>
      <c r="E213" s="232" t="s">
        <v>19</v>
      </c>
      <c r="F213" s="233" t="s">
        <v>243</v>
      </c>
      <c r="G213" s="231"/>
      <c r="H213" s="234">
        <v>471.744</v>
      </c>
      <c r="I213" s="235"/>
      <c r="J213" s="231"/>
      <c r="K213" s="231"/>
      <c r="L213" s="236"/>
      <c r="M213" s="237"/>
      <c r="N213" s="238"/>
      <c r="O213" s="238"/>
      <c r="P213" s="238"/>
      <c r="Q213" s="238"/>
      <c r="R213" s="238"/>
      <c r="S213" s="238"/>
      <c r="T213" s="239"/>
      <c r="AT213" s="240" t="s">
        <v>157</v>
      </c>
      <c r="AU213" s="240" t="s">
        <v>80</v>
      </c>
      <c r="AV213" s="12" t="s">
        <v>80</v>
      </c>
      <c r="AW213" s="12" t="s">
        <v>33</v>
      </c>
      <c r="AX213" s="12" t="s">
        <v>71</v>
      </c>
      <c r="AY213" s="240" t="s">
        <v>145</v>
      </c>
    </row>
    <row r="214" spans="2:51" s="12" customFormat="1" ht="12">
      <c r="B214" s="230"/>
      <c r="C214" s="231"/>
      <c r="D214" s="217" t="s">
        <v>157</v>
      </c>
      <c r="E214" s="232" t="s">
        <v>19</v>
      </c>
      <c r="F214" s="233" t="s">
        <v>195</v>
      </c>
      <c r="G214" s="231"/>
      <c r="H214" s="234">
        <v>-14.184</v>
      </c>
      <c r="I214" s="235"/>
      <c r="J214" s="231"/>
      <c r="K214" s="231"/>
      <c r="L214" s="236"/>
      <c r="M214" s="237"/>
      <c r="N214" s="238"/>
      <c r="O214" s="238"/>
      <c r="P214" s="238"/>
      <c r="Q214" s="238"/>
      <c r="R214" s="238"/>
      <c r="S214" s="238"/>
      <c r="T214" s="239"/>
      <c r="AT214" s="240" t="s">
        <v>157</v>
      </c>
      <c r="AU214" s="240" t="s">
        <v>80</v>
      </c>
      <c r="AV214" s="12" t="s">
        <v>80</v>
      </c>
      <c r="AW214" s="12" t="s">
        <v>33</v>
      </c>
      <c r="AX214" s="12" t="s">
        <v>71</v>
      </c>
      <c r="AY214" s="240" t="s">
        <v>145</v>
      </c>
    </row>
    <row r="215" spans="2:51" s="11" customFormat="1" ht="12">
      <c r="B215" s="220"/>
      <c r="C215" s="221"/>
      <c r="D215" s="217" t="s">
        <v>157</v>
      </c>
      <c r="E215" s="222" t="s">
        <v>19</v>
      </c>
      <c r="F215" s="223" t="s">
        <v>244</v>
      </c>
      <c r="G215" s="221"/>
      <c r="H215" s="222" t="s">
        <v>19</v>
      </c>
      <c r="I215" s="224"/>
      <c r="J215" s="221"/>
      <c r="K215" s="221"/>
      <c r="L215" s="225"/>
      <c r="M215" s="226"/>
      <c r="N215" s="227"/>
      <c r="O215" s="227"/>
      <c r="P215" s="227"/>
      <c r="Q215" s="227"/>
      <c r="R215" s="227"/>
      <c r="S215" s="227"/>
      <c r="T215" s="228"/>
      <c r="AT215" s="229" t="s">
        <v>157</v>
      </c>
      <c r="AU215" s="229" t="s">
        <v>80</v>
      </c>
      <c r="AV215" s="11" t="s">
        <v>76</v>
      </c>
      <c r="AW215" s="11" t="s">
        <v>33</v>
      </c>
      <c r="AX215" s="11" t="s">
        <v>71</v>
      </c>
      <c r="AY215" s="229" t="s">
        <v>145</v>
      </c>
    </row>
    <row r="216" spans="2:51" s="12" customFormat="1" ht="12">
      <c r="B216" s="230"/>
      <c r="C216" s="231"/>
      <c r="D216" s="217" t="s">
        <v>157</v>
      </c>
      <c r="E216" s="232" t="s">
        <v>19</v>
      </c>
      <c r="F216" s="233" t="s">
        <v>245</v>
      </c>
      <c r="G216" s="231"/>
      <c r="H216" s="234">
        <v>-169.05</v>
      </c>
      <c r="I216" s="235"/>
      <c r="J216" s="231"/>
      <c r="K216" s="231"/>
      <c r="L216" s="236"/>
      <c r="M216" s="237"/>
      <c r="N216" s="238"/>
      <c r="O216" s="238"/>
      <c r="P216" s="238"/>
      <c r="Q216" s="238"/>
      <c r="R216" s="238"/>
      <c r="S216" s="238"/>
      <c r="T216" s="239"/>
      <c r="AT216" s="240" t="s">
        <v>157</v>
      </c>
      <c r="AU216" s="240" t="s">
        <v>80</v>
      </c>
      <c r="AV216" s="12" t="s">
        <v>80</v>
      </c>
      <c r="AW216" s="12" t="s">
        <v>33</v>
      </c>
      <c r="AX216" s="12" t="s">
        <v>71</v>
      </c>
      <c r="AY216" s="240" t="s">
        <v>145</v>
      </c>
    </row>
    <row r="217" spans="2:51" s="12" customFormat="1" ht="12">
      <c r="B217" s="230"/>
      <c r="C217" s="231"/>
      <c r="D217" s="217" t="s">
        <v>157</v>
      </c>
      <c r="E217" s="232" t="s">
        <v>19</v>
      </c>
      <c r="F217" s="233" t="s">
        <v>246</v>
      </c>
      <c r="G217" s="231"/>
      <c r="H217" s="234">
        <v>-84.2</v>
      </c>
      <c r="I217" s="235"/>
      <c r="J217" s="231"/>
      <c r="K217" s="231"/>
      <c r="L217" s="236"/>
      <c r="M217" s="237"/>
      <c r="N217" s="238"/>
      <c r="O217" s="238"/>
      <c r="P217" s="238"/>
      <c r="Q217" s="238"/>
      <c r="R217" s="238"/>
      <c r="S217" s="238"/>
      <c r="T217" s="239"/>
      <c r="AT217" s="240" t="s">
        <v>157</v>
      </c>
      <c r="AU217" s="240" t="s">
        <v>80</v>
      </c>
      <c r="AV217" s="12" t="s">
        <v>80</v>
      </c>
      <c r="AW217" s="12" t="s">
        <v>33</v>
      </c>
      <c r="AX217" s="12" t="s">
        <v>71</v>
      </c>
      <c r="AY217" s="240" t="s">
        <v>145</v>
      </c>
    </row>
    <row r="218" spans="2:51" s="11" customFormat="1" ht="12">
      <c r="B218" s="220"/>
      <c r="C218" s="221"/>
      <c r="D218" s="217" t="s">
        <v>157</v>
      </c>
      <c r="E218" s="222" t="s">
        <v>19</v>
      </c>
      <c r="F218" s="223" t="s">
        <v>247</v>
      </c>
      <c r="G218" s="221"/>
      <c r="H218" s="222" t="s">
        <v>19</v>
      </c>
      <c r="I218" s="224"/>
      <c r="J218" s="221"/>
      <c r="K218" s="221"/>
      <c r="L218" s="225"/>
      <c r="M218" s="226"/>
      <c r="N218" s="227"/>
      <c r="O218" s="227"/>
      <c r="P218" s="227"/>
      <c r="Q218" s="227"/>
      <c r="R218" s="227"/>
      <c r="S218" s="227"/>
      <c r="T218" s="228"/>
      <c r="AT218" s="229" t="s">
        <v>157</v>
      </c>
      <c r="AU218" s="229" t="s">
        <v>80</v>
      </c>
      <c r="AV218" s="11" t="s">
        <v>76</v>
      </c>
      <c r="AW218" s="11" t="s">
        <v>33</v>
      </c>
      <c r="AX218" s="11" t="s">
        <v>71</v>
      </c>
      <c r="AY218" s="229" t="s">
        <v>145</v>
      </c>
    </row>
    <row r="219" spans="2:51" s="12" customFormat="1" ht="12">
      <c r="B219" s="230"/>
      <c r="C219" s="231"/>
      <c r="D219" s="217" t="s">
        <v>157</v>
      </c>
      <c r="E219" s="232" t="s">
        <v>19</v>
      </c>
      <c r="F219" s="233" t="s">
        <v>248</v>
      </c>
      <c r="G219" s="231"/>
      <c r="H219" s="234">
        <v>-70.087</v>
      </c>
      <c r="I219" s="235"/>
      <c r="J219" s="231"/>
      <c r="K219" s="231"/>
      <c r="L219" s="236"/>
      <c r="M219" s="237"/>
      <c r="N219" s="238"/>
      <c r="O219" s="238"/>
      <c r="P219" s="238"/>
      <c r="Q219" s="238"/>
      <c r="R219" s="238"/>
      <c r="S219" s="238"/>
      <c r="T219" s="239"/>
      <c r="AT219" s="240" t="s">
        <v>157</v>
      </c>
      <c r="AU219" s="240" t="s">
        <v>80</v>
      </c>
      <c r="AV219" s="12" t="s">
        <v>80</v>
      </c>
      <c r="AW219" s="12" t="s">
        <v>33</v>
      </c>
      <c r="AX219" s="12" t="s">
        <v>71</v>
      </c>
      <c r="AY219" s="240" t="s">
        <v>145</v>
      </c>
    </row>
    <row r="220" spans="2:51" s="12" customFormat="1" ht="12">
      <c r="B220" s="230"/>
      <c r="C220" s="231"/>
      <c r="D220" s="217" t="s">
        <v>157</v>
      </c>
      <c r="E220" s="232" t="s">
        <v>19</v>
      </c>
      <c r="F220" s="233" t="s">
        <v>249</v>
      </c>
      <c r="G220" s="231"/>
      <c r="H220" s="234">
        <v>-64.032</v>
      </c>
      <c r="I220" s="235"/>
      <c r="J220" s="231"/>
      <c r="K220" s="231"/>
      <c r="L220" s="236"/>
      <c r="M220" s="237"/>
      <c r="N220" s="238"/>
      <c r="O220" s="238"/>
      <c r="P220" s="238"/>
      <c r="Q220" s="238"/>
      <c r="R220" s="238"/>
      <c r="S220" s="238"/>
      <c r="T220" s="239"/>
      <c r="AT220" s="240" t="s">
        <v>157</v>
      </c>
      <c r="AU220" s="240" t="s">
        <v>80</v>
      </c>
      <c r="AV220" s="12" t="s">
        <v>80</v>
      </c>
      <c r="AW220" s="12" t="s">
        <v>33</v>
      </c>
      <c r="AX220" s="12" t="s">
        <v>71</v>
      </c>
      <c r="AY220" s="240" t="s">
        <v>145</v>
      </c>
    </row>
    <row r="221" spans="2:51" s="14" customFormat="1" ht="12">
      <c r="B221" s="262"/>
      <c r="C221" s="263"/>
      <c r="D221" s="217" t="s">
        <v>157</v>
      </c>
      <c r="E221" s="264" t="s">
        <v>19</v>
      </c>
      <c r="F221" s="265" t="s">
        <v>229</v>
      </c>
      <c r="G221" s="263"/>
      <c r="H221" s="266">
        <v>1086.991</v>
      </c>
      <c r="I221" s="267"/>
      <c r="J221" s="263"/>
      <c r="K221" s="263"/>
      <c r="L221" s="268"/>
      <c r="M221" s="269"/>
      <c r="N221" s="270"/>
      <c r="O221" s="270"/>
      <c r="P221" s="270"/>
      <c r="Q221" s="270"/>
      <c r="R221" s="270"/>
      <c r="S221" s="270"/>
      <c r="T221" s="271"/>
      <c r="AT221" s="272" t="s">
        <v>157</v>
      </c>
      <c r="AU221" s="272" t="s">
        <v>80</v>
      </c>
      <c r="AV221" s="14" t="s">
        <v>146</v>
      </c>
      <c r="AW221" s="14" t="s">
        <v>33</v>
      </c>
      <c r="AX221" s="14" t="s">
        <v>71</v>
      </c>
      <c r="AY221" s="272" t="s">
        <v>145</v>
      </c>
    </row>
    <row r="222" spans="2:51" s="11" customFormat="1" ht="12">
      <c r="B222" s="220"/>
      <c r="C222" s="221"/>
      <c r="D222" s="217" t="s">
        <v>157</v>
      </c>
      <c r="E222" s="222" t="s">
        <v>19</v>
      </c>
      <c r="F222" s="223" t="s">
        <v>250</v>
      </c>
      <c r="G222" s="221"/>
      <c r="H222" s="222" t="s">
        <v>19</v>
      </c>
      <c r="I222" s="224"/>
      <c r="J222" s="221"/>
      <c r="K222" s="221"/>
      <c r="L222" s="225"/>
      <c r="M222" s="226"/>
      <c r="N222" s="227"/>
      <c r="O222" s="227"/>
      <c r="P222" s="227"/>
      <c r="Q222" s="227"/>
      <c r="R222" s="227"/>
      <c r="S222" s="227"/>
      <c r="T222" s="228"/>
      <c r="AT222" s="229" t="s">
        <v>157</v>
      </c>
      <c r="AU222" s="229" t="s">
        <v>80</v>
      </c>
      <c r="AV222" s="11" t="s">
        <v>76</v>
      </c>
      <c r="AW222" s="11" t="s">
        <v>33</v>
      </c>
      <c r="AX222" s="11" t="s">
        <v>71</v>
      </c>
      <c r="AY222" s="229" t="s">
        <v>145</v>
      </c>
    </row>
    <row r="223" spans="2:51" s="12" customFormat="1" ht="12">
      <c r="B223" s="230"/>
      <c r="C223" s="231"/>
      <c r="D223" s="217" t="s">
        <v>157</v>
      </c>
      <c r="E223" s="232" t="s">
        <v>19</v>
      </c>
      <c r="F223" s="233" t="s">
        <v>251</v>
      </c>
      <c r="G223" s="231"/>
      <c r="H223" s="234">
        <v>190.512</v>
      </c>
      <c r="I223" s="235"/>
      <c r="J223" s="231"/>
      <c r="K223" s="231"/>
      <c r="L223" s="236"/>
      <c r="M223" s="237"/>
      <c r="N223" s="238"/>
      <c r="O223" s="238"/>
      <c r="P223" s="238"/>
      <c r="Q223" s="238"/>
      <c r="R223" s="238"/>
      <c r="S223" s="238"/>
      <c r="T223" s="239"/>
      <c r="AT223" s="240" t="s">
        <v>157</v>
      </c>
      <c r="AU223" s="240" t="s">
        <v>80</v>
      </c>
      <c r="AV223" s="12" t="s">
        <v>80</v>
      </c>
      <c r="AW223" s="12" t="s">
        <v>33</v>
      </c>
      <c r="AX223" s="12" t="s">
        <v>71</v>
      </c>
      <c r="AY223" s="240" t="s">
        <v>145</v>
      </c>
    </row>
    <row r="224" spans="2:51" s="12" customFormat="1" ht="12">
      <c r="B224" s="230"/>
      <c r="C224" s="231"/>
      <c r="D224" s="217" t="s">
        <v>157</v>
      </c>
      <c r="E224" s="232" t="s">
        <v>19</v>
      </c>
      <c r="F224" s="233" t="s">
        <v>252</v>
      </c>
      <c r="G224" s="231"/>
      <c r="H224" s="234">
        <v>154.224</v>
      </c>
      <c r="I224" s="235"/>
      <c r="J224" s="231"/>
      <c r="K224" s="231"/>
      <c r="L224" s="236"/>
      <c r="M224" s="237"/>
      <c r="N224" s="238"/>
      <c r="O224" s="238"/>
      <c r="P224" s="238"/>
      <c r="Q224" s="238"/>
      <c r="R224" s="238"/>
      <c r="S224" s="238"/>
      <c r="T224" s="239"/>
      <c r="AT224" s="240" t="s">
        <v>157</v>
      </c>
      <c r="AU224" s="240" t="s">
        <v>80</v>
      </c>
      <c r="AV224" s="12" t="s">
        <v>80</v>
      </c>
      <c r="AW224" s="12" t="s">
        <v>33</v>
      </c>
      <c r="AX224" s="12" t="s">
        <v>71</v>
      </c>
      <c r="AY224" s="240" t="s">
        <v>145</v>
      </c>
    </row>
    <row r="225" spans="2:51" s="12" customFormat="1" ht="12">
      <c r="B225" s="230"/>
      <c r="C225" s="231"/>
      <c r="D225" s="217" t="s">
        <v>157</v>
      </c>
      <c r="E225" s="232" t="s">
        <v>19</v>
      </c>
      <c r="F225" s="233" t="s">
        <v>253</v>
      </c>
      <c r="G225" s="231"/>
      <c r="H225" s="234">
        <v>102.816</v>
      </c>
      <c r="I225" s="235"/>
      <c r="J225" s="231"/>
      <c r="K225" s="231"/>
      <c r="L225" s="236"/>
      <c r="M225" s="237"/>
      <c r="N225" s="238"/>
      <c r="O225" s="238"/>
      <c r="P225" s="238"/>
      <c r="Q225" s="238"/>
      <c r="R225" s="238"/>
      <c r="S225" s="238"/>
      <c r="T225" s="239"/>
      <c r="AT225" s="240" t="s">
        <v>157</v>
      </c>
      <c r="AU225" s="240" t="s">
        <v>80</v>
      </c>
      <c r="AV225" s="12" t="s">
        <v>80</v>
      </c>
      <c r="AW225" s="12" t="s">
        <v>33</v>
      </c>
      <c r="AX225" s="12" t="s">
        <v>71</v>
      </c>
      <c r="AY225" s="240" t="s">
        <v>145</v>
      </c>
    </row>
    <row r="226" spans="2:51" s="12" customFormat="1" ht="12">
      <c r="B226" s="230"/>
      <c r="C226" s="231"/>
      <c r="D226" s="217" t="s">
        <v>157</v>
      </c>
      <c r="E226" s="232" t="s">
        <v>19</v>
      </c>
      <c r="F226" s="233" t="s">
        <v>254</v>
      </c>
      <c r="G226" s="231"/>
      <c r="H226" s="234">
        <v>39.816</v>
      </c>
      <c r="I226" s="235"/>
      <c r="J226" s="231"/>
      <c r="K226" s="231"/>
      <c r="L226" s="236"/>
      <c r="M226" s="237"/>
      <c r="N226" s="238"/>
      <c r="O226" s="238"/>
      <c r="P226" s="238"/>
      <c r="Q226" s="238"/>
      <c r="R226" s="238"/>
      <c r="S226" s="238"/>
      <c r="T226" s="239"/>
      <c r="AT226" s="240" t="s">
        <v>157</v>
      </c>
      <c r="AU226" s="240" t="s">
        <v>80</v>
      </c>
      <c r="AV226" s="12" t="s">
        <v>80</v>
      </c>
      <c r="AW226" s="12" t="s">
        <v>33</v>
      </c>
      <c r="AX226" s="12" t="s">
        <v>71</v>
      </c>
      <c r="AY226" s="240" t="s">
        <v>145</v>
      </c>
    </row>
    <row r="227" spans="2:51" s="12" customFormat="1" ht="12">
      <c r="B227" s="230"/>
      <c r="C227" s="231"/>
      <c r="D227" s="217" t="s">
        <v>157</v>
      </c>
      <c r="E227" s="232" t="s">
        <v>19</v>
      </c>
      <c r="F227" s="233" t="s">
        <v>255</v>
      </c>
      <c r="G227" s="231"/>
      <c r="H227" s="234">
        <v>29.988</v>
      </c>
      <c r="I227" s="235"/>
      <c r="J227" s="231"/>
      <c r="K227" s="231"/>
      <c r="L227" s="236"/>
      <c r="M227" s="237"/>
      <c r="N227" s="238"/>
      <c r="O227" s="238"/>
      <c r="P227" s="238"/>
      <c r="Q227" s="238"/>
      <c r="R227" s="238"/>
      <c r="S227" s="238"/>
      <c r="T227" s="239"/>
      <c r="AT227" s="240" t="s">
        <v>157</v>
      </c>
      <c r="AU227" s="240" t="s">
        <v>80</v>
      </c>
      <c r="AV227" s="12" t="s">
        <v>80</v>
      </c>
      <c r="AW227" s="12" t="s">
        <v>33</v>
      </c>
      <c r="AX227" s="12" t="s">
        <v>71</v>
      </c>
      <c r="AY227" s="240" t="s">
        <v>145</v>
      </c>
    </row>
    <row r="228" spans="2:51" s="12" customFormat="1" ht="12">
      <c r="B228" s="230"/>
      <c r="C228" s="231"/>
      <c r="D228" s="217" t="s">
        <v>157</v>
      </c>
      <c r="E228" s="232" t="s">
        <v>19</v>
      </c>
      <c r="F228" s="233" t="s">
        <v>256</v>
      </c>
      <c r="G228" s="231"/>
      <c r="H228" s="234">
        <v>-67.768</v>
      </c>
      <c r="I228" s="235"/>
      <c r="J228" s="231"/>
      <c r="K228" s="231"/>
      <c r="L228" s="236"/>
      <c r="M228" s="237"/>
      <c r="N228" s="238"/>
      <c r="O228" s="238"/>
      <c r="P228" s="238"/>
      <c r="Q228" s="238"/>
      <c r="R228" s="238"/>
      <c r="S228" s="238"/>
      <c r="T228" s="239"/>
      <c r="AT228" s="240" t="s">
        <v>157</v>
      </c>
      <c r="AU228" s="240" t="s">
        <v>80</v>
      </c>
      <c r="AV228" s="12" t="s">
        <v>80</v>
      </c>
      <c r="AW228" s="12" t="s">
        <v>33</v>
      </c>
      <c r="AX228" s="12" t="s">
        <v>71</v>
      </c>
      <c r="AY228" s="240" t="s">
        <v>145</v>
      </c>
    </row>
    <row r="229" spans="2:51" s="12" customFormat="1" ht="12">
      <c r="B229" s="230"/>
      <c r="C229" s="231"/>
      <c r="D229" s="217" t="s">
        <v>157</v>
      </c>
      <c r="E229" s="232" t="s">
        <v>19</v>
      </c>
      <c r="F229" s="233" t="s">
        <v>257</v>
      </c>
      <c r="G229" s="231"/>
      <c r="H229" s="234">
        <v>-31.52</v>
      </c>
      <c r="I229" s="235"/>
      <c r="J229" s="231"/>
      <c r="K229" s="231"/>
      <c r="L229" s="236"/>
      <c r="M229" s="237"/>
      <c r="N229" s="238"/>
      <c r="O229" s="238"/>
      <c r="P229" s="238"/>
      <c r="Q229" s="238"/>
      <c r="R229" s="238"/>
      <c r="S229" s="238"/>
      <c r="T229" s="239"/>
      <c r="AT229" s="240" t="s">
        <v>157</v>
      </c>
      <c r="AU229" s="240" t="s">
        <v>80</v>
      </c>
      <c r="AV229" s="12" t="s">
        <v>80</v>
      </c>
      <c r="AW229" s="12" t="s">
        <v>33</v>
      </c>
      <c r="AX229" s="12" t="s">
        <v>71</v>
      </c>
      <c r="AY229" s="240" t="s">
        <v>145</v>
      </c>
    </row>
    <row r="230" spans="2:51" s="12" customFormat="1" ht="12">
      <c r="B230" s="230"/>
      <c r="C230" s="231"/>
      <c r="D230" s="217" t="s">
        <v>157</v>
      </c>
      <c r="E230" s="232" t="s">
        <v>19</v>
      </c>
      <c r="F230" s="233" t="s">
        <v>258</v>
      </c>
      <c r="G230" s="231"/>
      <c r="H230" s="234">
        <v>-22.852</v>
      </c>
      <c r="I230" s="235"/>
      <c r="J230" s="231"/>
      <c r="K230" s="231"/>
      <c r="L230" s="236"/>
      <c r="M230" s="237"/>
      <c r="N230" s="238"/>
      <c r="O230" s="238"/>
      <c r="P230" s="238"/>
      <c r="Q230" s="238"/>
      <c r="R230" s="238"/>
      <c r="S230" s="238"/>
      <c r="T230" s="239"/>
      <c r="AT230" s="240" t="s">
        <v>157</v>
      </c>
      <c r="AU230" s="240" t="s">
        <v>80</v>
      </c>
      <c r="AV230" s="12" t="s">
        <v>80</v>
      </c>
      <c r="AW230" s="12" t="s">
        <v>33</v>
      </c>
      <c r="AX230" s="12" t="s">
        <v>71</v>
      </c>
      <c r="AY230" s="240" t="s">
        <v>145</v>
      </c>
    </row>
    <row r="231" spans="2:51" s="11" customFormat="1" ht="12">
      <c r="B231" s="220"/>
      <c r="C231" s="221"/>
      <c r="D231" s="217" t="s">
        <v>157</v>
      </c>
      <c r="E231" s="222" t="s">
        <v>19</v>
      </c>
      <c r="F231" s="223" t="s">
        <v>259</v>
      </c>
      <c r="G231" s="221"/>
      <c r="H231" s="222" t="s">
        <v>19</v>
      </c>
      <c r="I231" s="224"/>
      <c r="J231" s="221"/>
      <c r="K231" s="221"/>
      <c r="L231" s="225"/>
      <c r="M231" s="226"/>
      <c r="N231" s="227"/>
      <c r="O231" s="227"/>
      <c r="P231" s="227"/>
      <c r="Q231" s="227"/>
      <c r="R231" s="227"/>
      <c r="S231" s="227"/>
      <c r="T231" s="228"/>
      <c r="AT231" s="229" t="s">
        <v>157</v>
      </c>
      <c r="AU231" s="229" t="s">
        <v>80</v>
      </c>
      <c r="AV231" s="11" t="s">
        <v>76</v>
      </c>
      <c r="AW231" s="11" t="s">
        <v>33</v>
      </c>
      <c r="AX231" s="11" t="s">
        <v>71</v>
      </c>
      <c r="AY231" s="229" t="s">
        <v>145</v>
      </c>
    </row>
    <row r="232" spans="2:51" s="12" customFormat="1" ht="12">
      <c r="B232" s="230"/>
      <c r="C232" s="231"/>
      <c r="D232" s="217" t="s">
        <v>157</v>
      </c>
      <c r="E232" s="232" t="s">
        <v>19</v>
      </c>
      <c r="F232" s="233" t="s">
        <v>260</v>
      </c>
      <c r="G232" s="231"/>
      <c r="H232" s="234">
        <v>50.904</v>
      </c>
      <c r="I232" s="235"/>
      <c r="J232" s="231"/>
      <c r="K232" s="231"/>
      <c r="L232" s="236"/>
      <c r="M232" s="237"/>
      <c r="N232" s="238"/>
      <c r="O232" s="238"/>
      <c r="P232" s="238"/>
      <c r="Q232" s="238"/>
      <c r="R232" s="238"/>
      <c r="S232" s="238"/>
      <c r="T232" s="239"/>
      <c r="AT232" s="240" t="s">
        <v>157</v>
      </c>
      <c r="AU232" s="240" t="s">
        <v>80</v>
      </c>
      <c r="AV232" s="12" t="s">
        <v>80</v>
      </c>
      <c r="AW232" s="12" t="s">
        <v>33</v>
      </c>
      <c r="AX232" s="12" t="s">
        <v>71</v>
      </c>
      <c r="AY232" s="240" t="s">
        <v>145</v>
      </c>
    </row>
    <row r="233" spans="2:51" s="11" customFormat="1" ht="12">
      <c r="B233" s="220"/>
      <c r="C233" s="221"/>
      <c r="D233" s="217" t="s">
        <v>157</v>
      </c>
      <c r="E233" s="222" t="s">
        <v>19</v>
      </c>
      <c r="F233" s="223" t="s">
        <v>261</v>
      </c>
      <c r="G233" s="221"/>
      <c r="H233" s="222" t="s">
        <v>19</v>
      </c>
      <c r="I233" s="224"/>
      <c r="J233" s="221"/>
      <c r="K233" s="221"/>
      <c r="L233" s="225"/>
      <c r="M233" s="226"/>
      <c r="N233" s="227"/>
      <c r="O233" s="227"/>
      <c r="P233" s="227"/>
      <c r="Q233" s="227"/>
      <c r="R233" s="227"/>
      <c r="S233" s="227"/>
      <c r="T233" s="228"/>
      <c r="AT233" s="229" t="s">
        <v>157</v>
      </c>
      <c r="AU233" s="229" t="s">
        <v>80</v>
      </c>
      <c r="AV233" s="11" t="s">
        <v>76</v>
      </c>
      <c r="AW233" s="11" t="s">
        <v>33</v>
      </c>
      <c r="AX233" s="11" t="s">
        <v>71</v>
      </c>
      <c r="AY233" s="229" t="s">
        <v>145</v>
      </c>
    </row>
    <row r="234" spans="2:51" s="12" customFormat="1" ht="12">
      <c r="B234" s="230"/>
      <c r="C234" s="231"/>
      <c r="D234" s="217" t="s">
        <v>157</v>
      </c>
      <c r="E234" s="232" t="s">
        <v>19</v>
      </c>
      <c r="F234" s="233" t="s">
        <v>262</v>
      </c>
      <c r="G234" s="231"/>
      <c r="H234" s="234">
        <v>26.384</v>
      </c>
      <c r="I234" s="235"/>
      <c r="J234" s="231"/>
      <c r="K234" s="231"/>
      <c r="L234" s="236"/>
      <c r="M234" s="237"/>
      <c r="N234" s="238"/>
      <c r="O234" s="238"/>
      <c r="P234" s="238"/>
      <c r="Q234" s="238"/>
      <c r="R234" s="238"/>
      <c r="S234" s="238"/>
      <c r="T234" s="239"/>
      <c r="AT234" s="240" t="s">
        <v>157</v>
      </c>
      <c r="AU234" s="240" t="s">
        <v>80</v>
      </c>
      <c r="AV234" s="12" t="s">
        <v>80</v>
      </c>
      <c r="AW234" s="12" t="s">
        <v>33</v>
      </c>
      <c r="AX234" s="12" t="s">
        <v>71</v>
      </c>
      <c r="AY234" s="240" t="s">
        <v>145</v>
      </c>
    </row>
    <row r="235" spans="2:51" s="12" customFormat="1" ht="12">
      <c r="B235" s="230"/>
      <c r="C235" s="231"/>
      <c r="D235" s="217" t="s">
        <v>157</v>
      </c>
      <c r="E235" s="232" t="s">
        <v>19</v>
      </c>
      <c r="F235" s="233" t="s">
        <v>263</v>
      </c>
      <c r="G235" s="231"/>
      <c r="H235" s="234">
        <v>16.758</v>
      </c>
      <c r="I235" s="235"/>
      <c r="J235" s="231"/>
      <c r="K235" s="231"/>
      <c r="L235" s="236"/>
      <c r="M235" s="237"/>
      <c r="N235" s="238"/>
      <c r="O235" s="238"/>
      <c r="P235" s="238"/>
      <c r="Q235" s="238"/>
      <c r="R235" s="238"/>
      <c r="S235" s="238"/>
      <c r="T235" s="239"/>
      <c r="AT235" s="240" t="s">
        <v>157</v>
      </c>
      <c r="AU235" s="240" t="s">
        <v>80</v>
      </c>
      <c r="AV235" s="12" t="s">
        <v>80</v>
      </c>
      <c r="AW235" s="12" t="s">
        <v>33</v>
      </c>
      <c r="AX235" s="12" t="s">
        <v>71</v>
      </c>
      <c r="AY235" s="240" t="s">
        <v>145</v>
      </c>
    </row>
    <row r="236" spans="2:51" s="11" customFormat="1" ht="12">
      <c r="B236" s="220"/>
      <c r="C236" s="221"/>
      <c r="D236" s="217" t="s">
        <v>157</v>
      </c>
      <c r="E236" s="222" t="s">
        <v>19</v>
      </c>
      <c r="F236" s="223" t="s">
        <v>264</v>
      </c>
      <c r="G236" s="221"/>
      <c r="H236" s="222" t="s">
        <v>19</v>
      </c>
      <c r="I236" s="224"/>
      <c r="J236" s="221"/>
      <c r="K236" s="221"/>
      <c r="L236" s="225"/>
      <c r="M236" s="226"/>
      <c r="N236" s="227"/>
      <c r="O236" s="227"/>
      <c r="P236" s="227"/>
      <c r="Q236" s="227"/>
      <c r="R236" s="227"/>
      <c r="S236" s="227"/>
      <c r="T236" s="228"/>
      <c r="AT236" s="229" t="s">
        <v>157</v>
      </c>
      <c r="AU236" s="229" t="s">
        <v>80</v>
      </c>
      <c r="AV236" s="11" t="s">
        <v>76</v>
      </c>
      <c r="AW236" s="11" t="s">
        <v>33</v>
      </c>
      <c r="AX236" s="11" t="s">
        <v>71</v>
      </c>
      <c r="AY236" s="229" t="s">
        <v>145</v>
      </c>
    </row>
    <row r="237" spans="2:51" s="12" customFormat="1" ht="12">
      <c r="B237" s="230"/>
      <c r="C237" s="231"/>
      <c r="D237" s="217" t="s">
        <v>157</v>
      </c>
      <c r="E237" s="232" t="s">
        <v>19</v>
      </c>
      <c r="F237" s="233" t="s">
        <v>265</v>
      </c>
      <c r="G237" s="231"/>
      <c r="H237" s="234">
        <v>41.076</v>
      </c>
      <c r="I237" s="235"/>
      <c r="J237" s="231"/>
      <c r="K237" s="231"/>
      <c r="L237" s="236"/>
      <c r="M237" s="237"/>
      <c r="N237" s="238"/>
      <c r="O237" s="238"/>
      <c r="P237" s="238"/>
      <c r="Q237" s="238"/>
      <c r="R237" s="238"/>
      <c r="S237" s="238"/>
      <c r="T237" s="239"/>
      <c r="AT237" s="240" t="s">
        <v>157</v>
      </c>
      <c r="AU237" s="240" t="s">
        <v>80</v>
      </c>
      <c r="AV237" s="12" t="s">
        <v>80</v>
      </c>
      <c r="AW237" s="12" t="s">
        <v>33</v>
      </c>
      <c r="AX237" s="12" t="s">
        <v>71</v>
      </c>
      <c r="AY237" s="240" t="s">
        <v>145</v>
      </c>
    </row>
    <row r="238" spans="2:51" s="11" customFormat="1" ht="12">
      <c r="B238" s="220"/>
      <c r="C238" s="221"/>
      <c r="D238" s="217" t="s">
        <v>157</v>
      </c>
      <c r="E238" s="222" t="s">
        <v>19</v>
      </c>
      <c r="F238" s="223" t="s">
        <v>266</v>
      </c>
      <c r="G238" s="221"/>
      <c r="H238" s="222" t="s">
        <v>19</v>
      </c>
      <c r="I238" s="224"/>
      <c r="J238" s="221"/>
      <c r="K238" s="221"/>
      <c r="L238" s="225"/>
      <c r="M238" s="226"/>
      <c r="N238" s="227"/>
      <c r="O238" s="227"/>
      <c r="P238" s="227"/>
      <c r="Q238" s="227"/>
      <c r="R238" s="227"/>
      <c r="S238" s="227"/>
      <c r="T238" s="228"/>
      <c r="AT238" s="229" t="s">
        <v>157</v>
      </c>
      <c r="AU238" s="229" t="s">
        <v>80</v>
      </c>
      <c r="AV238" s="11" t="s">
        <v>76</v>
      </c>
      <c r="AW238" s="11" t="s">
        <v>33</v>
      </c>
      <c r="AX238" s="11" t="s">
        <v>71</v>
      </c>
      <c r="AY238" s="229" t="s">
        <v>145</v>
      </c>
    </row>
    <row r="239" spans="2:51" s="12" customFormat="1" ht="12">
      <c r="B239" s="230"/>
      <c r="C239" s="231"/>
      <c r="D239" s="217" t="s">
        <v>157</v>
      </c>
      <c r="E239" s="232" t="s">
        <v>19</v>
      </c>
      <c r="F239" s="233" t="s">
        <v>267</v>
      </c>
      <c r="G239" s="231"/>
      <c r="H239" s="234">
        <v>45.36</v>
      </c>
      <c r="I239" s="235"/>
      <c r="J239" s="231"/>
      <c r="K239" s="231"/>
      <c r="L239" s="236"/>
      <c r="M239" s="237"/>
      <c r="N239" s="238"/>
      <c r="O239" s="238"/>
      <c r="P239" s="238"/>
      <c r="Q239" s="238"/>
      <c r="R239" s="238"/>
      <c r="S239" s="238"/>
      <c r="T239" s="239"/>
      <c r="AT239" s="240" t="s">
        <v>157</v>
      </c>
      <c r="AU239" s="240" t="s">
        <v>80</v>
      </c>
      <c r="AV239" s="12" t="s">
        <v>80</v>
      </c>
      <c r="AW239" s="12" t="s">
        <v>33</v>
      </c>
      <c r="AX239" s="12" t="s">
        <v>71</v>
      </c>
      <c r="AY239" s="240" t="s">
        <v>145</v>
      </c>
    </row>
    <row r="240" spans="2:51" s="11" customFormat="1" ht="12">
      <c r="B240" s="220"/>
      <c r="C240" s="221"/>
      <c r="D240" s="217" t="s">
        <v>157</v>
      </c>
      <c r="E240" s="222" t="s">
        <v>19</v>
      </c>
      <c r="F240" s="223" t="s">
        <v>268</v>
      </c>
      <c r="G240" s="221"/>
      <c r="H240" s="222" t="s">
        <v>19</v>
      </c>
      <c r="I240" s="224"/>
      <c r="J240" s="221"/>
      <c r="K240" s="221"/>
      <c r="L240" s="225"/>
      <c r="M240" s="226"/>
      <c r="N240" s="227"/>
      <c r="O240" s="227"/>
      <c r="P240" s="227"/>
      <c r="Q240" s="227"/>
      <c r="R240" s="227"/>
      <c r="S240" s="227"/>
      <c r="T240" s="228"/>
      <c r="AT240" s="229" t="s">
        <v>157</v>
      </c>
      <c r="AU240" s="229" t="s">
        <v>80</v>
      </c>
      <c r="AV240" s="11" t="s">
        <v>76</v>
      </c>
      <c r="AW240" s="11" t="s">
        <v>33</v>
      </c>
      <c r="AX240" s="11" t="s">
        <v>71</v>
      </c>
      <c r="AY240" s="229" t="s">
        <v>145</v>
      </c>
    </row>
    <row r="241" spans="2:51" s="12" customFormat="1" ht="12">
      <c r="B241" s="230"/>
      <c r="C241" s="231"/>
      <c r="D241" s="217" t="s">
        <v>157</v>
      </c>
      <c r="E241" s="232" t="s">
        <v>19</v>
      </c>
      <c r="F241" s="233" t="s">
        <v>269</v>
      </c>
      <c r="G241" s="231"/>
      <c r="H241" s="234">
        <v>57.708</v>
      </c>
      <c r="I241" s="235"/>
      <c r="J241" s="231"/>
      <c r="K241" s="231"/>
      <c r="L241" s="236"/>
      <c r="M241" s="237"/>
      <c r="N241" s="238"/>
      <c r="O241" s="238"/>
      <c r="P241" s="238"/>
      <c r="Q241" s="238"/>
      <c r="R241" s="238"/>
      <c r="S241" s="238"/>
      <c r="T241" s="239"/>
      <c r="AT241" s="240" t="s">
        <v>157</v>
      </c>
      <c r="AU241" s="240" t="s">
        <v>80</v>
      </c>
      <c r="AV241" s="12" t="s">
        <v>80</v>
      </c>
      <c r="AW241" s="12" t="s">
        <v>33</v>
      </c>
      <c r="AX241" s="12" t="s">
        <v>71</v>
      </c>
      <c r="AY241" s="240" t="s">
        <v>145</v>
      </c>
    </row>
    <row r="242" spans="2:51" s="14" customFormat="1" ht="12">
      <c r="B242" s="262"/>
      <c r="C242" s="263"/>
      <c r="D242" s="217" t="s">
        <v>157</v>
      </c>
      <c r="E242" s="264" t="s">
        <v>19</v>
      </c>
      <c r="F242" s="265" t="s">
        <v>229</v>
      </c>
      <c r="G242" s="263"/>
      <c r="H242" s="266">
        <v>633.406</v>
      </c>
      <c r="I242" s="267"/>
      <c r="J242" s="263"/>
      <c r="K242" s="263"/>
      <c r="L242" s="268"/>
      <c r="M242" s="269"/>
      <c r="N242" s="270"/>
      <c r="O242" s="270"/>
      <c r="P242" s="270"/>
      <c r="Q242" s="270"/>
      <c r="R242" s="270"/>
      <c r="S242" s="270"/>
      <c r="T242" s="271"/>
      <c r="AT242" s="272" t="s">
        <v>157</v>
      </c>
      <c r="AU242" s="272" t="s">
        <v>80</v>
      </c>
      <c r="AV242" s="14" t="s">
        <v>146</v>
      </c>
      <c r="AW242" s="14" t="s">
        <v>33</v>
      </c>
      <c r="AX242" s="14" t="s">
        <v>71</v>
      </c>
      <c r="AY242" s="272" t="s">
        <v>145</v>
      </c>
    </row>
    <row r="243" spans="2:51" s="13" customFormat="1" ht="12">
      <c r="B243" s="251"/>
      <c r="C243" s="252"/>
      <c r="D243" s="217" t="s">
        <v>157</v>
      </c>
      <c r="E243" s="253" t="s">
        <v>19</v>
      </c>
      <c r="F243" s="254" t="s">
        <v>185</v>
      </c>
      <c r="G243" s="252"/>
      <c r="H243" s="255">
        <v>1720.397</v>
      </c>
      <c r="I243" s="256"/>
      <c r="J243" s="252"/>
      <c r="K243" s="252"/>
      <c r="L243" s="257"/>
      <c r="M243" s="258"/>
      <c r="N243" s="259"/>
      <c r="O243" s="259"/>
      <c r="P243" s="259"/>
      <c r="Q243" s="259"/>
      <c r="R243" s="259"/>
      <c r="S243" s="259"/>
      <c r="T243" s="260"/>
      <c r="AT243" s="261" t="s">
        <v>157</v>
      </c>
      <c r="AU243" s="261" t="s">
        <v>80</v>
      </c>
      <c r="AV243" s="13" t="s">
        <v>153</v>
      </c>
      <c r="AW243" s="13" t="s">
        <v>33</v>
      </c>
      <c r="AX243" s="13" t="s">
        <v>76</v>
      </c>
      <c r="AY243" s="261" t="s">
        <v>145</v>
      </c>
    </row>
    <row r="244" spans="2:65" s="1" customFormat="1" ht="20.4" customHeight="1">
      <c r="B244" s="38"/>
      <c r="C244" s="205" t="s">
        <v>270</v>
      </c>
      <c r="D244" s="205" t="s">
        <v>148</v>
      </c>
      <c r="E244" s="206" t="s">
        <v>271</v>
      </c>
      <c r="F244" s="207" t="s">
        <v>272</v>
      </c>
      <c r="G244" s="208" t="s">
        <v>177</v>
      </c>
      <c r="H244" s="209">
        <v>534.882</v>
      </c>
      <c r="I244" s="210"/>
      <c r="J244" s="211">
        <f>ROUND(I244*H244,2)</f>
        <v>0</v>
      </c>
      <c r="K244" s="207" t="s">
        <v>152</v>
      </c>
      <c r="L244" s="43"/>
      <c r="M244" s="212" t="s">
        <v>19</v>
      </c>
      <c r="N244" s="213" t="s">
        <v>42</v>
      </c>
      <c r="O244" s="79"/>
      <c r="P244" s="214">
        <f>O244*H244</f>
        <v>0</v>
      </c>
      <c r="Q244" s="214">
        <v>0.021</v>
      </c>
      <c r="R244" s="214">
        <f>Q244*H244</f>
        <v>11.232522</v>
      </c>
      <c r="S244" s="214">
        <v>0</v>
      </c>
      <c r="T244" s="215">
        <f>S244*H244</f>
        <v>0</v>
      </c>
      <c r="AR244" s="17" t="s">
        <v>153</v>
      </c>
      <c r="AT244" s="17" t="s">
        <v>148</v>
      </c>
      <c r="AU244" s="17" t="s">
        <v>80</v>
      </c>
      <c r="AY244" s="17" t="s">
        <v>145</v>
      </c>
      <c r="BE244" s="216">
        <f>IF(N244="základní",J244,0)</f>
        <v>0</v>
      </c>
      <c r="BF244" s="216">
        <f>IF(N244="snížená",J244,0)</f>
        <v>0</v>
      </c>
      <c r="BG244" s="216">
        <f>IF(N244="zákl. přenesená",J244,0)</f>
        <v>0</v>
      </c>
      <c r="BH244" s="216">
        <f>IF(N244="sníž. přenesená",J244,0)</f>
        <v>0</v>
      </c>
      <c r="BI244" s="216">
        <f>IF(N244="nulová",J244,0)</f>
        <v>0</v>
      </c>
      <c r="BJ244" s="17" t="s">
        <v>76</v>
      </c>
      <c r="BK244" s="216">
        <f>ROUND(I244*H244,2)</f>
        <v>0</v>
      </c>
      <c r="BL244" s="17" t="s">
        <v>153</v>
      </c>
      <c r="BM244" s="17" t="s">
        <v>273</v>
      </c>
    </row>
    <row r="245" spans="2:47" s="1" customFormat="1" ht="12">
      <c r="B245" s="38"/>
      <c r="C245" s="39"/>
      <c r="D245" s="217" t="s">
        <v>155</v>
      </c>
      <c r="E245" s="39"/>
      <c r="F245" s="218" t="s">
        <v>274</v>
      </c>
      <c r="G245" s="39"/>
      <c r="H245" s="39"/>
      <c r="I245" s="131"/>
      <c r="J245" s="39"/>
      <c r="K245" s="39"/>
      <c r="L245" s="43"/>
      <c r="M245" s="219"/>
      <c r="N245" s="79"/>
      <c r="O245" s="79"/>
      <c r="P245" s="79"/>
      <c r="Q245" s="79"/>
      <c r="R245" s="79"/>
      <c r="S245" s="79"/>
      <c r="T245" s="80"/>
      <c r="AT245" s="17" t="s">
        <v>155</v>
      </c>
      <c r="AU245" s="17" t="s">
        <v>80</v>
      </c>
    </row>
    <row r="246" spans="2:51" s="11" customFormat="1" ht="12">
      <c r="B246" s="220"/>
      <c r="C246" s="221"/>
      <c r="D246" s="217" t="s">
        <v>157</v>
      </c>
      <c r="E246" s="222" t="s">
        <v>19</v>
      </c>
      <c r="F246" s="223" t="s">
        <v>275</v>
      </c>
      <c r="G246" s="221"/>
      <c r="H246" s="222" t="s">
        <v>19</v>
      </c>
      <c r="I246" s="224"/>
      <c r="J246" s="221"/>
      <c r="K246" s="221"/>
      <c r="L246" s="225"/>
      <c r="M246" s="226"/>
      <c r="N246" s="227"/>
      <c r="O246" s="227"/>
      <c r="P246" s="227"/>
      <c r="Q246" s="227"/>
      <c r="R246" s="227"/>
      <c r="S246" s="227"/>
      <c r="T246" s="228"/>
      <c r="AT246" s="229" t="s">
        <v>157</v>
      </c>
      <c r="AU246" s="229" t="s">
        <v>80</v>
      </c>
      <c r="AV246" s="11" t="s">
        <v>76</v>
      </c>
      <c r="AW246" s="11" t="s">
        <v>33</v>
      </c>
      <c r="AX246" s="11" t="s">
        <v>71</v>
      </c>
      <c r="AY246" s="229" t="s">
        <v>145</v>
      </c>
    </row>
    <row r="247" spans="2:51" s="11" customFormat="1" ht="12">
      <c r="B247" s="220"/>
      <c r="C247" s="221"/>
      <c r="D247" s="217" t="s">
        <v>157</v>
      </c>
      <c r="E247" s="222" t="s">
        <v>19</v>
      </c>
      <c r="F247" s="223" t="s">
        <v>159</v>
      </c>
      <c r="G247" s="221"/>
      <c r="H247" s="222" t="s">
        <v>19</v>
      </c>
      <c r="I247" s="224"/>
      <c r="J247" s="221"/>
      <c r="K247" s="221"/>
      <c r="L247" s="225"/>
      <c r="M247" s="226"/>
      <c r="N247" s="227"/>
      <c r="O247" s="227"/>
      <c r="P247" s="227"/>
      <c r="Q247" s="227"/>
      <c r="R247" s="227"/>
      <c r="S247" s="227"/>
      <c r="T247" s="228"/>
      <c r="AT247" s="229" t="s">
        <v>157</v>
      </c>
      <c r="AU247" s="229" t="s">
        <v>80</v>
      </c>
      <c r="AV247" s="11" t="s">
        <v>76</v>
      </c>
      <c r="AW247" s="11" t="s">
        <v>33</v>
      </c>
      <c r="AX247" s="11" t="s">
        <v>71</v>
      </c>
      <c r="AY247" s="229" t="s">
        <v>145</v>
      </c>
    </row>
    <row r="248" spans="2:51" s="11" customFormat="1" ht="12">
      <c r="B248" s="220"/>
      <c r="C248" s="221"/>
      <c r="D248" s="217" t="s">
        <v>157</v>
      </c>
      <c r="E248" s="222" t="s">
        <v>19</v>
      </c>
      <c r="F248" s="223" t="s">
        <v>179</v>
      </c>
      <c r="G248" s="221"/>
      <c r="H248" s="222" t="s">
        <v>19</v>
      </c>
      <c r="I248" s="224"/>
      <c r="J248" s="221"/>
      <c r="K248" s="221"/>
      <c r="L248" s="225"/>
      <c r="M248" s="226"/>
      <c r="N248" s="227"/>
      <c r="O248" s="227"/>
      <c r="P248" s="227"/>
      <c r="Q248" s="227"/>
      <c r="R248" s="227"/>
      <c r="S248" s="227"/>
      <c r="T248" s="228"/>
      <c r="AT248" s="229" t="s">
        <v>157</v>
      </c>
      <c r="AU248" s="229" t="s">
        <v>80</v>
      </c>
      <c r="AV248" s="11" t="s">
        <v>76</v>
      </c>
      <c r="AW248" s="11" t="s">
        <v>33</v>
      </c>
      <c r="AX248" s="11" t="s">
        <v>71</v>
      </c>
      <c r="AY248" s="229" t="s">
        <v>145</v>
      </c>
    </row>
    <row r="249" spans="2:51" s="12" customFormat="1" ht="12">
      <c r="B249" s="230"/>
      <c r="C249" s="231"/>
      <c r="D249" s="217" t="s">
        <v>157</v>
      </c>
      <c r="E249" s="232" t="s">
        <v>19</v>
      </c>
      <c r="F249" s="233" t="s">
        <v>276</v>
      </c>
      <c r="G249" s="231"/>
      <c r="H249" s="234">
        <v>159.6</v>
      </c>
      <c r="I249" s="235"/>
      <c r="J249" s="231"/>
      <c r="K249" s="231"/>
      <c r="L249" s="236"/>
      <c r="M249" s="237"/>
      <c r="N249" s="238"/>
      <c r="O249" s="238"/>
      <c r="P249" s="238"/>
      <c r="Q249" s="238"/>
      <c r="R249" s="238"/>
      <c r="S249" s="238"/>
      <c r="T249" s="239"/>
      <c r="AT249" s="240" t="s">
        <v>157</v>
      </c>
      <c r="AU249" s="240" t="s">
        <v>80</v>
      </c>
      <c r="AV249" s="12" t="s">
        <v>80</v>
      </c>
      <c r="AW249" s="12" t="s">
        <v>33</v>
      </c>
      <c r="AX249" s="12" t="s">
        <v>71</v>
      </c>
      <c r="AY249" s="240" t="s">
        <v>145</v>
      </c>
    </row>
    <row r="250" spans="2:51" s="12" customFormat="1" ht="12">
      <c r="B250" s="230"/>
      <c r="C250" s="231"/>
      <c r="D250" s="217" t="s">
        <v>157</v>
      </c>
      <c r="E250" s="232" t="s">
        <v>19</v>
      </c>
      <c r="F250" s="233" t="s">
        <v>277</v>
      </c>
      <c r="G250" s="231"/>
      <c r="H250" s="234">
        <v>-23.64</v>
      </c>
      <c r="I250" s="235"/>
      <c r="J250" s="231"/>
      <c r="K250" s="231"/>
      <c r="L250" s="236"/>
      <c r="M250" s="237"/>
      <c r="N250" s="238"/>
      <c r="O250" s="238"/>
      <c r="P250" s="238"/>
      <c r="Q250" s="238"/>
      <c r="R250" s="238"/>
      <c r="S250" s="238"/>
      <c r="T250" s="239"/>
      <c r="AT250" s="240" t="s">
        <v>157</v>
      </c>
      <c r="AU250" s="240" t="s">
        <v>80</v>
      </c>
      <c r="AV250" s="12" t="s">
        <v>80</v>
      </c>
      <c r="AW250" s="12" t="s">
        <v>33</v>
      </c>
      <c r="AX250" s="12" t="s">
        <v>71</v>
      </c>
      <c r="AY250" s="240" t="s">
        <v>145</v>
      </c>
    </row>
    <row r="251" spans="2:51" s="12" customFormat="1" ht="12">
      <c r="B251" s="230"/>
      <c r="C251" s="231"/>
      <c r="D251" s="217" t="s">
        <v>157</v>
      </c>
      <c r="E251" s="232" t="s">
        <v>19</v>
      </c>
      <c r="F251" s="233" t="s">
        <v>278</v>
      </c>
      <c r="G251" s="231"/>
      <c r="H251" s="234">
        <v>247.8</v>
      </c>
      <c r="I251" s="235"/>
      <c r="J251" s="231"/>
      <c r="K251" s="231"/>
      <c r="L251" s="236"/>
      <c r="M251" s="237"/>
      <c r="N251" s="238"/>
      <c r="O251" s="238"/>
      <c r="P251" s="238"/>
      <c r="Q251" s="238"/>
      <c r="R251" s="238"/>
      <c r="S251" s="238"/>
      <c r="T251" s="239"/>
      <c r="AT251" s="240" t="s">
        <v>157</v>
      </c>
      <c r="AU251" s="240" t="s">
        <v>80</v>
      </c>
      <c r="AV251" s="12" t="s">
        <v>80</v>
      </c>
      <c r="AW251" s="12" t="s">
        <v>33</v>
      </c>
      <c r="AX251" s="12" t="s">
        <v>71</v>
      </c>
      <c r="AY251" s="240" t="s">
        <v>145</v>
      </c>
    </row>
    <row r="252" spans="2:51" s="12" customFormat="1" ht="12">
      <c r="B252" s="230"/>
      <c r="C252" s="231"/>
      <c r="D252" s="217" t="s">
        <v>157</v>
      </c>
      <c r="E252" s="232" t="s">
        <v>19</v>
      </c>
      <c r="F252" s="233" t="s">
        <v>277</v>
      </c>
      <c r="G252" s="231"/>
      <c r="H252" s="234">
        <v>-23.64</v>
      </c>
      <c r="I252" s="235"/>
      <c r="J252" s="231"/>
      <c r="K252" s="231"/>
      <c r="L252" s="236"/>
      <c r="M252" s="237"/>
      <c r="N252" s="238"/>
      <c r="O252" s="238"/>
      <c r="P252" s="238"/>
      <c r="Q252" s="238"/>
      <c r="R252" s="238"/>
      <c r="S252" s="238"/>
      <c r="T252" s="239"/>
      <c r="AT252" s="240" t="s">
        <v>157</v>
      </c>
      <c r="AU252" s="240" t="s">
        <v>80</v>
      </c>
      <c r="AV252" s="12" t="s">
        <v>80</v>
      </c>
      <c r="AW252" s="12" t="s">
        <v>33</v>
      </c>
      <c r="AX252" s="12" t="s">
        <v>71</v>
      </c>
      <c r="AY252" s="240" t="s">
        <v>145</v>
      </c>
    </row>
    <row r="253" spans="2:51" s="11" customFormat="1" ht="12">
      <c r="B253" s="220"/>
      <c r="C253" s="221"/>
      <c r="D253" s="217" t="s">
        <v>157</v>
      </c>
      <c r="E253" s="222" t="s">
        <v>19</v>
      </c>
      <c r="F253" s="223" t="s">
        <v>181</v>
      </c>
      <c r="G253" s="221"/>
      <c r="H253" s="222" t="s">
        <v>19</v>
      </c>
      <c r="I253" s="224"/>
      <c r="J253" s="221"/>
      <c r="K253" s="221"/>
      <c r="L253" s="225"/>
      <c r="M253" s="226"/>
      <c r="N253" s="227"/>
      <c r="O253" s="227"/>
      <c r="P253" s="227"/>
      <c r="Q253" s="227"/>
      <c r="R253" s="227"/>
      <c r="S253" s="227"/>
      <c r="T253" s="228"/>
      <c r="AT253" s="229" t="s">
        <v>157</v>
      </c>
      <c r="AU253" s="229" t="s">
        <v>80</v>
      </c>
      <c r="AV253" s="11" t="s">
        <v>76</v>
      </c>
      <c r="AW253" s="11" t="s">
        <v>33</v>
      </c>
      <c r="AX253" s="11" t="s">
        <v>71</v>
      </c>
      <c r="AY253" s="229" t="s">
        <v>145</v>
      </c>
    </row>
    <row r="254" spans="2:51" s="12" customFormat="1" ht="12">
      <c r="B254" s="230"/>
      <c r="C254" s="231"/>
      <c r="D254" s="217" t="s">
        <v>157</v>
      </c>
      <c r="E254" s="232" t="s">
        <v>19</v>
      </c>
      <c r="F254" s="233" t="s">
        <v>279</v>
      </c>
      <c r="G254" s="231"/>
      <c r="H254" s="234">
        <v>71.82</v>
      </c>
      <c r="I254" s="235"/>
      <c r="J254" s="231"/>
      <c r="K254" s="231"/>
      <c r="L254" s="236"/>
      <c r="M254" s="237"/>
      <c r="N254" s="238"/>
      <c r="O254" s="238"/>
      <c r="P254" s="238"/>
      <c r="Q254" s="238"/>
      <c r="R254" s="238"/>
      <c r="S254" s="238"/>
      <c r="T254" s="239"/>
      <c r="AT254" s="240" t="s">
        <v>157</v>
      </c>
      <c r="AU254" s="240" t="s">
        <v>80</v>
      </c>
      <c r="AV254" s="12" t="s">
        <v>80</v>
      </c>
      <c r="AW254" s="12" t="s">
        <v>33</v>
      </c>
      <c r="AX254" s="12" t="s">
        <v>71</v>
      </c>
      <c r="AY254" s="240" t="s">
        <v>145</v>
      </c>
    </row>
    <row r="255" spans="2:51" s="12" customFormat="1" ht="12">
      <c r="B255" s="230"/>
      <c r="C255" s="231"/>
      <c r="D255" s="217" t="s">
        <v>157</v>
      </c>
      <c r="E255" s="232" t="s">
        <v>19</v>
      </c>
      <c r="F255" s="233" t="s">
        <v>280</v>
      </c>
      <c r="G255" s="231"/>
      <c r="H255" s="234">
        <v>-12.411</v>
      </c>
      <c r="I255" s="235"/>
      <c r="J255" s="231"/>
      <c r="K255" s="231"/>
      <c r="L255" s="236"/>
      <c r="M255" s="237"/>
      <c r="N255" s="238"/>
      <c r="O255" s="238"/>
      <c r="P255" s="238"/>
      <c r="Q255" s="238"/>
      <c r="R255" s="238"/>
      <c r="S255" s="238"/>
      <c r="T255" s="239"/>
      <c r="AT255" s="240" t="s">
        <v>157</v>
      </c>
      <c r="AU255" s="240" t="s">
        <v>80</v>
      </c>
      <c r="AV255" s="12" t="s">
        <v>80</v>
      </c>
      <c r="AW255" s="12" t="s">
        <v>33</v>
      </c>
      <c r="AX255" s="12" t="s">
        <v>71</v>
      </c>
      <c r="AY255" s="240" t="s">
        <v>145</v>
      </c>
    </row>
    <row r="256" spans="2:51" s="12" customFormat="1" ht="12">
      <c r="B256" s="230"/>
      <c r="C256" s="231"/>
      <c r="D256" s="217" t="s">
        <v>157</v>
      </c>
      <c r="E256" s="232" t="s">
        <v>19</v>
      </c>
      <c r="F256" s="233" t="s">
        <v>281</v>
      </c>
      <c r="G256" s="231"/>
      <c r="H256" s="234">
        <v>127.764</v>
      </c>
      <c r="I256" s="235"/>
      <c r="J256" s="231"/>
      <c r="K256" s="231"/>
      <c r="L256" s="236"/>
      <c r="M256" s="237"/>
      <c r="N256" s="238"/>
      <c r="O256" s="238"/>
      <c r="P256" s="238"/>
      <c r="Q256" s="238"/>
      <c r="R256" s="238"/>
      <c r="S256" s="238"/>
      <c r="T256" s="239"/>
      <c r="AT256" s="240" t="s">
        <v>157</v>
      </c>
      <c r="AU256" s="240" t="s">
        <v>80</v>
      </c>
      <c r="AV256" s="12" t="s">
        <v>80</v>
      </c>
      <c r="AW256" s="12" t="s">
        <v>33</v>
      </c>
      <c r="AX256" s="12" t="s">
        <v>71</v>
      </c>
      <c r="AY256" s="240" t="s">
        <v>145</v>
      </c>
    </row>
    <row r="257" spans="2:51" s="12" customFormat="1" ht="12">
      <c r="B257" s="230"/>
      <c r="C257" s="231"/>
      <c r="D257" s="217" t="s">
        <v>157</v>
      </c>
      <c r="E257" s="232" t="s">
        <v>19</v>
      </c>
      <c r="F257" s="233" t="s">
        <v>280</v>
      </c>
      <c r="G257" s="231"/>
      <c r="H257" s="234">
        <v>-12.411</v>
      </c>
      <c r="I257" s="235"/>
      <c r="J257" s="231"/>
      <c r="K257" s="231"/>
      <c r="L257" s="236"/>
      <c r="M257" s="237"/>
      <c r="N257" s="238"/>
      <c r="O257" s="238"/>
      <c r="P257" s="238"/>
      <c r="Q257" s="238"/>
      <c r="R257" s="238"/>
      <c r="S257" s="238"/>
      <c r="T257" s="239"/>
      <c r="AT257" s="240" t="s">
        <v>157</v>
      </c>
      <c r="AU257" s="240" t="s">
        <v>80</v>
      </c>
      <c r="AV257" s="12" t="s">
        <v>80</v>
      </c>
      <c r="AW257" s="12" t="s">
        <v>33</v>
      </c>
      <c r="AX257" s="12" t="s">
        <v>71</v>
      </c>
      <c r="AY257" s="240" t="s">
        <v>145</v>
      </c>
    </row>
    <row r="258" spans="2:51" s="13" customFormat="1" ht="12">
      <c r="B258" s="251"/>
      <c r="C258" s="252"/>
      <c r="D258" s="217" t="s">
        <v>157</v>
      </c>
      <c r="E258" s="253" t="s">
        <v>19</v>
      </c>
      <c r="F258" s="254" t="s">
        <v>185</v>
      </c>
      <c r="G258" s="252"/>
      <c r="H258" s="255">
        <v>534.882</v>
      </c>
      <c r="I258" s="256"/>
      <c r="J258" s="252"/>
      <c r="K258" s="252"/>
      <c r="L258" s="257"/>
      <c r="M258" s="258"/>
      <c r="N258" s="259"/>
      <c r="O258" s="259"/>
      <c r="P258" s="259"/>
      <c r="Q258" s="259"/>
      <c r="R258" s="259"/>
      <c r="S258" s="259"/>
      <c r="T258" s="260"/>
      <c r="AT258" s="261" t="s">
        <v>157</v>
      </c>
      <c r="AU258" s="261" t="s">
        <v>80</v>
      </c>
      <c r="AV258" s="13" t="s">
        <v>153</v>
      </c>
      <c r="AW258" s="13" t="s">
        <v>33</v>
      </c>
      <c r="AX258" s="13" t="s">
        <v>76</v>
      </c>
      <c r="AY258" s="261" t="s">
        <v>145</v>
      </c>
    </row>
    <row r="259" spans="2:65" s="1" customFormat="1" ht="20.4" customHeight="1">
      <c r="B259" s="38"/>
      <c r="C259" s="205" t="s">
        <v>282</v>
      </c>
      <c r="D259" s="205" t="s">
        <v>148</v>
      </c>
      <c r="E259" s="206" t="s">
        <v>283</v>
      </c>
      <c r="F259" s="207" t="s">
        <v>284</v>
      </c>
      <c r="G259" s="208" t="s">
        <v>177</v>
      </c>
      <c r="H259" s="209">
        <v>338.744</v>
      </c>
      <c r="I259" s="210"/>
      <c r="J259" s="211">
        <f>ROUND(I259*H259,2)</f>
        <v>0</v>
      </c>
      <c r="K259" s="207" t="s">
        <v>152</v>
      </c>
      <c r="L259" s="43"/>
      <c r="M259" s="212" t="s">
        <v>19</v>
      </c>
      <c r="N259" s="213" t="s">
        <v>42</v>
      </c>
      <c r="O259" s="79"/>
      <c r="P259" s="214">
        <f>O259*H259</f>
        <v>0</v>
      </c>
      <c r="Q259" s="214">
        <v>0</v>
      </c>
      <c r="R259" s="214">
        <f>Q259*H259</f>
        <v>0</v>
      </c>
      <c r="S259" s="214">
        <v>0</v>
      </c>
      <c r="T259" s="215">
        <f>S259*H259</f>
        <v>0</v>
      </c>
      <c r="AR259" s="17" t="s">
        <v>153</v>
      </c>
      <c r="AT259" s="17" t="s">
        <v>148</v>
      </c>
      <c r="AU259" s="17" t="s">
        <v>80</v>
      </c>
      <c r="AY259" s="17" t="s">
        <v>145</v>
      </c>
      <c r="BE259" s="216">
        <f>IF(N259="základní",J259,0)</f>
        <v>0</v>
      </c>
      <c r="BF259" s="216">
        <f>IF(N259="snížená",J259,0)</f>
        <v>0</v>
      </c>
      <c r="BG259" s="216">
        <f>IF(N259="zákl. přenesená",J259,0)</f>
        <v>0</v>
      </c>
      <c r="BH259" s="216">
        <f>IF(N259="sníž. přenesená",J259,0)</f>
        <v>0</v>
      </c>
      <c r="BI259" s="216">
        <f>IF(N259="nulová",J259,0)</f>
        <v>0</v>
      </c>
      <c r="BJ259" s="17" t="s">
        <v>76</v>
      </c>
      <c r="BK259" s="216">
        <f>ROUND(I259*H259,2)</f>
        <v>0</v>
      </c>
      <c r="BL259" s="17" t="s">
        <v>153</v>
      </c>
      <c r="BM259" s="17" t="s">
        <v>285</v>
      </c>
    </row>
    <row r="260" spans="2:47" s="1" customFormat="1" ht="12">
      <c r="B260" s="38"/>
      <c r="C260" s="39"/>
      <c r="D260" s="217" t="s">
        <v>155</v>
      </c>
      <c r="E260" s="39"/>
      <c r="F260" s="218" t="s">
        <v>286</v>
      </c>
      <c r="G260" s="39"/>
      <c r="H260" s="39"/>
      <c r="I260" s="131"/>
      <c r="J260" s="39"/>
      <c r="K260" s="39"/>
      <c r="L260" s="43"/>
      <c r="M260" s="219"/>
      <c r="N260" s="79"/>
      <c r="O260" s="79"/>
      <c r="P260" s="79"/>
      <c r="Q260" s="79"/>
      <c r="R260" s="79"/>
      <c r="S260" s="79"/>
      <c r="T260" s="80"/>
      <c r="AT260" s="17" t="s">
        <v>155</v>
      </c>
      <c r="AU260" s="17" t="s">
        <v>80</v>
      </c>
    </row>
    <row r="261" spans="2:51" s="11" customFormat="1" ht="12">
      <c r="B261" s="220"/>
      <c r="C261" s="221"/>
      <c r="D261" s="217" t="s">
        <v>157</v>
      </c>
      <c r="E261" s="222" t="s">
        <v>19</v>
      </c>
      <c r="F261" s="223" t="s">
        <v>287</v>
      </c>
      <c r="G261" s="221"/>
      <c r="H261" s="222" t="s">
        <v>19</v>
      </c>
      <c r="I261" s="224"/>
      <c r="J261" s="221"/>
      <c r="K261" s="221"/>
      <c r="L261" s="225"/>
      <c r="M261" s="226"/>
      <c r="N261" s="227"/>
      <c r="O261" s="227"/>
      <c r="P261" s="227"/>
      <c r="Q261" s="227"/>
      <c r="R261" s="227"/>
      <c r="S261" s="227"/>
      <c r="T261" s="228"/>
      <c r="AT261" s="229" t="s">
        <v>157</v>
      </c>
      <c r="AU261" s="229" t="s">
        <v>80</v>
      </c>
      <c r="AV261" s="11" t="s">
        <v>76</v>
      </c>
      <c r="AW261" s="11" t="s">
        <v>33</v>
      </c>
      <c r="AX261" s="11" t="s">
        <v>71</v>
      </c>
      <c r="AY261" s="229" t="s">
        <v>145</v>
      </c>
    </row>
    <row r="262" spans="2:51" s="11" customFormat="1" ht="12">
      <c r="B262" s="220"/>
      <c r="C262" s="221"/>
      <c r="D262" s="217" t="s">
        <v>157</v>
      </c>
      <c r="E262" s="222" t="s">
        <v>19</v>
      </c>
      <c r="F262" s="223" t="s">
        <v>159</v>
      </c>
      <c r="G262" s="221"/>
      <c r="H262" s="222" t="s">
        <v>19</v>
      </c>
      <c r="I262" s="224"/>
      <c r="J262" s="221"/>
      <c r="K262" s="221"/>
      <c r="L262" s="225"/>
      <c r="M262" s="226"/>
      <c r="N262" s="227"/>
      <c r="O262" s="227"/>
      <c r="P262" s="227"/>
      <c r="Q262" s="227"/>
      <c r="R262" s="227"/>
      <c r="S262" s="227"/>
      <c r="T262" s="228"/>
      <c r="AT262" s="229" t="s">
        <v>157</v>
      </c>
      <c r="AU262" s="229" t="s">
        <v>80</v>
      </c>
      <c r="AV262" s="11" t="s">
        <v>76</v>
      </c>
      <c r="AW262" s="11" t="s">
        <v>33</v>
      </c>
      <c r="AX262" s="11" t="s">
        <v>71</v>
      </c>
      <c r="AY262" s="229" t="s">
        <v>145</v>
      </c>
    </row>
    <row r="263" spans="2:51" s="11" customFormat="1" ht="12">
      <c r="B263" s="220"/>
      <c r="C263" s="221"/>
      <c r="D263" s="217" t="s">
        <v>157</v>
      </c>
      <c r="E263" s="222" t="s">
        <v>19</v>
      </c>
      <c r="F263" s="223" t="s">
        <v>247</v>
      </c>
      <c r="G263" s="221"/>
      <c r="H263" s="222" t="s">
        <v>19</v>
      </c>
      <c r="I263" s="224"/>
      <c r="J263" s="221"/>
      <c r="K263" s="221"/>
      <c r="L263" s="225"/>
      <c r="M263" s="226"/>
      <c r="N263" s="227"/>
      <c r="O263" s="227"/>
      <c r="P263" s="227"/>
      <c r="Q263" s="227"/>
      <c r="R263" s="227"/>
      <c r="S263" s="227"/>
      <c r="T263" s="228"/>
      <c r="AT263" s="229" t="s">
        <v>157</v>
      </c>
      <c r="AU263" s="229" t="s">
        <v>80</v>
      </c>
      <c r="AV263" s="11" t="s">
        <v>76</v>
      </c>
      <c r="AW263" s="11" t="s">
        <v>33</v>
      </c>
      <c r="AX263" s="11" t="s">
        <v>71</v>
      </c>
      <c r="AY263" s="229" t="s">
        <v>145</v>
      </c>
    </row>
    <row r="264" spans="2:51" s="12" customFormat="1" ht="12">
      <c r="B264" s="230"/>
      <c r="C264" s="231"/>
      <c r="D264" s="217" t="s">
        <v>157</v>
      </c>
      <c r="E264" s="232" t="s">
        <v>19</v>
      </c>
      <c r="F264" s="233" t="s">
        <v>288</v>
      </c>
      <c r="G264" s="231"/>
      <c r="H264" s="234">
        <v>72.504</v>
      </c>
      <c r="I264" s="235"/>
      <c r="J264" s="231"/>
      <c r="K264" s="231"/>
      <c r="L264" s="236"/>
      <c r="M264" s="237"/>
      <c r="N264" s="238"/>
      <c r="O264" s="238"/>
      <c r="P264" s="238"/>
      <c r="Q264" s="238"/>
      <c r="R264" s="238"/>
      <c r="S264" s="238"/>
      <c r="T264" s="239"/>
      <c r="AT264" s="240" t="s">
        <v>157</v>
      </c>
      <c r="AU264" s="240" t="s">
        <v>80</v>
      </c>
      <c r="AV264" s="12" t="s">
        <v>80</v>
      </c>
      <c r="AW264" s="12" t="s">
        <v>33</v>
      </c>
      <c r="AX264" s="12" t="s">
        <v>71</v>
      </c>
      <c r="AY264" s="240" t="s">
        <v>145</v>
      </c>
    </row>
    <row r="265" spans="2:51" s="12" customFormat="1" ht="12">
      <c r="B265" s="230"/>
      <c r="C265" s="231"/>
      <c r="D265" s="217" t="s">
        <v>157</v>
      </c>
      <c r="E265" s="232" t="s">
        <v>19</v>
      </c>
      <c r="F265" s="233" t="s">
        <v>289</v>
      </c>
      <c r="G265" s="231"/>
      <c r="H265" s="234">
        <v>66.24</v>
      </c>
      <c r="I265" s="235"/>
      <c r="J265" s="231"/>
      <c r="K265" s="231"/>
      <c r="L265" s="236"/>
      <c r="M265" s="237"/>
      <c r="N265" s="238"/>
      <c r="O265" s="238"/>
      <c r="P265" s="238"/>
      <c r="Q265" s="238"/>
      <c r="R265" s="238"/>
      <c r="S265" s="238"/>
      <c r="T265" s="239"/>
      <c r="AT265" s="240" t="s">
        <v>157</v>
      </c>
      <c r="AU265" s="240" t="s">
        <v>80</v>
      </c>
      <c r="AV265" s="12" t="s">
        <v>80</v>
      </c>
      <c r="AW265" s="12" t="s">
        <v>33</v>
      </c>
      <c r="AX265" s="12" t="s">
        <v>71</v>
      </c>
      <c r="AY265" s="240" t="s">
        <v>145</v>
      </c>
    </row>
    <row r="266" spans="2:51" s="14" customFormat="1" ht="12">
      <c r="B266" s="262"/>
      <c r="C266" s="263"/>
      <c r="D266" s="217" t="s">
        <v>157</v>
      </c>
      <c r="E266" s="264" t="s">
        <v>19</v>
      </c>
      <c r="F266" s="265" t="s">
        <v>229</v>
      </c>
      <c r="G266" s="263"/>
      <c r="H266" s="266">
        <v>138.744</v>
      </c>
      <c r="I266" s="267"/>
      <c r="J266" s="263"/>
      <c r="K266" s="263"/>
      <c r="L266" s="268"/>
      <c r="M266" s="269"/>
      <c r="N266" s="270"/>
      <c r="O266" s="270"/>
      <c r="P266" s="270"/>
      <c r="Q266" s="270"/>
      <c r="R266" s="270"/>
      <c r="S266" s="270"/>
      <c r="T266" s="271"/>
      <c r="AT266" s="272" t="s">
        <v>157</v>
      </c>
      <c r="AU266" s="272" t="s">
        <v>80</v>
      </c>
      <c r="AV266" s="14" t="s">
        <v>146</v>
      </c>
      <c r="AW266" s="14" t="s">
        <v>33</v>
      </c>
      <c r="AX266" s="14" t="s">
        <v>71</v>
      </c>
      <c r="AY266" s="272" t="s">
        <v>145</v>
      </c>
    </row>
    <row r="267" spans="2:51" s="11" customFormat="1" ht="12">
      <c r="B267" s="220"/>
      <c r="C267" s="221"/>
      <c r="D267" s="217" t="s">
        <v>157</v>
      </c>
      <c r="E267" s="222" t="s">
        <v>19</v>
      </c>
      <c r="F267" s="223" t="s">
        <v>290</v>
      </c>
      <c r="G267" s="221"/>
      <c r="H267" s="222" t="s">
        <v>19</v>
      </c>
      <c r="I267" s="224"/>
      <c r="J267" s="221"/>
      <c r="K267" s="221"/>
      <c r="L267" s="225"/>
      <c r="M267" s="226"/>
      <c r="N267" s="227"/>
      <c r="O267" s="227"/>
      <c r="P267" s="227"/>
      <c r="Q267" s="227"/>
      <c r="R267" s="227"/>
      <c r="S267" s="227"/>
      <c r="T267" s="228"/>
      <c r="AT267" s="229" t="s">
        <v>157</v>
      </c>
      <c r="AU267" s="229" t="s">
        <v>80</v>
      </c>
      <c r="AV267" s="11" t="s">
        <v>76</v>
      </c>
      <c r="AW267" s="11" t="s">
        <v>33</v>
      </c>
      <c r="AX267" s="11" t="s">
        <v>71</v>
      </c>
      <c r="AY267" s="229" t="s">
        <v>145</v>
      </c>
    </row>
    <row r="268" spans="2:51" s="12" customFormat="1" ht="12">
      <c r="B268" s="230"/>
      <c r="C268" s="231"/>
      <c r="D268" s="217" t="s">
        <v>157</v>
      </c>
      <c r="E268" s="232" t="s">
        <v>19</v>
      </c>
      <c r="F268" s="233" t="s">
        <v>291</v>
      </c>
      <c r="G268" s="231"/>
      <c r="H268" s="234">
        <v>200</v>
      </c>
      <c r="I268" s="235"/>
      <c r="J268" s="231"/>
      <c r="K268" s="231"/>
      <c r="L268" s="236"/>
      <c r="M268" s="237"/>
      <c r="N268" s="238"/>
      <c r="O268" s="238"/>
      <c r="P268" s="238"/>
      <c r="Q268" s="238"/>
      <c r="R268" s="238"/>
      <c r="S268" s="238"/>
      <c r="T268" s="239"/>
      <c r="AT268" s="240" t="s">
        <v>157</v>
      </c>
      <c r="AU268" s="240" t="s">
        <v>80</v>
      </c>
      <c r="AV268" s="12" t="s">
        <v>80</v>
      </c>
      <c r="AW268" s="12" t="s">
        <v>33</v>
      </c>
      <c r="AX268" s="12" t="s">
        <v>71</v>
      </c>
      <c r="AY268" s="240" t="s">
        <v>145</v>
      </c>
    </row>
    <row r="269" spans="2:51" s="13" customFormat="1" ht="12">
      <c r="B269" s="251"/>
      <c r="C269" s="252"/>
      <c r="D269" s="217" t="s">
        <v>157</v>
      </c>
      <c r="E269" s="253" t="s">
        <v>19</v>
      </c>
      <c r="F269" s="254" t="s">
        <v>185</v>
      </c>
      <c r="G269" s="252"/>
      <c r="H269" s="255">
        <v>338.744</v>
      </c>
      <c r="I269" s="256"/>
      <c r="J269" s="252"/>
      <c r="K269" s="252"/>
      <c r="L269" s="257"/>
      <c r="M269" s="258"/>
      <c r="N269" s="259"/>
      <c r="O269" s="259"/>
      <c r="P269" s="259"/>
      <c r="Q269" s="259"/>
      <c r="R269" s="259"/>
      <c r="S269" s="259"/>
      <c r="T269" s="260"/>
      <c r="AT269" s="261" t="s">
        <v>157</v>
      </c>
      <c r="AU269" s="261" t="s">
        <v>80</v>
      </c>
      <c r="AV269" s="13" t="s">
        <v>153</v>
      </c>
      <c r="AW269" s="13" t="s">
        <v>33</v>
      </c>
      <c r="AX269" s="13" t="s">
        <v>76</v>
      </c>
      <c r="AY269" s="261" t="s">
        <v>145</v>
      </c>
    </row>
    <row r="270" spans="2:65" s="1" customFormat="1" ht="20.4" customHeight="1">
      <c r="B270" s="38"/>
      <c r="C270" s="205" t="s">
        <v>292</v>
      </c>
      <c r="D270" s="205" t="s">
        <v>148</v>
      </c>
      <c r="E270" s="206" t="s">
        <v>293</v>
      </c>
      <c r="F270" s="207" t="s">
        <v>294</v>
      </c>
      <c r="G270" s="208" t="s">
        <v>151</v>
      </c>
      <c r="H270" s="209">
        <v>30</v>
      </c>
      <c r="I270" s="210"/>
      <c r="J270" s="211">
        <f>ROUND(I270*H270,2)</f>
        <v>0</v>
      </c>
      <c r="K270" s="207" t="s">
        <v>152</v>
      </c>
      <c r="L270" s="43"/>
      <c r="M270" s="212" t="s">
        <v>19</v>
      </c>
      <c r="N270" s="213" t="s">
        <v>42</v>
      </c>
      <c r="O270" s="79"/>
      <c r="P270" s="214">
        <f>O270*H270</f>
        <v>0</v>
      </c>
      <c r="Q270" s="214">
        <v>0.05362</v>
      </c>
      <c r="R270" s="214">
        <f>Q270*H270</f>
        <v>1.6086</v>
      </c>
      <c r="S270" s="214">
        <v>0</v>
      </c>
      <c r="T270" s="215">
        <f>S270*H270</f>
        <v>0</v>
      </c>
      <c r="AR270" s="17" t="s">
        <v>153</v>
      </c>
      <c r="AT270" s="17" t="s">
        <v>148</v>
      </c>
      <c r="AU270" s="17" t="s">
        <v>80</v>
      </c>
      <c r="AY270" s="17" t="s">
        <v>145</v>
      </c>
      <c r="BE270" s="216">
        <f>IF(N270="základní",J270,0)</f>
        <v>0</v>
      </c>
      <c r="BF270" s="216">
        <f>IF(N270="snížená",J270,0)</f>
        <v>0</v>
      </c>
      <c r="BG270" s="216">
        <f>IF(N270="zákl. přenesená",J270,0)</f>
        <v>0</v>
      </c>
      <c r="BH270" s="216">
        <f>IF(N270="sníž. přenesená",J270,0)</f>
        <v>0</v>
      </c>
      <c r="BI270" s="216">
        <f>IF(N270="nulová",J270,0)</f>
        <v>0</v>
      </c>
      <c r="BJ270" s="17" t="s">
        <v>76</v>
      </c>
      <c r="BK270" s="216">
        <f>ROUND(I270*H270,2)</f>
        <v>0</v>
      </c>
      <c r="BL270" s="17" t="s">
        <v>153</v>
      </c>
      <c r="BM270" s="17" t="s">
        <v>295</v>
      </c>
    </row>
    <row r="271" spans="2:47" s="1" customFormat="1" ht="12">
      <c r="B271" s="38"/>
      <c r="C271" s="39"/>
      <c r="D271" s="217" t="s">
        <v>155</v>
      </c>
      <c r="E271" s="39"/>
      <c r="F271" s="218" t="s">
        <v>296</v>
      </c>
      <c r="G271" s="39"/>
      <c r="H271" s="39"/>
      <c r="I271" s="131"/>
      <c r="J271" s="39"/>
      <c r="K271" s="39"/>
      <c r="L271" s="43"/>
      <c r="M271" s="219"/>
      <c r="N271" s="79"/>
      <c r="O271" s="79"/>
      <c r="P271" s="79"/>
      <c r="Q271" s="79"/>
      <c r="R271" s="79"/>
      <c r="S271" s="79"/>
      <c r="T271" s="80"/>
      <c r="AT271" s="17" t="s">
        <v>155</v>
      </c>
      <c r="AU271" s="17" t="s">
        <v>80</v>
      </c>
    </row>
    <row r="272" spans="2:51" s="11" customFormat="1" ht="12">
      <c r="B272" s="220"/>
      <c r="C272" s="221"/>
      <c r="D272" s="217" t="s">
        <v>157</v>
      </c>
      <c r="E272" s="222" t="s">
        <v>19</v>
      </c>
      <c r="F272" s="223" t="s">
        <v>158</v>
      </c>
      <c r="G272" s="221"/>
      <c r="H272" s="222" t="s">
        <v>19</v>
      </c>
      <c r="I272" s="224"/>
      <c r="J272" s="221"/>
      <c r="K272" s="221"/>
      <c r="L272" s="225"/>
      <c r="M272" s="226"/>
      <c r="N272" s="227"/>
      <c r="O272" s="227"/>
      <c r="P272" s="227"/>
      <c r="Q272" s="227"/>
      <c r="R272" s="227"/>
      <c r="S272" s="227"/>
      <c r="T272" s="228"/>
      <c r="AT272" s="229" t="s">
        <v>157</v>
      </c>
      <c r="AU272" s="229" t="s">
        <v>80</v>
      </c>
      <c r="AV272" s="11" t="s">
        <v>76</v>
      </c>
      <c r="AW272" s="11" t="s">
        <v>33</v>
      </c>
      <c r="AX272" s="11" t="s">
        <v>71</v>
      </c>
      <c r="AY272" s="229" t="s">
        <v>145</v>
      </c>
    </row>
    <row r="273" spans="2:51" s="11" customFormat="1" ht="12">
      <c r="B273" s="220"/>
      <c r="C273" s="221"/>
      <c r="D273" s="217" t="s">
        <v>157</v>
      </c>
      <c r="E273" s="222" t="s">
        <v>19</v>
      </c>
      <c r="F273" s="223" t="s">
        <v>159</v>
      </c>
      <c r="G273" s="221"/>
      <c r="H273" s="222" t="s">
        <v>19</v>
      </c>
      <c r="I273" s="224"/>
      <c r="J273" s="221"/>
      <c r="K273" s="221"/>
      <c r="L273" s="225"/>
      <c r="M273" s="226"/>
      <c r="N273" s="227"/>
      <c r="O273" s="227"/>
      <c r="P273" s="227"/>
      <c r="Q273" s="227"/>
      <c r="R273" s="227"/>
      <c r="S273" s="227"/>
      <c r="T273" s="228"/>
      <c r="AT273" s="229" t="s">
        <v>157</v>
      </c>
      <c r="AU273" s="229" t="s">
        <v>80</v>
      </c>
      <c r="AV273" s="11" t="s">
        <v>76</v>
      </c>
      <c r="AW273" s="11" t="s">
        <v>33</v>
      </c>
      <c r="AX273" s="11" t="s">
        <v>71</v>
      </c>
      <c r="AY273" s="229" t="s">
        <v>145</v>
      </c>
    </row>
    <row r="274" spans="2:51" s="11" customFormat="1" ht="12">
      <c r="B274" s="220"/>
      <c r="C274" s="221"/>
      <c r="D274" s="217" t="s">
        <v>157</v>
      </c>
      <c r="E274" s="222" t="s">
        <v>19</v>
      </c>
      <c r="F274" s="223" t="s">
        <v>297</v>
      </c>
      <c r="G274" s="221"/>
      <c r="H274" s="222" t="s">
        <v>19</v>
      </c>
      <c r="I274" s="224"/>
      <c r="J274" s="221"/>
      <c r="K274" s="221"/>
      <c r="L274" s="225"/>
      <c r="M274" s="226"/>
      <c r="N274" s="227"/>
      <c r="O274" s="227"/>
      <c r="P274" s="227"/>
      <c r="Q274" s="227"/>
      <c r="R274" s="227"/>
      <c r="S274" s="227"/>
      <c r="T274" s="228"/>
      <c r="AT274" s="229" t="s">
        <v>157</v>
      </c>
      <c r="AU274" s="229" t="s">
        <v>80</v>
      </c>
      <c r="AV274" s="11" t="s">
        <v>76</v>
      </c>
      <c r="AW274" s="11" t="s">
        <v>33</v>
      </c>
      <c r="AX274" s="11" t="s">
        <v>71</v>
      </c>
      <c r="AY274" s="229" t="s">
        <v>145</v>
      </c>
    </row>
    <row r="275" spans="2:51" s="12" customFormat="1" ht="12">
      <c r="B275" s="230"/>
      <c r="C275" s="231"/>
      <c r="D275" s="217" t="s">
        <v>157</v>
      </c>
      <c r="E275" s="232" t="s">
        <v>19</v>
      </c>
      <c r="F275" s="233" t="s">
        <v>298</v>
      </c>
      <c r="G275" s="231"/>
      <c r="H275" s="234">
        <v>29</v>
      </c>
      <c r="I275" s="235"/>
      <c r="J275" s="231"/>
      <c r="K275" s="231"/>
      <c r="L275" s="236"/>
      <c r="M275" s="237"/>
      <c r="N275" s="238"/>
      <c r="O275" s="238"/>
      <c r="P275" s="238"/>
      <c r="Q275" s="238"/>
      <c r="R275" s="238"/>
      <c r="S275" s="238"/>
      <c r="T275" s="239"/>
      <c r="AT275" s="240" t="s">
        <v>157</v>
      </c>
      <c r="AU275" s="240" t="s">
        <v>80</v>
      </c>
      <c r="AV275" s="12" t="s">
        <v>80</v>
      </c>
      <c r="AW275" s="12" t="s">
        <v>33</v>
      </c>
      <c r="AX275" s="12" t="s">
        <v>71</v>
      </c>
      <c r="AY275" s="240" t="s">
        <v>145</v>
      </c>
    </row>
    <row r="276" spans="2:51" s="12" customFormat="1" ht="12">
      <c r="B276" s="230"/>
      <c r="C276" s="231"/>
      <c r="D276" s="217" t="s">
        <v>157</v>
      </c>
      <c r="E276" s="232" t="s">
        <v>19</v>
      </c>
      <c r="F276" s="233" t="s">
        <v>76</v>
      </c>
      <c r="G276" s="231"/>
      <c r="H276" s="234">
        <v>1</v>
      </c>
      <c r="I276" s="235"/>
      <c r="J276" s="231"/>
      <c r="K276" s="231"/>
      <c r="L276" s="236"/>
      <c r="M276" s="237"/>
      <c r="N276" s="238"/>
      <c r="O276" s="238"/>
      <c r="P276" s="238"/>
      <c r="Q276" s="238"/>
      <c r="R276" s="238"/>
      <c r="S276" s="238"/>
      <c r="T276" s="239"/>
      <c r="AT276" s="240" t="s">
        <v>157</v>
      </c>
      <c r="AU276" s="240" t="s">
        <v>80</v>
      </c>
      <c r="AV276" s="12" t="s">
        <v>80</v>
      </c>
      <c r="AW276" s="12" t="s">
        <v>33</v>
      </c>
      <c r="AX276" s="12" t="s">
        <v>71</v>
      </c>
      <c r="AY276" s="240" t="s">
        <v>145</v>
      </c>
    </row>
    <row r="277" spans="2:51" s="13" customFormat="1" ht="12">
      <c r="B277" s="251"/>
      <c r="C277" s="252"/>
      <c r="D277" s="217" t="s">
        <v>157</v>
      </c>
      <c r="E277" s="253" t="s">
        <v>19</v>
      </c>
      <c r="F277" s="254" t="s">
        <v>185</v>
      </c>
      <c r="G277" s="252"/>
      <c r="H277" s="255">
        <v>30</v>
      </c>
      <c r="I277" s="256"/>
      <c r="J277" s="252"/>
      <c r="K277" s="252"/>
      <c r="L277" s="257"/>
      <c r="M277" s="258"/>
      <c r="N277" s="259"/>
      <c r="O277" s="259"/>
      <c r="P277" s="259"/>
      <c r="Q277" s="259"/>
      <c r="R277" s="259"/>
      <c r="S277" s="259"/>
      <c r="T277" s="260"/>
      <c r="AT277" s="261" t="s">
        <v>157</v>
      </c>
      <c r="AU277" s="261" t="s">
        <v>80</v>
      </c>
      <c r="AV277" s="13" t="s">
        <v>153</v>
      </c>
      <c r="AW277" s="13" t="s">
        <v>33</v>
      </c>
      <c r="AX277" s="13" t="s">
        <v>76</v>
      </c>
      <c r="AY277" s="261" t="s">
        <v>145</v>
      </c>
    </row>
    <row r="278" spans="2:65" s="1" customFormat="1" ht="20.4" customHeight="1">
      <c r="B278" s="38"/>
      <c r="C278" s="241" t="s">
        <v>299</v>
      </c>
      <c r="D278" s="241" t="s">
        <v>169</v>
      </c>
      <c r="E278" s="242" t="s">
        <v>300</v>
      </c>
      <c r="F278" s="243" t="s">
        <v>301</v>
      </c>
      <c r="G278" s="244" t="s">
        <v>151</v>
      </c>
      <c r="H278" s="245">
        <v>30</v>
      </c>
      <c r="I278" s="246"/>
      <c r="J278" s="247">
        <f>ROUND(I278*H278,2)</f>
        <v>0</v>
      </c>
      <c r="K278" s="243" t="s">
        <v>152</v>
      </c>
      <c r="L278" s="248"/>
      <c r="M278" s="249" t="s">
        <v>19</v>
      </c>
      <c r="N278" s="250" t="s">
        <v>42</v>
      </c>
      <c r="O278" s="79"/>
      <c r="P278" s="214">
        <f>O278*H278</f>
        <v>0</v>
      </c>
      <c r="Q278" s="214">
        <v>0.0425</v>
      </c>
      <c r="R278" s="214">
        <f>Q278*H278</f>
        <v>1.2750000000000001</v>
      </c>
      <c r="S278" s="214">
        <v>0</v>
      </c>
      <c r="T278" s="215">
        <f>S278*H278</f>
        <v>0</v>
      </c>
      <c r="AR278" s="17" t="s">
        <v>172</v>
      </c>
      <c r="AT278" s="17" t="s">
        <v>169</v>
      </c>
      <c r="AU278" s="17" t="s">
        <v>80</v>
      </c>
      <c r="AY278" s="17" t="s">
        <v>145</v>
      </c>
      <c r="BE278" s="216">
        <f>IF(N278="základní",J278,0)</f>
        <v>0</v>
      </c>
      <c r="BF278" s="216">
        <f>IF(N278="snížená",J278,0)</f>
        <v>0</v>
      </c>
      <c r="BG278" s="216">
        <f>IF(N278="zákl. přenesená",J278,0)</f>
        <v>0</v>
      </c>
      <c r="BH278" s="216">
        <f>IF(N278="sníž. přenesená",J278,0)</f>
        <v>0</v>
      </c>
      <c r="BI278" s="216">
        <f>IF(N278="nulová",J278,0)</f>
        <v>0</v>
      </c>
      <c r="BJ278" s="17" t="s">
        <v>76</v>
      </c>
      <c r="BK278" s="216">
        <f>ROUND(I278*H278,2)</f>
        <v>0</v>
      </c>
      <c r="BL278" s="17" t="s">
        <v>153</v>
      </c>
      <c r="BM278" s="17" t="s">
        <v>302</v>
      </c>
    </row>
    <row r="279" spans="2:63" s="10" customFormat="1" ht="22.8" customHeight="1">
      <c r="B279" s="189"/>
      <c r="C279" s="190"/>
      <c r="D279" s="191" t="s">
        <v>70</v>
      </c>
      <c r="E279" s="203" t="s">
        <v>220</v>
      </c>
      <c r="F279" s="203" t="s">
        <v>303</v>
      </c>
      <c r="G279" s="190"/>
      <c r="H279" s="190"/>
      <c r="I279" s="193"/>
      <c r="J279" s="204">
        <f>BK279</f>
        <v>0</v>
      </c>
      <c r="K279" s="190"/>
      <c r="L279" s="195"/>
      <c r="M279" s="196"/>
      <c r="N279" s="197"/>
      <c r="O279" s="197"/>
      <c r="P279" s="198">
        <f>SUM(P280:P458)</f>
        <v>0</v>
      </c>
      <c r="Q279" s="197"/>
      <c r="R279" s="198">
        <f>SUM(R280:R458)</f>
        <v>0.29613880000000004</v>
      </c>
      <c r="S279" s="197"/>
      <c r="T279" s="199">
        <f>SUM(T280:T458)</f>
        <v>139.84445300000004</v>
      </c>
      <c r="AR279" s="200" t="s">
        <v>76</v>
      </c>
      <c r="AT279" s="201" t="s">
        <v>70</v>
      </c>
      <c r="AU279" s="201" t="s">
        <v>76</v>
      </c>
      <c r="AY279" s="200" t="s">
        <v>145</v>
      </c>
      <c r="BK279" s="202">
        <f>SUM(BK280:BK458)</f>
        <v>0</v>
      </c>
    </row>
    <row r="280" spans="2:65" s="1" customFormat="1" ht="20.4" customHeight="1">
      <c r="B280" s="38"/>
      <c r="C280" s="205" t="s">
        <v>8</v>
      </c>
      <c r="D280" s="205" t="s">
        <v>148</v>
      </c>
      <c r="E280" s="206" t="s">
        <v>304</v>
      </c>
      <c r="F280" s="207" t="s">
        <v>305</v>
      </c>
      <c r="G280" s="208" t="s">
        <v>177</v>
      </c>
      <c r="H280" s="209">
        <v>1037.89</v>
      </c>
      <c r="I280" s="210"/>
      <c r="J280" s="211">
        <f>ROUND(I280*H280,2)</f>
        <v>0</v>
      </c>
      <c r="K280" s="207" t="s">
        <v>152</v>
      </c>
      <c r="L280" s="43"/>
      <c r="M280" s="212" t="s">
        <v>19</v>
      </c>
      <c r="N280" s="213" t="s">
        <v>42</v>
      </c>
      <c r="O280" s="79"/>
      <c r="P280" s="214">
        <f>O280*H280</f>
        <v>0</v>
      </c>
      <c r="Q280" s="214">
        <v>0.00013</v>
      </c>
      <c r="R280" s="214">
        <f>Q280*H280</f>
        <v>0.1349257</v>
      </c>
      <c r="S280" s="214">
        <v>0</v>
      </c>
      <c r="T280" s="215">
        <f>S280*H280</f>
        <v>0</v>
      </c>
      <c r="AR280" s="17" t="s">
        <v>153</v>
      </c>
      <c r="AT280" s="17" t="s">
        <v>148</v>
      </c>
      <c r="AU280" s="17" t="s">
        <v>80</v>
      </c>
      <c r="AY280" s="17" t="s">
        <v>145</v>
      </c>
      <c r="BE280" s="216">
        <f>IF(N280="základní",J280,0)</f>
        <v>0</v>
      </c>
      <c r="BF280" s="216">
        <f>IF(N280="snížená",J280,0)</f>
        <v>0</v>
      </c>
      <c r="BG280" s="216">
        <f>IF(N280="zákl. přenesená",J280,0)</f>
        <v>0</v>
      </c>
      <c r="BH280" s="216">
        <f>IF(N280="sníž. přenesená",J280,0)</f>
        <v>0</v>
      </c>
      <c r="BI280" s="216">
        <f>IF(N280="nulová",J280,0)</f>
        <v>0</v>
      </c>
      <c r="BJ280" s="17" t="s">
        <v>76</v>
      </c>
      <c r="BK280" s="216">
        <f>ROUND(I280*H280,2)</f>
        <v>0</v>
      </c>
      <c r="BL280" s="17" t="s">
        <v>153</v>
      </c>
      <c r="BM280" s="17" t="s">
        <v>306</v>
      </c>
    </row>
    <row r="281" spans="2:47" s="1" customFormat="1" ht="12">
      <c r="B281" s="38"/>
      <c r="C281" s="39"/>
      <c r="D281" s="217" t="s">
        <v>155</v>
      </c>
      <c r="E281" s="39"/>
      <c r="F281" s="218" t="s">
        <v>307</v>
      </c>
      <c r="G281" s="39"/>
      <c r="H281" s="39"/>
      <c r="I281" s="131"/>
      <c r="J281" s="39"/>
      <c r="K281" s="39"/>
      <c r="L281" s="43"/>
      <c r="M281" s="219"/>
      <c r="N281" s="79"/>
      <c r="O281" s="79"/>
      <c r="P281" s="79"/>
      <c r="Q281" s="79"/>
      <c r="R281" s="79"/>
      <c r="S281" s="79"/>
      <c r="T281" s="80"/>
      <c r="AT281" s="17" t="s">
        <v>155</v>
      </c>
      <c r="AU281" s="17" t="s">
        <v>80</v>
      </c>
    </row>
    <row r="282" spans="2:51" s="11" customFormat="1" ht="12">
      <c r="B282" s="220"/>
      <c r="C282" s="221"/>
      <c r="D282" s="217" t="s">
        <v>157</v>
      </c>
      <c r="E282" s="222" t="s">
        <v>19</v>
      </c>
      <c r="F282" s="223" t="s">
        <v>158</v>
      </c>
      <c r="G282" s="221"/>
      <c r="H282" s="222" t="s">
        <v>19</v>
      </c>
      <c r="I282" s="224"/>
      <c r="J282" s="221"/>
      <c r="K282" s="221"/>
      <c r="L282" s="225"/>
      <c r="M282" s="226"/>
      <c r="N282" s="227"/>
      <c r="O282" s="227"/>
      <c r="P282" s="227"/>
      <c r="Q282" s="227"/>
      <c r="R282" s="227"/>
      <c r="S282" s="227"/>
      <c r="T282" s="228"/>
      <c r="AT282" s="229" t="s">
        <v>157</v>
      </c>
      <c r="AU282" s="229" t="s">
        <v>80</v>
      </c>
      <c r="AV282" s="11" t="s">
        <v>76</v>
      </c>
      <c r="AW282" s="11" t="s">
        <v>33</v>
      </c>
      <c r="AX282" s="11" t="s">
        <v>71</v>
      </c>
      <c r="AY282" s="229" t="s">
        <v>145</v>
      </c>
    </row>
    <row r="283" spans="2:51" s="11" customFormat="1" ht="12">
      <c r="B283" s="220"/>
      <c r="C283" s="221"/>
      <c r="D283" s="217" t="s">
        <v>157</v>
      </c>
      <c r="E283" s="222" t="s">
        <v>19</v>
      </c>
      <c r="F283" s="223" t="s">
        <v>159</v>
      </c>
      <c r="G283" s="221"/>
      <c r="H283" s="222" t="s">
        <v>19</v>
      </c>
      <c r="I283" s="224"/>
      <c r="J283" s="221"/>
      <c r="K283" s="221"/>
      <c r="L283" s="225"/>
      <c r="M283" s="226"/>
      <c r="N283" s="227"/>
      <c r="O283" s="227"/>
      <c r="P283" s="227"/>
      <c r="Q283" s="227"/>
      <c r="R283" s="227"/>
      <c r="S283" s="227"/>
      <c r="T283" s="228"/>
      <c r="AT283" s="229" t="s">
        <v>157</v>
      </c>
      <c r="AU283" s="229" t="s">
        <v>80</v>
      </c>
      <c r="AV283" s="11" t="s">
        <v>76</v>
      </c>
      <c r="AW283" s="11" t="s">
        <v>33</v>
      </c>
      <c r="AX283" s="11" t="s">
        <v>71</v>
      </c>
      <c r="AY283" s="229" t="s">
        <v>145</v>
      </c>
    </row>
    <row r="284" spans="2:51" s="12" customFormat="1" ht="12">
      <c r="B284" s="230"/>
      <c r="C284" s="231"/>
      <c r="D284" s="217" t="s">
        <v>157</v>
      </c>
      <c r="E284" s="232" t="s">
        <v>19</v>
      </c>
      <c r="F284" s="233" t="s">
        <v>93</v>
      </c>
      <c r="G284" s="231"/>
      <c r="H284" s="234">
        <v>941.62</v>
      </c>
      <c r="I284" s="235"/>
      <c r="J284" s="231"/>
      <c r="K284" s="231"/>
      <c r="L284" s="236"/>
      <c r="M284" s="237"/>
      <c r="N284" s="238"/>
      <c r="O284" s="238"/>
      <c r="P284" s="238"/>
      <c r="Q284" s="238"/>
      <c r="R284" s="238"/>
      <c r="S284" s="238"/>
      <c r="T284" s="239"/>
      <c r="AT284" s="240" t="s">
        <v>157</v>
      </c>
      <c r="AU284" s="240" t="s">
        <v>80</v>
      </c>
      <c r="AV284" s="12" t="s">
        <v>80</v>
      </c>
      <c r="AW284" s="12" t="s">
        <v>33</v>
      </c>
      <c r="AX284" s="12" t="s">
        <v>71</v>
      </c>
      <c r="AY284" s="240" t="s">
        <v>145</v>
      </c>
    </row>
    <row r="285" spans="2:51" s="12" customFormat="1" ht="12">
      <c r="B285" s="230"/>
      <c r="C285" s="231"/>
      <c r="D285" s="217" t="s">
        <v>157</v>
      </c>
      <c r="E285" s="232" t="s">
        <v>19</v>
      </c>
      <c r="F285" s="233" t="s">
        <v>95</v>
      </c>
      <c r="G285" s="231"/>
      <c r="H285" s="234">
        <v>96.27</v>
      </c>
      <c r="I285" s="235"/>
      <c r="J285" s="231"/>
      <c r="K285" s="231"/>
      <c r="L285" s="236"/>
      <c r="M285" s="237"/>
      <c r="N285" s="238"/>
      <c r="O285" s="238"/>
      <c r="P285" s="238"/>
      <c r="Q285" s="238"/>
      <c r="R285" s="238"/>
      <c r="S285" s="238"/>
      <c r="T285" s="239"/>
      <c r="AT285" s="240" t="s">
        <v>157</v>
      </c>
      <c r="AU285" s="240" t="s">
        <v>80</v>
      </c>
      <c r="AV285" s="12" t="s">
        <v>80</v>
      </c>
      <c r="AW285" s="12" t="s">
        <v>33</v>
      </c>
      <c r="AX285" s="12" t="s">
        <v>71</v>
      </c>
      <c r="AY285" s="240" t="s">
        <v>145</v>
      </c>
    </row>
    <row r="286" spans="2:51" s="13" customFormat="1" ht="12">
      <c r="B286" s="251"/>
      <c r="C286" s="252"/>
      <c r="D286" s="217" t="s">
        <v>157</v>
      </c>
      <c r="E286" s="253" t="s">
        <v>19</v>
      </c>
      <c r="F286" s="254" t="s">
        <v>185</v>
      </c>
      <c r="G286" s="252"/>
      <c r="H286" s="255">
        <v>1037.89</v>
      </c>
      <c r="I286" s="256"/>
      <c r="J286" s="252"/>
      <c r="K286" s="252"/>
      <c r="L286" s="257"/>
      <c r="M286" s="258"/>
      <c r="N286" s="259"/>
      <c r="O286" s="259"/>
      <c r="P286" s="259"/>
      <c r="Q286" s="259"/>
      <c r="R286" s="259"/>
      <c r="S286" s="259"/>
      <c r="T286" s="260"/>
      <c r="AT286" s="261" t="s">
        <v>157</v>
      </c>
      <c r="AU286" s="261" t="s">
        <v>80</v>
      </c>
      <c r="AV286" s="13" t="s">
        <v>153</v>
      </c>
      <c r="AW286" s="13" t="s">
        <v>33</v>
      </c>
      <c r="AX286" s="13" t="s">
        <v>76</v>
      </c>
      <c r="AY286" s="261" t="s">
        <v>145</v>
      </c>
    </row>
    <row r="287" spans="2:65" s="1" customFormat="1" ht="20.4" customHeight="1">
      <c r="B287" s="38"/>
      <c r="C287" s="205" t="s">
        <v>308</v>
      </c>
      <c r="D287" s="205" t="s">
        <v>148</v>
      </c>
      <c r="E287" s="206" t="s">
        <v>309</v>
      </c>
      <c r="F287" s="207" t="s">
        <v>310</v>
      </c>
      <c r="G287" s="208" t="s">
        <v>177</v>
      </c>
      <c r="H287" s="209">
        <v>1200</v>
      </c>
      <c r="I287" s="210"/>
      <c r="J287" s="211">
        <f>ROUND(I287*H287,2)</f>
        <v>0</v>
      </c>
      <c r="K287" s="207" t="s">
        <v>152</v>
      </c>
      <c r="L287" s="43"/>
      <c r="M287" s="212" t="s">
        <v>19</v>
      </c>
      <c r="N287" s="213" t="s">
        <v>42</v>
      </c>
      <c r="O287" s="79"/>
      <c r="P287" s="214">
        <f>O287*H287</f>
        <v>0</v>
      </c>
      <c r="Q287" s="214">
        <v>4E-05</v>
      </c>
      <c r="R287" s="214">
        <f>Q287*H287</f>
        <v>0.048</v>
      </c>
      <c r="S287" s="214">
        <v>0</v>
      </c>
      <c r="T287" s="215">
        <f>S287*H287</f>
        <v>0</v>
      </c>
      <c r="AR287" s="17" t="s">
        <v>153</v>
      </c>
      <c r="AT287" s="17" t="s">
        <v>148</v>
      </c>
      <c r="AU287" s="17" t="s">
        <v>80</v>
      </c>
      <c r="AY287" s="17" t="s">
        <v>145</v>
      </c>
      <c r="BE287" s="216">
        <f>IF(N287="základní",J287,0)</f>
        <v>0</v>
      </c>
      <c r="BF287" s="216">
        <f>IF(N287="snížená",J287,0)</f>
        <v>0</v>
      </c>
      <c r="BG287" s="216">
        <f>IF(N287="zákl. přenesená",J287,0)</f>
        <v>0</v>
      </c>
      <c r="BH287" s="216">
        <f>IF(N287="sníž. přenesená",J287,0)</f>
        <v>0</v>
      </c>
      <c r="BI287" s="216">
        <f>IF(N287="nulová",J287,0)</f>
        <v>0</v>
      </c>
      <c r="BJ287" s="17" t="s">
        <v>76</v>
      </c>
      <c r="BK287" s="216">
        <f>ROUND(I287*H287,2)</f>
        <v>0</v>
      </c>
      <c r="BL287" s="17" t="s">
        <v>153</v>
      </c>
      <c r="BM287" s="17" t="s">
        <v>311</v>
      </c>
    </row>
    <row r="288" spans="2:47" s="1" customFormat="1" ht="12">
      <c r="B288" s="38"/>
      <c r="C288" s="39"/>
      <c r="D288" s="217" t="s">
        <v>155</v>
      </c>
      <c r="E288" s="39"/>
      <c r="F288" s="218" t="s">
        <v>312</v>
      </c>
      <c r="G288" s="39"/>
      <c r="H288" s="39"/>
      <c r="I288" s="131"/>
      <c r="J288" s="39"/>
      <c r="K288" s="39"/>
      <c r="L288" s="43"/>
      <c r="M288" s="219"/>
      <c r="N288" s="79"/>
      <c r="O288" s="79"/>
      <c r="P288" s="79"/>
      <c r="Q288" s="79"/>
      <c r="R288" s="79"/>
      <c r="S288" s="79"/>
      <c r="T288" s="80"/>
      <c r="AT288" s="17" t="s">
        <v>155</v>
      </c>
      <c r="AU288" s="17" t="s">
        <v>80</v>
      </c>
    </row>
    <row r="289" spans="2:65" s="1" customFormat="1" ht="14.4" customHeight="1">
      <c r="B289" s="38"/>
      <c r="C289" s="205" t="s">
        <v>313</v>
      </c>
      <c r="D289" s="205" t="s">
        <v>148</v>
      </c>
      <c r="E289" s="206" t="s">
        <v>314</v>
      </c>
      <c r="F289" s="207" t="s">
        <v>315</v>
      </c>
      <c r="G289" s="208" t="s">
        <v>316</v>
      </c>
      <c r="H289" s="209">
        <v>118.3</v>
      </c>
      <c r="I289" s="210"/>
      <c r="J289" s="211">
        <f>ROUND(I289*H289,2)</f>
        <v>0</v>
      </c>
      <c r="K289" s="207" t="s">
        <v>19</v>
      </c>
      <c r="L289" s="43"/>
      <c r="M289" s="212" t="s">
        <v>19</v>
      </c>
      <c r="N289" s="213" t="s">
        <v>42</v>
      </c>
      <c r="O289" s="79"/>
      <c r="P289" s="214">
        <f>O289*H289</f>
        <v>0</v>
      </c>
      <c r="Q289" s="214">
        <v>0</v>
      </c>
      <c r="R289" s="214">
        <f>Q289*H289</f>
        <v>0</v>
      </c>
      <c r="S289" s="214">
        <v>0</v>
      </c>
      <c r="T289" s="215">
        <f>S289*H289</f>
        <v>0</v>
      </c>
      <c r="AR289" s="17" t="s">
        <v>153</v>
      </c>
      <c r="AT289" s="17" t="s">
        <v>148</v>
      </c>
      <c r="AU289" s="17" t="s">
        <v>80</v>
      </c>
      <c r="AY289" s="17" t="s">
        <v>145</v>
      </c>
      <c r="BE289" s="216">
        <f>IF(N289="základní",J289,0)</f>
        <v>0</v>
      </c>
      <c r="BF289" s="216">
        <f>IF(N289="snížená",J289,0)</f>
        <v>0</v>
      </c>
      <c r="BG289" s="216">
        <f>IF(N289="zákl. přenesená",J289,0)</f>
        <v>0</v>
      </c>
      <c r="BH289" s="216">
        <f>IF(N289="sníž. přenesená",J289,0)</f>
        <v>0</v>
      </c>
      <c r="BI289" s="216">
        <f>IF(N289="nulová",J289,0)</f>
        <v>0</v>
      </c>
      <c r="BJ289" s="17" t="s">
        <v>76</v>
      </c>
      <c r="BK289" s="216">
        <f>ROUND(I289*H289,2)</f>
        <v>0</v>
      </c>
      <c r="BL289" s="17" t="s">
        <v>153</v>
      </c>
      <c r="BM289" s="17" t="s">
        <v>317</v>
      </c>
    </row>
    <row r="290" spans="2:47" s="1" customFormat="1" ht="12">
      <c r="B290" s="38"/>
      <c r="C290" s="39"/>
      <c r="D290" s="217" t="s">
        <v>155</v>
      </c>
      <c r="E290" s="39"/>
      <c r="F290" s="218" t="s">
        <v>318</v>
      </c>
      <c r="G290" s="39"/>
      <c r="H290" s="39"/>
      <c r="I290" s="131"/>
      <c r="J290" s="39"/>
      <c r="K290" s="39"/>
      <c r="L290" s="43"/>
      <c r="M290" s="219"/>
      <c r="N290" s="79"/>
      <c r="O290" s="79"/>
      <c r="P290" s="79"/>
      <c r="Q290" s="79"/>
      <c r="R290" s="79"/>
      <c r="S290" s="79"/>
      <c r="T290" s="80"/>
      <c r="AT290" s="17" t="s">
        <v>155</v>
      </c>
      <c r="AU290" s="17" t="s">
        <v>80</v>
      </c>
    </row>
    <row r="291" spans="2:51" s="11" customFormat="1" ht="12">
      <c r="B291" s="220"/>
      <c r="C291" s="221"/>
      <c r="D291" s="217" t="s">
        <v>157</v>
      </c>
      <c r="E291" s="222" t="s">
        <v>19</v>
      </c>
      <c r="F291" s="223" t="s">
        <v>319</v>
      </c>
      <c r="G291" s="221"/>
      <c r="H291" s="222" t="s">
        <v>19</v>
      </c>
      <c r="I291" s="224"/>
      <c r="J291" s="221"/>
      <c r="K291" s="221"/>
      <c r="L291" s="225"/>
      <c r="M291" s="226"/>
      <c r="N291" s="227"/>
      <c r="O291" s="227"/>
      <c r="P291" s="227"/>
      <c r="Q291" s="227"/>
      <c r="R291" s="227"/>
      <c r="S291" s="227"/>
      <c r="T291" s="228"/>
      <c r="AT291" s="229" t="s">
        <v>157</v>
      </c>
      <c r="AU291" s="229" t="s">
        <v>80</v>
      </c>
      <c r="AV291" s="11" t="s">
        <v>76</v>
      </c>
      <c r="AW291" s="11" t="s">
        <v>33</v>
      </c>
      <c r="AX291" s="11" t="s">
        <v>71</v>
      </c>
      <c r="AY291" s="229" t="s">
        <v>145</v>
      </c>
    </row>
    <row r="292" spans="2:51" s="11" customFormat="1" ht="12">
      <c r="B292" s="220"/>
      <c r="C292" s="221"/>
      <c r="D292" s="217" t="s">
        <v>157</v>
      </c>
      <c r="E292" s="222" t="s">
        <v>19</v>
      </c>
      <c r="F292" s="223" t="s">
        <v>159</v>
      </c>
      <c r="G292" s="221"/>
      <c r="H292" s="222" t="s">
        <v>19</v>
      </c>
      <c r="I292" s="224"/>
      <c r="J292" s="221"/>
      <c r="K292" s="221"/>
      <c r="L292" s="225"/>
      <c r="M292" s="226"/>
      <c r="N292" s="227"/>
      <c r="O292" s="227"/>
      <c r="P292" s="227"/>
      <c r="Q292" s="227"/>
      <c r="R292" s="227"/>
      <c r="S292" s="227"/>
      <c r="T292" s="228"/>
      <c r="AT292" s="229" t="s">
        <v>157</v>
      </c>
      <c r="AU292" s="229" t="s">
        <v>80</v>
      </c>
      <c r="AV292" s="11" t="s">
        <v>76</v>
      </c>
      <c r="AW292" s="11" t="s">
        <v>33</v>
      </c>
      <c r="AX292" s="11" t="s">
        <v>71</v>
      </c>
      <c r="AY292" s="229" t="s">
        <v>145</v>
      </c>
    </row>
    <row r="293" spans="2:51" s="11" customFormat="1" ht="12">
      <c r="B293" s="220"/>
      <c r="C293" s="221"/>
      <c r="D293" s="217" t="s">
        <v>157</v>
      </c>
      <c r="E293" s="222" t="s">
        <v>19</v>
      </c>
      <c r="F293" s="223" t="s">
        <v>320</v>
      </c>
      <c r="G293" s="221"/>
      <c r="H293" s="222" t="s">
        <v>19</v>
      </c>
      <c r="I293" s="224"/>
      <c r="J293" s="221"/>
      <c r="K293" s="221"/>
      <c r="L293" s="225"/>
      <c r="M293" s="226"/>
      <c r="N293" s="227"/>
      <c r="O293" s="227"/>
      <c r="P293" s="227"/>
      <c r="Q293" s="227"/>
      <c r="R293" s="227"/>
      <c r="S293" s="227"/>
      <c r="T293" s="228"/>
      <c r="AT293" s="229" t="s">
        <v>157</v>
      </c>
      <c r="AU293" s="229" t="s">
        <v>80</v>
      </c>
      <c r="AV293" s="11" t="s">
        <v>76</v>
      </c>
      <c r="AW293" s="11" t="s">
        <v>33</v>
      </c>
      <c r="AX293" s="11" t="s">
        <v>71</v>
      </c>
      <c r="AY293" s="229" t="s">
        <v>145</v>
      </c>
    </row>
    <row r="294" spans="2:51" s="12" customFormat="1" ht="12">
      <c r="B294" s="230"/>
      <c r="C294" s="231"/>
      <c r="D294" s="217" t="s">
        <v>157</v>
      </c>
      <c r="E294" s="232" t="s">
        <v>19</v>
      </c>
      <c r="F294" s="233" t="s">
        <v>321</v>
      </c>
      <c r="G294" s="231"/>
      <c r="H294" s="234">
        <v>118.3</v>
      </c>
      <c r="I294" s="235"/>
      <c r="J294" s="231"/>
      <c r="K294" s="231"/>
      <c r="L294" s="236"/>
      <c r="M294" s="237"/>
      <c r="N294" s="238"/>
      <c r="O294" s="238"/>
      <c r="P294" s="238"/>
      <c r="Q294" s="238"/>
      <c r="R294" s="238"/>
      <c r="S294" s="238"/>
      <c r="T294" s="239"/>
      <c r="AT294" s="240" t="s">
        <v>157</v>
      </c>
      <c r="AU294" s="240" t="s">
        <v>80</v>
      </c>
      <c r="AV294" s="12" t="s">
        <v>80</v>
      </c>
      <c r="AW294" s="12" t="s">
        <v>33</v>
      </c>
      <c r="AX294" s="12" t="s">
        <v>76</v>
      </c>
      <c r="AY294" s="240" t="s">
        <v>145</v>
      </c>
    </row>
    <row r="295" spans="2:65" s="1" customFormat="1" ht="14.4" customHeight="1">
      <c r="B295" s="38"/>
      <c r="C295" s="241" t="s">
        <v>322</v>
      </c>
      <c r="D295" s="241" t="s">
        <v>169</v>
      </c>
      <c r="E295" s="242" t="s">
        <v>323</v>
      </c>
      <c r="F295" s="243" t="s">
        <v>324</v>
      </c>
      <c r="G295" s="244" t="s">
        <v>316</v>
      </c>
      <c r="H295" s="245">
        <v>130.13</v>
      </c>
      <c r="I295" s="246"/>
      <c r="J295" s="247">
        <f>ROUND(I295*H295,2)</f>
        <v>0</v>
      </c>
      <c r="K295" s="243" t="s">
        <v>19</v>
      </c>
      <c r="L295" s="248"/>
      <c r="M295" s="249" t="s">
        <v>19</v>
      </c>
      <c r="N295" s="250" t="s">
        <v>42</v>
      </c>
      <c r="O295" s="79"/>
      <c r="P295" s="214">
        <f>O295*H295</f>
        <v>0</v>
      </c>
      <c r="Q295" s="214">
        <v>0.00087</v>
      </c>
      <c r="R295" s="214">
        <f>Q295*H295</f>
        <v>0.1132131</v>
      </c>
      <c r="S295" s="214">
        <v>0</v>
      </c>
      <c r="T295" s="215">
        <f>S295*H295</f>
        <v>0</v>
      </c>
      <c r="AR295" s="17" t="s">
        <v>172</v>
      </c>
      <c r="AT295" s="17" t="s">
        <v>169</v>
      </c>
      <c r="AU295" s="17" t="s">
        <v>80</v>
      </c>
      <c r="AY295" s="17" t="s">
        <v>145</v>
      </c>
      <c r="BE295" s="216">
        <f>IF(N295="základní",J295,0)</f>
        <v>0</v>
      </c>
      <c r="BF295" s="216">
        <f>IF(N295="snížená",J295,0)</f>
        <v>0</v>
      </c>
      <c r="BG295" s="216">
        <f>IF(N295="zákl. přenesená",J295,0)</f>
        <v>0</v>
      </c>
      <c r="BH295" s="216">
        <f>IF(N295="sníž. přenesená",J295,0)</f>
        <v>0</v>
      </c>
      <c r="BI295" s="216">
        <f>IF(N295="nulová",J295,0)</f>
        <v>0</v>
      </c>
      <c r="BJ295" s="17" t="s">
        <v>76</v>
      </c>
      <c r="BK295" s="216">
        <f>ROUND(I295*H295,2)</f>
        <v>0</v>
      </c>
      <c r="BL295" s="17" t="s">
        <v>153</v>
      </c>
      <c r="BM295" s="17" t="s">
        <v>325</v>
      </c>
    </row>
    <row r="296" spans="2:51" s="12" customFormat="1" ht="12">
      <c r="B296" s="230"/>
      <c r="C296" s="231"/>
      <c r="D296" s="217" t="s">
        <v>157</v>
      </c>
      <c r="E296" s="231"/>
      <c r="F296" s="233" t="s">
        <v>326</v>
      </c>
      <c r="G296" s="231"/>
      <c r="H296" s="234">
        <v>130.13</v>
      </c>
      <c r="I296" s="235"/>
      <c r="J296" s="231"/>
      <c r="K296" s="231"/>
      <c r="L296" s="236"/>
      <c r="M296" s="237"/>
      <c r="N296" s="238"/>
      <c r="O296" s="238"/>
      <c r="P296" s="238"/>
      <c r="Q296" s="238"/>
      <c r="R296" s="238"/>
      <c r="S296" s="238"/>
      <c r="T296" s="239"/>
      <c r="AT296" s="240" t="s">
        <v>157</v>
      </c>
      <c r="AU296" s="240" t="s">
        <v>80</v>
      </c>
      <c r="AV296" s="12" t="s">
        <v>80</v>
      </c>
      <c r="AW296" s="12" t="s">
        <v>4</v>
      </c>
      <c r="AX296" s="12" t="s">
        <v>76</v>
      </c>
      <c r="AY296" s="240" t="s">
        <v>145</v>
      </c>
    </row>
    <row r="297" spans="2:65" s="1" customFormat="1" ht="14.4" customHeight="1">
      <c r="B297" s="38"/>
      <c r="C297" s="205" t="s">
        <v>327</v>
      </c>
      <c r="D297" s="205" t="s">
        <v>148</v>
      </c>
      <c r="E297" s="206" t="s">
        <v>328</v>
      </c>
      <c r="F297" s="207" t="s">
        <v>329</v>
      </c>
      <c r="G297" s="208" t="s">
        <v>151</v>
      </c>
      <c r="H297" s="209">
        <v>20</v>
      </c>
      <c r="I297" s="210"/>
      <c r="J297" s="211">
        <f>ROUND(I297*H297,2)</f>
        <v>0</v>
      </c>
      <c r="K297" s="207" t="s">
        <v>19</v>
      </c>
      <c r="L297" s="43"/>
      <c r="M297" s="212" t="s">
        <v>19</v>
      </c>
      <c r="N297" s="213" t="s">
        <v>42</v>
      </c>
      <c r="O297" s="79"/>
      <c r="P297" s="214">
        <f>O297*H297</f>
        <v>0</v>
      </c>
      <c r="Q297" s="214">
        <v>0</v>
      </c>
      <c r="R297" s="214">
        <f>Q297*H297</f>
        <v>0</v>
      </c>
      <c r="S297" s="214">
        <v>0</v>
      </c>
      <c r="T297" s="215">
        <f>S297*H297</f>
        <v>0</v>
      </c>
      <c r="AR297" s="17" t="s">
        <v>153</v>
      </c>
      <c r="AT297" s="17" t="s">
        <v>148</v>
      </c>
      <c r="AU297" s="17" t="s">
        <v>80</v>
      </c>
      <c r="AY297" s="17" t="s">
        <v>145</v>
      </c>
      <c r="BE297" s="216">
        <f>IF(N297="základní",J297,0)</f>
        <v>0</v>
      </c>
      <c r="BF297" s="216">
        <f>IF(N297="snížená",J297,0)</f>
        <v>0</v>
      </c>
      <c r="BG297" s="216">
        <f>IF(N297="zákl. přenesená",J297,0)</f>
        <v>0</v>
      </c>
      <c r="BH297" s="216">
        <f>IF(N297="sníž. přenesená",J297,0)</f>
        <v>0</v>
      </c>
      <c r="BI297" s="216">
        <f>IF(N297="nulová",J297,0)</f>
        <v>0</v>
      </c>
      <c r="BJ297" s="17" t="s">
        <v>76</v>
      </c>
      <c r="BK297" s="216">
        <f>ROUND(I297*H297,2)</f>
        <v>0</v>
      </c>
      <c r="BL297" s="17" t="s">
        <v>153</v>
      </c>
      <c r="BM297" s="17" t="s">
        <v>330</v>
      </c>
    </row>
    <row r="298" spans="2:65" s="1" customFormat="1" ht="20.4" customHeight="1">
      <c r="B298" s="38"/>
      <c r="C298" s="205" t="s">
        <v>331</v>
      </c>
      <c r="D298" s="205" t="s">
        <v>148</v>
      </c>
      <c r="E298" s="206" t="s">
        <v>332</v>
      </c>
      <c r="F298" s="207" t="s">
        <v>333</v>
      </c>
      <c r="G298" s="208" t="s">
        <v>177</v>
      </c>
      <c r="H298" s="209">
        <v>36.565</v>
      </c>
      <c r="I298" s="210"/>
      <c r="J298" s="211">
        <f>ROUND(I298*H298,2)</f>
        <v>0</v>
      </c>
      <c r="K298" s="207" t="s">
        <v>152</v>
      </c>
      <c r="L298" s="43"/>
      <c r="M298" s="212" t="s">
        <v>19</v>
      </c>
      <c r="N298" s="213" t="s">
        <v>42</v>
      </c>
      <c r="O298" s="79"/>
      <c r="P298" s="214">
        <f>O298*H298</f>
        <v>0</v>
      </c>
      <c r="Q298" s="214">
        <v>0</v>
      </c>
      <c r="R298" s="214">
        <f>Q298*H298</f>
        <v>0</v>
      </c>
      <c r="S298" s="214">
        <v>0.131</v>
      </c>
      <c r="T298" s="215">
        <f>S298*H298</f>
        <v>4.7900149999999995</v>
      </c>
      <c r="AR298" s="17" t="s">
        <v>153</v>
      </c>
      <c r="AT298" s="17" t="s">
        <v>148</v>
      </c>
      <c r="AU298" s="17" t="s">
        <v>80</v>
      </c>
      <c r="AY298" s="17" t="s">
        <v>145</v>
      </c>
      <c r="BE298" s="216">
        <f>IF(N298="základní",J298,0)</f>
        <v>0</v>
      </c>
      <c r="BF298" s="216">
        <f>IF(N298="snížená",J298,0)</f>
        <v>0</v>
      </c>
      <c r="BG298" s="216">
        <f>IF(N298="zákl. přenesená",J298,0)</f>
        <v>0</v>
      </c>
      <c r="BH298" s="216">
        <f>IF(N298="sníž. přenesená",J298,0)</f>
        <v>0</v>
      </c>
      <c r="BI298" s="216">
        <f>IF(N298="nulová",J298,0)</f>
        <v>0</v>
      </c>
      <c r="BJ298" s="17" t="s">
        <v>76</v>
      </c>
      <c r="BK298" s="216">
        <f>ROUND(I298*H298,2)</f>
        <v>0</v>
      </c>
      <c r="BL298" s="17" t="s">
        <v>153</v>
      </c>
      <c r="BM298" s="17" t="s">
        <v>334</v>
      </c>
    </row>
    <row r="299" spans="2:51" s="11" customFormat="1" ht="12">
      <c r="B299" s="220"/>
      <c r="C299" s="221"/>
      <c r="D299" s="217" t="s">
        <v>157</v>
      </c>
      <c r="E299" s="222" t="s">
        <v>19</v>
      </c>
      <c r="F299" s="223" t="s">
        <v>335</v>
      </c>
      <c r="G299" s="221"/>
      <c r="H299" s="222" t="s">
        <v>19</v>
      </c>
      <c r="I299" s="224"/>
      <c r="J299" s="221"/>
      <c r="K299" s="221"/>
      <c r="L299" s="225"/>
      <c r="M299" s="226"/>
      <c r="N299" s="227"/>
      <c r="O299" s="227"/>
      <c r="P299" s="227"/>
      <c r="Q299" s="227"/>
      <c r="R299" s="227"/>
      <c r="S299" s="227"/>
      <c r="T299" s="228"/>
      <c r="AT299" s="229" t="s">
        <v>157</v>
      </c>
      <c r="AU299" s="229" t="s">
        <v>80</v>
      </c>
      <c r="AV299" s="11" t="s">
        <v>76</v>
      </c>
      <c r="AW299" s="11" t="s">
        <v>33</v>
      </c>
      <c r="AX299" s="11" t="s">
        <v>71</v>
      </c>
      <c r="AY299" s="229" t="s">
        <v>145</v>
      </c>
    </row>
    <row r="300" spans="2:51" s="11" customFormat="1" ht="12">
      <c r="B300" s="220"/>
      <c r="C300" s="221"/>
      <c r="D300" s="217" t="s">
        <v>157</v>
      </c>
      <c r="E300" s="222" t="s">
        <v>19</v>
      </c>
      <c r="F300" s="223" t="s">
        <v>336</v>
      </c>
      <c r="G300" s="221"/>
      <c r="H300" s="222" t="s">
        <v>19</v>
      </c>
      <c r="I300" s="224"/>
      <c r="J300" s="221"/>
      <c r="K300" s="221"/>
      <c r="L300" s="225"/>
      <c r="M300" s="226"/>
      <c r="N300" s="227"/>
      <c r="O300" s="227"/>
      <c r="P300" s="227"/>
      <c r="Q300" s="227"/>
      <c r="R300" s="227"/>
      <c r="S300" s="227"/>
      <c r="T300" s="228"/>
      <c r="AT300" s="229" t="s">
        <v>157</v>
      </c>
      <c r="AU300" s="229" t="s">
        <v>80</v>
      </c>
      <c r="AV300" s="11" t="s">
        <v>76</v>
      </c>
      <c r="AW300" s="11" t="s">
        <v>33</v>
      </c>
      <c r="AX300" s="11" t="s">
        <v>71</v>
      </c>
      <c r="AY300" s="229" t="s">
        <v>145</v>
      </c>
    </row>
    <row r="301" spans="2:51" s="11" customFormat="1" ht="12">
      <c r="B301" s="220"/>
      <c r="C301" s="221"/>
      <c r="D301" s="217" t="s">
        <v>157</v>
      </c>
      <c r="E301" s="222" t="s">
        <v>19</v>
      </c>
      <c r="F301" s="223" t="s">
        <v>337</v>
      </c>
      <c r="G301" s="221"/>
      <c r="H301" s="222" t="s">
        <v>19</v>
      </c>
      <c r="I301" s="224"/>
      <c r="J301" s="221"/>
      <c r="K301" s="221"/>
      <c r="L301" s="225"/>
      <c r="M301" s="226"/>
      <c r="N301" s="227"/>
      <c r="O301" s="227"/>
      <c r="P301" s="227"/>
      <c r="Q301" s="227"/>
      <c r="R301" s="227"/>
      <c r="S301" s="227"/>
      <c r="T301" s="228"/>
      <c r="AT301" s="229" t="s">
        <v>157</v>
      </c>
      <c r="AU301" s="229" t="s">
        <v>80</v>
      </c>
      <c r="AV301" s="11" t="s">
        <v>76</v>
      </c>
      <c r="AW301" s="11" t="s">
        <v>33</v>
      </c>
      <c r="AX301" s="11" t="s">
        <v>71</v>
      </c>
      <c r="AY301" s="229" t="s">
        <v>145</v>
      </c>
    </row>
    <row r="302" spans="2:51" s="12" customFormat="1" ht="12">
      <c r="B302" s="230"/>
      <c r="C302" s="231"/>
      <c r="D302" s="217" t="s">
        <v>157</v>
      </c>
      <c r="E302" s="232" t="s">
        <v>19</v>
      </c>
      <c r="F302" s="233" t="s">
        <v>338</v>
      </c>
      <c r="G302" s="231"/>
      <c r="H302" s="234">
        <v>22.68</v>
      </c>
      <c r="I302" s="235"/>
      <c r="J302" s="231"/>
      <c r="K302" s="231"/>
      <c r="L302" s="236"/>
      <c r="M302" s="237"/>
      <c r="N302" s="238"/>
      <c r="O302" s="238"/>
      <c r="P302" s="238"/>
      <c r="Q302" s="238"/>
      <c r="R302" s="238"/>
      <c r="S302" s="238"/>
      <c r="T302" s="239"/>
      <c r="AT302" s="240" t="s">
        <v>157</v>
      </c>
      <c r="AU302" s="240" t="s">
        <v>80</v>
      </c>
      <c r="AV302" s="12" t="s">
        <v>80</v>
      </c>
      <c r="AW302" s="12" t="s">
        <v>33</v>
      </c>
      <c r="AX302" s="12" t="s">
        <v>71</v>
      </c>
      <c r="AY302" s="240" t="s">
        <v>145</v>
      </c>
    </row>
    <row r="303" spans="2:51" s="12" customFormat="1" ht="12">
      <c r="B303" s="230"/>
      <c r="C303" s="231"/>
      <c r="D303" s="217" t="s">
        <v>157</v>
      </c>
      <c r="E303" s="232" t="s">
        <v>19</v>
      </c>
      <c r="F303" s="233" t="s">
        <v>339</v>
      </c>
      <c r="G303" s="231"/>
      <c r="H303" s="234">
        <v>-9.456</v>
      </c>
      <c r="I303" s="235"/>
      <c r="J303" s="231"/>
      <c r="K303" s="231"/>
      <c r="L303" s="236"/>
      <c r="M303" s="237"/>
      <c r="N303" s="238"/>
      <c r="O303" s="238"/>
      <c r="P303" s="238"/>
      <c r="Q303" s="238"/>
      <c r="R303" s="238"/>
      <c r="S303" s="238"/>
      <c r="T303" s="239"/>
      <c r="AT303" s="240" t="s">
        <v>157</v>
      </c>
      <c r="AU303" s="240" t="s">
        <v>80</v>
      </c>
      <c r="AV303" s="12" t="s">
        <v>80</v>
      </c>
      <c r="AW303" s="12" t="s">
        <v>33</v>
      </c>
      <c r="AX303" s="12" t="s">
        <v>71</v>
      </c>
      <c r="AY303" s="240" t="s">
        <v>145</v>
      </c>
    </row>
    <row r="304" spans="2:51" s="11" customFormat="1" ht="12">
      <c r="B304" s="220"/>
      <c r="C304" s="221"/>
      <c r="D304" s="217" t="s">
        <v>157</v>
      </c>
      <c r="E304" s="222" t="s">
        <v>19</v>
      </c>
      <c r="F304" s="223" t="s">
        <v>340</v>
      </c>
      <c r="G304" s="221"/>
      <c r="H304" s="222" t="s">
        <v>19</v>
      </c>
      <c r="I304" s="224"/>
      <c r="J304" s="221"/>
      <c r="K304" s="221"/>
      <c r="L304" s="225"/>
      <c r="M304" s="226"/>
      <c r="N304" s="227"/>
      <c r="O304" s="227"/>
      <c r="P304" s="227"/>
      <c r="Q304" s="227"/>
      <c r="R304" s="227"/>
      <c r="S304" s="227"/>
      <c r="T304" s="228"/>
      <c r="AT304" s="229" t="s">
        <v>157</v>
      </c>
      <c r="AU304" s="229" t="s">
        <v>80</v>
      </c>
      <c r="AV304" s="11" t="s">
        <v>76</v>
      </c>
      <c r="AW304" s="11" t="s">
        <v>33</v>
      </c>
      <c r="AX304" s="11" t="s">
        <v>71</v>
      </c>
      <c r="AY304" s="229" t="s">
        <v>145</v>
      </c>
    </row>
    <row r="305" spans="2:51" s="12" customFormat="1" ht="12">
      <c r="B305" s="230"/>
      <c r="C305" s="231"/>
      <c r="D305" s="217" t="s">
        <v>157</v>
      </c>
      <c r="E305" s="232" t="s">
        <v>19</v>
      </c>
      <c r="F305" s="233" t="s">
        <v>341</v>
      </c>
      <c r="G305" s="231"/>
      <c r="H305" s="234">
        <v>26.813</v>
      </c>
      <c r="I305" s="235"/>
      <c r="J305" s="231"/>
      <c r="K305" s="231"/>
      <c r="L305" s="236"/>
      <c r="M305" s="237"/>
      <c r="N305" s="238"/>
      <c r="O305" s="238"/>
      <c r="P305" s="238"/>
      <c r="Q305" s="238"/>
      <c r="R305" s="238"/>
      <c r="S305" s="238"/>
      <c r="T305" s="239"/>
      <c r="AT305" s="240" t="s">
        <v>157</v>
      </c>
      <c r="AU305" s="240" t="s">
        <v>80</v>
      </c>
      <c r="AV305" s="12" t="s">
        <v>80</v>
      </c>
      <c r="AW305" s="12" t="s">
        <v>33</v>
      </c>
      <c r="AX305" s="12" t="s">
        <v>71</v>
      </c>
      <c r="AY305" s="240" t="s">
        <v>145</v>
      </c>
    </row>
    <row r="306" spans="2:51" s="12" customFormat="1" ht="12">
      <c r="B306" s="230"/>
      <c r="C306" s="231"/>
      <c r="D306" s="217" t="s">
        <v>157</v>
      </c>
      <c r="E306" s="232" t="s">
        <v>19</v>
      </c>
      <c r="F306" s="233" t="s">
        <v>339</v>
      </c>
      <c r="G306" s="231"/>
      <c r="H306" s="234">
        <v>-9.456</v>
      </c>
      <c r="I306" s="235"/>
      <c r="J306" s="231"/>
      <c r="K306" s="231"/>
      <c r="L306" s="236"/>
      <c r="M306" s="237"/>
      <c r="N306" s="238"/>
      <c r="O306" s="238"/>
      <c r="P306" s="238"/>
      <c r="Q306" s="238"/>
      <c r="R306" s="238"/>
      <c r="S306" s="238"/>
      <c r="T306" s="239"/>
      <c r="AT306" s="240" t="s">
        <v>157</v>
      </c>
      <c r="AU306" s="240" t="s">
        <v>80</v>
      </c>
      <c r="AV306" s="12" t="s">
        <v>80</v>
      </c>
      <c r="AW306" s="12" t="s">
        <v>33</v>
      </c>
      <c r="AX306" s="12" t="s">
        <v>71</v>
      </c>
      <c r="AY306" s="240" t="s">
        <v>145</v>
      </c>
    </row>
    <row r="307" spans="2:51" s="11" customFormat="1" ht="12">
      <c r="B307" s="220"/>
      <c r="C307" s="221"/>
      <c r="D307" s="217" t="s">
        <v>157</v>
      </c>
      <c r="E307" s="222" t="s">
        <v>19</v>
      </c>
      <c r="F307" s="223" t="s">
        <v>261</v>
      </c>
      <c r="G307" s="221"/>
      <c r="H307" s="222" t="s">
        <v>19</v>
      </c>
      <c r="I307" s="224"/>
      <c r="J307" s="221"/>
      <c r="K307" s="221"/>
      <c r="L307" s="225"/>
      <c r="M307" s="226"/>
      <c r="N307" s="227"/>
      <c r="O307" s="227"/>
      <c r="P307" s="227"/>
      <c r="Q307" s="227"/>
      <c r="R307" s="227"/>
      <c r="S307" s="227"/>
      <c r="T307" s="228"/>
      <c r="AT307" s="229" t="s">
        <v>157</v>
      </c>
      <c r="AU307" s="229" t="s">
        <v>80</v>
      </c>
      <c r="AV307" s="11" t="s">
        <v>76</v>
      </c>
      <c r="AW307" s="11" t="s">
        <v>33</v>
      </c>
      <c r="AX307" s="11" t="s">
        <v>71</v>
      </c>
      <c r="AY307" s="229" t="s">
        <v>145</v>
      </c>
    </row>
    <row r="308" spans="2:51" s="12" customFormat="1" ht="12">
      <c r="B308" s="230"/>
      <c r="C308" s="231"/>
      <c r="D308" s="217" t="s">
        <v>157</v>
      </c>
      <c r="E308" s="232" t="s">
        <v>19</v>
      </c>
      <c r="F308" s="233" t="s">
        <v>342</v>
      </c>
      <c r="G308" s="231"/>
      <c r="H308" s="234">
        <v>7.56</v>
      </c>
      <c r="I308" s="235"/>
      <c r="J308" s="231"/>
      <c r="K308" s="231"/>
      <c r="L308" s="236"/>
      <c r="M308" s="237"/>
      <c r="N308" s="238"/>
      <c r="O308" s="238"/>
      <c r="P308" s="238"/>
      <c r="Q308" s="238"/>
      <c r="R308" s="238"/>
      <c r="S308" s="238"/>
      <c r="T308" s="239"/>
      <c r="AT308" s="240" t="s">
        <v>157</v>
      </c>
      <c r="AU308" s="240" t="s">
        <v>80</v>
      </c>
      <c r="AV308" s="12" t="s">
        <v>80</v>
      </c>
      <c r="AW308" s="12" t="s">
        <v>33</v>
      </c>
      <c r="AX308" s="12" t="s">
        <v>71</v>
      </c>
      <c r="AY308" s="240" t="s">
        <v>145</v>
      </c>
    </row>
    <row r="309" spans="2:51" s="12" customFormat="1" ht="12">
      <c r="B309" s="230"/>
      <c r="C309" s="231"/>
      <c r="D309" s="217" t="s">
        <v>157</v>
      </c>
      <c r="E309" s="232" t="s">
        <v>19</v>
      </c>
      <c r="F309" s="233" t="s">
        <v>193</v>
      </c>
      <c r="G309" s="231"/>
      <c r="H309" s="234">
        <v>-1.576</v>
      </c>
      <c r="I309" s="235"/>
      <c r="J309" s="231"/>
      <c r="K309" s="231"/>
      <c r="L309" s="236"/>
      <c r="M309" s="237"/>
      <c r="N309" s="238"/>
      <c r="O309" s="238"/>
      <c r="P309" s="238"/>
      <c r="Q309" s="238"/>
      <c r="R309" s="238"/>
      <c r="S309" s="238"/>
      <c r="T309" s="239"/>
      <c r="AT309" s="240" t="s">
        <v>157</v>
      </c>
      <c r="AU309" s="240" t="s">
        <v>80</v>
      </c>
      <c r="AV309" s="12" t="s">
        <v>80</v>
      </c>
      <c r="AW309" s="12" t="s">
        <v>33</v>
      </c>
      <c r="AX309" s="12" t="s">
        <v>71</v>
      </c>
      <c r="AY309" s="240" t="s">
        <v>145</v>
      </c>
    </row>
    <row r="310" spans="2:51" s="13" customFormat="1" ht="12">
      <c r="B310" s="251"/>
      <c r="C310" s="252"/>
      <c r="D310" s="217" t="s">
        <v>157</v>
      </c>
      <c r="E310" s="253" t="s">
        <v>19</v>
      </c>
      <c r="F310" s="254" t="s">
        <v>185</v>
      </c>
      <c r="G310" s="252"/>
      <c r="H310" s="255">
        <v>36.565</v>
      </c>
      <c r="I310" s="256"/>
      <c r="J310" s="252"/>
      <c r="K310" s="252"/>
      <c r="L310" s="257"/>
      <c r="M310" s="258"/>
      <c r="N310" s="259"/>
      <c r="O310" s="259"/>
      <c r="P310" s="259"/>
      <c r="Q310" s="259"/>
      <c r="R310" s="259"/>
      <c r="S310" s="259"/>
      <c r="T310" s="260"/>
      <c r="AT310" s="261" t="s">
        <v>157</v>
      </c>
      <c r="AU310" s="261" t="s">
        <v>80</v>
      </c>
      <c r="AV310" s="13" t="s">
        <v>153</v>
      </c>
      <c r="AW310" s="13" t="s">
        <v>33</v>
      </c>
      <c r="AX310" s="13" t="s">
        <v>76</v>
      </c>
      <c r="AY310" s="261" t="s">
        <v>145</v>
      </c>
    </row>
    <row r="311" spans="2:65" s="1" customFormat="1" ht="20.4" customHeight="1">
      <c r="B311" s="38"/>
      <c r="C311" s="205" t="s">
        <v>7</v>
      </c>
      <c r="D311" s="205" t="s">
        <v>148</v>
      </c>
      <c r="E311" s="206" t="s">
        <v>343</v>
      </c>
      <c r="F311" s="207" t="s">
        <v>344</v>
      </c>
      <c r="G311" s="208" t="s">
        <v>177</v>
      </c>
      <c r="H311" s="209">
        <v>39.916</v>
      </c>
      <c r="I311" s="210"/>
      <c r="J311" s="211">
        <f>ROUND(I311*H311,2)</f>
        <v>0</v>
      </c>
      <c r="K311" s="207" t="s">
        <v>152</v>
      </c>
      <c r="L311" s="43"/>
      <c r="M311" s="212" t="s">
        <v>19</v>
      </c>
      <c r="N311" s="213" t="s">
        <v>42</v>
      </c>
      <c r="O311" s="79"/>
      <c r="P311" s="214">
        <f>O311*H311</f>
        <v>0</v>
      </c>
      <c r="Q311" s="214">
        <v>0</v>
      </c>
      <c r="R311" s="214">
        <f>Q311*H311</f>
        <v>0</v>
      </c>
      <c r="S311" s="214">
        <v>0.261</v>
      </c>
      <c r="T311" s="215">
        <f>S311*H311</f>
        <v>10.418076</v>
      </c>
      <c r="AR311" s="17" t="s">
        <v>153</v>
      </c>
      <c r="AT311" s="17" t="s">
        <v>148</v>
      </c>
      <c r="AU311" s="17" t="s">
        <v>80</v>
      </c>
      <c r="AY311" s="17" t="s">
        <v>145</v>
      </c>
      <c r="BE311" s="216">
        <f>IF(N311="základní",J311,0)</f>
        <v>0</v>
      </c>
      <c r="BF311" s="216">
        <f>IF(N311="snížená",J311,0)</f>
        <v>0</v>
      </c>
      <c r="BG311" s="216">
        <f>IF(N311="zákl. přenesená",J311,0)</f>
        <v>0</v>
      </c>
      <c r="BH311" s="216">
        <f>IF(N311="sníž. přenesená",J311,0)</f>
        <v>0</v>
      </c>
      <c r="BI311" s="216">
        <f>IF(N311="nulová",J311,0)</f>
        <v>0</v>
      </c>
      <c r="BJ311" s="17" t="s">
        <v>76</v>
      </c>
      <c r="BK311" s="216">
        <f>ROUND(I311*H311,2)</f>
        <v>0</v>
      </c>
      <c r="BL311" s="17" t="s">
        <v>153</v>
      </c>
      <c r="BM311" s="17" t="s">
        <v>345</v>
      </c>
    </row>
    <row r="312" spans="2:51" s="11" customFormat="1" ht="12">
      <c r="B312" s="220"/>
      <c r="C312" s="221"/>
      <c r="D312" s="217" t="s">
        <v>157</v>
      </c>
      <c r="E312" s="222" t="s">
        <v>19</v>
      </c>
      <c r="F312" s="223" t="s">
        <v>335</v>
      </c>
      <c r="G312" s="221"/>
      <c r="H312" s="222" t="s">
        <v>19</v>
      </c>
      <c r="I312" s="224"/>
      <c r="J312" s="221"/>
      <c r="K312" s="221"/>
      <c r="L312" s="225"/>
      <c r="M312" s="226"/>
      <c r="N312" s="227"/>
      <c r="O312" s="227"/>
      <c r="P312" s="227"/>
      <c r="Q312" s="227"/>
      <c r="R312" s="227"/>
      <c r="S312" s="227"/>
      <c r="T312" s="228"/>
      <c r="AT312" s="229" t="s">
        <v>157</v>
      </c>
      <c r="AU312" s="229" t="s">
        <v>80</v>
      </c>
      <c r="AV312" s="11" t="s">
        <v>76</v>
      </c>
      <c r="AW312" s="11" t="s">
        <v>33</v>
      </c>
      <c r="AX312" s="11" t="s">
        <v>71</v>
      </c>
      <c r="AY312" s="229" t="s">
        <v>145</v>
      </c>
    </row>
    <row r="313" spans="2:51" s="11" customFormat="1" ht="12">
      <c r="B313" s="220"/>
      <c r="C313" s="221"/>
      <c r="D313" s="217" t="s">
        <v>157</v>
      </c>
      <c r="E313" s="222" t="s">
        <v>19</v>
      </c>
      <c r="F313" s="223" t="s">
        <v>336</v>
      </c>
      <c r="G313" s="221"/>
      <c r="H313" s="222" t="s">
        <v>19</v>
      </c>
      <c r="I313" s="224"/>
      <c r="J313" s="221"/>
      <c r="K313" s="221"/>
      <c r="L313" s="225"/>
      <c r="M313" s="226"/>
      <c r="N313" s="227"/>
      <c r="O313" s="227"/>
      <c r="P313" s="227"/>
      <c r="Q313" s="227"/>
      <c r="R313" s="227"/>
      <c r="S313" s="227"/>
      <c r="T313" s="228"/>
      <c r="AT313" s="229" t="s">
        <v>157</v>
      </c>
      <c r="AU313" s="229" t="s">
        <v>80</v>
      </c>
      <c r="AV313" s="11" t="s">
        <v>76</v>
      </c>
      <c r="AW313" s="11" t="s">
        <v>33</v>
      </c>
      <c r="AX313" s="11" t="s">
        <v>71</v>
      </c>
      <c r="AY313" s="229" t="s">
        <v>145</v>
      </c>
    </row>
    <row r="314" spans="2:51" s="11" customFormat="1" ht="12">
      <c r="B314" s="220"/>
      <c r="C314" s="221"/>
      <c r="D314" s="217" t="s">
        <v>157</v>
      </c>
      <c r="E314" s="222" t="s">
        <v>19</v>
      </c>
      <c r="F314" s="223" t="s">
        <v>337</v>
      </c>
      <c r="G314" s="221"/>
      <c r="H314" s="222" t="s">
        <v>19</v>
      </c>
      <c r="I314" s="224"/>
      <c r="J314" s="221"/>
      <c r="K314" s="221"/>
      <c r="L314" s="225"/>
      <c r="M314" s="226"/>
      <c r="N314" s="227"/>
      <c r="O314" s="227"/>
      <c r="P314" s="227"/>
      <c r="Q314" s="227"/>
      <c r="R314" s="227"/>
      <c r="S314" s="227"/>
      <c r="T314" s="228"/>
      <c r="AT314" s="229" t="s">
        <v>157</v>
      </c>
      <c r="AU314" s="229" t="s">
        <v>80</v>
      </c>
      <c r="AV314" s="11" t="s">
        <v>76</v>
      </c>
      <c r="AW314" s="11" t="s">
        <v>33</v>
      </c>
      <c r="AX314" s="11" t="s">
        <v>71</v>
      </c>
      <c r="AY314" s="229" t="s">
        <v>145</v>
      </c>
    </row>
    <row r="315" spans="2:51" s="12" customFormat="1" ht="12">
      <c r="B315" s="230"/>
      <c r="C315" s="231"/>
      <c r="D315" s="217" t="s">
        <v>157</v>
      </c>
      <c r="E315" s="232" t="s">
        <v>19</v>
      </c>
      <c r="F315" s="233" t="s">
        <v>346</v>
      </c>
      <c r="G315" s="231"/>
      <c r="H315" s="234">
        <v>19.958</v>
      </c>
      <c r="I315" s="235"/>
      <c r="J315" s="231"/>
      <c r="K315" s="231"/>
      <c r="L315" s="236"/>
      <c r="M315" s="237"/>
      <c r="N315" s="238"/>
      <c r="O315" s="238"/>
      <c r="P315" s="238"/>
      <c r="Q315" s="238"/>
      <c r="R315" s="238"/>
      <c r="S315" s="238"/>
      <c r="T315" s="239"/>
      <c r="AT315" s="240" t="s">
        <v>157</v>
      </c>
      <c r="AU315" s="240" t="s">
        <v>80</v>
      </c>
      <c r="AV315" s="12" t="s">
        <v>80</v>
      </c>
      <c r="AW315" s="12" t="s">
        <v>33</v>
      </c>
      <c r="AX315" s="12" t="s">
        <v>71</v>
      </c>
      <c r="AY315" s="240" t="s">
        <v>145</v>
      </c>
    </row>
    <row r="316" spans="2:51" s="11" customFormat="1" ht="12">
      <c r="B316" s="220"/>
      <c r="C316" s="221"/>
      <c r="D316" s="217" t="s">
        <v>157</v>
      </c>
      <c r="E316" s="222" t="s">
        <v>19</v>
      </c>
      <c r="F316" s="223" t="s">
        <v>340</v>
      </c>
      <c r="G316" s="221"/>
      <c r="H316" s="222" t="s">
        <v>19</v>
      </c>
      <c r="I316" s="224"/>
      <c r="J316" s="221"/>
      <c r="K316" s="221"/>
      <c r="L316" s="225"/>
      <c r="M316" s="226"/>
      <c r="N316" s="227"/>
      <c r="O316" s="227"/>
      <c r="P316" s="227"/>
      <c r="Q316" s="227"/>
      <c r="R316" s="227"/>
      <c r="S316" s="227"/>
      <c r="T316" s="228"/>
      <c r="AT316" s="229" t="s">
        <v>157</v>
      </c>
      <c r="AU316" s="229" t="s">
        <v>80</v>
      </c>
      <c r="AV316" s="11" t="s">
        <v>76</v>
      </c>
      <c r="AW316" s="11" t="s">
        <v>33</v>
      </c>
      <c r="AX316" s="11" t="s">
        <v>71</v>
      </c>
      <c r="AY316" s="229" t="s">
        <v>145</v>
      </c>
    </row>
    <row r="317" spans="2:51" s="12" customFormat="1" ht="12">
      <c r="B317" s="230"/>
      <c r="C317" s="231"/>
      <c r="D317" s="217" t="s">
        <v>157</v>
      </c>
      <c r="E317" s="232" t="s">
        <v>19</v>
      </c>
      <c r="F317" s="233" t="s">
        <v>346</v>
      </c>
      <c r="G317" s="231"/>
      <c r="H317" s="234">
        <v>19.958</v>
      </c>
      <c r="I317" s="235"/>
      <c r="J317" s="231"/>
      <c r="K317" s="231"/>
      <c r="L317" s="236"/>
      <c r="M317" s="237"/>
      <c r="N317" s="238"/>
      <c r="O317" s="238"/>
      <c r="P317" s="238"/>
      <c r="Q317" s="238"/>
      <c r="R317" s="238"/>
      <c r="S317" s="238"/>
      <c r="T317" s="239"/>
      <c r="AT317" s="240" t="s">
        <v>157</v>
      </c>
      <c r="AU317" s="240" t="s">
        <v>80</v>
      </c>
      <c r="AV317" s="12" t="s">
        <v>80</v>
      </c>
      <c r="AW317" s="12" t="s">
        <v>33</v>
      </c>
      <c r="AX317" s="12" t="s">
        <v>71</v>
      </c>
      <c r="AY317" s="240" t="s">
        <v>145</v>
      </c>
    </row>
    <row r="318" spans="2:51" s="13" customFormat="1" ht="12">
      <c r="B318" s="251"/>
      <c r="C318" s="252"/>
      <c r="D318" s="217" t="s">
        <v>157</v>
      </c>
      <c r="E318" s="253" t="s">
        <v>19</v>
      </c>
      <c r="F318" s="254" t="s">
        <v>185</v>
      </c>
      <c r="G318" s="252"/>
      <c r="H318" s="255">
        <v>39.916</v>
      </c>
      <c r="I318" s="256"/>
      <c r="J318" s="252"/>
      <c r="K318" s="252"/>
      <c r="L318" s="257"/>
      <c r="M318" s="258"/>
      <c r="N318" s="259"/>
      <c r="O318" s="259"/>
      <c r="P318" s="259"/>
      <c r="Q318" s="259"/>
      <c r="R318" s="259"/>
      <c r="S318" s="259"/>
      <c r="T318" s="260"/>
      <c r="AT318" s="261" t="s">
        <v>157</v>
      </c>
      <c r="AU318" s="261" t="s">
        <v>80</v>
      </c>
      <c r="AV318" s="13" t="s">
        <v>153</v>
      </c>
      <c r="AW318" s="13" t="s">
        <v>33</v>
      </c>
      <c r="AX318" s="13" t="s">
        <v>76</v>
      </c>
      <c r="AY318" s="261" t="s">
        <v>145</v>
      </c>
    </row>
    <row r="319" spans="2:65" s="1" customFormat="1" ht="20.4" customHeight="1">
      <c r="B319" s="38"/>
      <c r="C319" s="205" t="s">
        <v>347</v>
      </c>
      <c r="D319" s="205" t="s">
        <v>148</v>
      </c>
      <c r="E319" s="206" t="s">
        <v>348</v>
      </c>
      <c r="F319" s="207" t="s">
        <v>349</v>
      </c>
      <c r="G319" s="208" t="s">
        <v>177</v>
      </c>
      <c r="H319" s="209">
        <v>230.736</v>
      </c>
      <c r="I319" s="210"/>
      <c r="J319" s="211">
        <f>ROUND(I319*H319,2)</f>
        <v>0</v>
      </c>
      <c r="K319" s="207" t="s">
        <v>152</v>
      </c>
      <c r="L319" s="43"/>
      <c r="M319" s="212" t="s">
        <v>19</v>
      </c>
      <c r="N319" s="213" t="s">
        <v>42</v>
      </c>
      <c r="O319" s="79"/>
      <c r="P319" s="214">
        <f>O319*H319</f>
        <v>0</v>
      </c>
      <c r="Q319" s="214">
        <v>0</v>
      </c>
      <c r="R319" s="214">
        <f>Q319*H319</f>
        <v>0</v>
      </c>
      <c r="S319" s="214">
        <v>0.168</v>
      </c>
      <c r="T319" s="215">
        <f>S319*H319</f>
        <v>38.763648</v>
      </c>
      <c r="AR319" s="17" t="s">
        <v>153</v>
      </c>
      <c r="AT319" s="17" t="s">
        <v>148</v>
      </c>
      <c r="AU319" s="17" t="s">
        <v>80</v>
      </c>
      <c r="AY319" s="17" t="s">
        <v>145</v>
      </c>
      <c r="BE319" s="216">
        <f>IF(N319="základní",J319,0)</f>
        <v>0</v>
      </c>
      <c r="BF319" s="216">
        <f>IF(N319="snížená",J319,0)</f>
        <v>0</v>
      </c>
      <c r="BG319" s="216">
        <f>IF(N319="zákl. přenesená",J319,0)</f>
        <v>0</v>
      </c>
      <c r="BH319" s="216">
        <f>IF(N319="sníž. přenesená",J319,0)</f>
        <v>0</v>
      </c>
      <c r="BI319" s="216">
        <f>IF(N319="nulová",J319,0)</f>
        <v>0</v>
      </c>
      <c r="BJ319" s="17" t="s">
        <v>76</v>
      </c>
      <c r="BK319" s="216">
        <f>ROUND(I319*H319,2)</f>
        <v>0</v>
      </c>
      <c r="BL319" s="17" t="s">
        <v>153</v>
      </c>
      <c r="BM319" s="17" t="s">
        <v>350</v>
      </c>
    </row>
    <row r="320" spans="2:51" s="11" customFormat="1" ht="12">
      <c r="B320" s="220"/>
      <c r="C320" s="221"/>
      <c r="D320" s="217" t="s">
        <v>157</v>
      </c>
      <c r="E320" s="222" t="s">
        <v>19</v>
      </c>
      <c r="F320" s="223" t="s">
        <v>335</v>
      </c>
      <c r="G320" s="221"/>
      <c r="H320" s="222" t="s">
        <v>19</v>
      </c>
      <c r="I320" s="224"/>
      <c r="J320" s="221"/>
      <c r="K320" s="221"/>
      <c r="L320" s="225"/>
      <c r="M320" s="226"/>
      <c r="N320" s="227"/>
      <c r="O320" s="227"/>
      <c r="P320" s="227"/>
      <c r="Q320" s="227"/>
      <c r="R320" s="227"/>
      <c r="S320" s="227"/>
      <c r="T320" s="228"/>
      <c r="AT320" s="229" t="s">
        <v>157</v>
      </c>
      <c r="AU320" s="229" t="s">
        <v>80</v>
      </c>
      <c r="AV320" s="11" t="s">
        <v>76</v>
      </c>
      <c r="AW320" s="11" t="s">
        <v>33</v>
      </c>
      <c r="AX320" s="11" t="s">
        <v>71</v>
      </c>
      <c r="AY320" s="229" t="s">
        <v>145</v>
      </c>
    </row>
    <row r="321" spans="2:51" s="11" customFormat="1" ht="12">
      <c r="B321" s="220"/>
      <c r="C321" s="221"/>
      <c r="D321" s="217" t="s">
        <v>157</v>
      </c>
      <c r="E321" s="222" t="s">
        <v>19</v>
      </c>
      <c r="F321" s="223" t="s">
        <v>336</v>
      </c>
      <c r="G321" s="221"/>
      <c r="H321" s="222" t="s">
        <v>19</v>
      </c>
      <c r="I321" s="224"/>
      <c r="J321" s="221"/>
      <c r="K321" s="221"/>
      <c r="L321" s="225"/>
      <c r="M321" s="226"/>
      <c r="N321" s="227"/>
      <c r="O321" s="227"/>
      <c r="P321" s="227"/>
      <c r="Q321" s="227"/>
      <c r="R321" s="227"/>
      <c r="S321" s="227"/>
      <c r="T321" s="228"/>
      <c r="AT321" s="229" t="s">
        <v>157</v>
      </c>
      <c r="AU321" s="229" t="s">
        <v>80</v>
      </c>
      <c r="AV321" s="11" t="s">
        <v>76</v>
      </c>
      <c r="AW321" s="11" t="s">
        <v>33</v>
      </c>
      <c r="AX321" s="11" t="s">
        <v>71</v>
      </c>
      <c r="AY321" s="229" t="s">
        <v>145</v>
      </c>
    </row>
    <row r="322" spans="2:51" s="11" customFormat="1" ht="12">
      <c r="B322" s="220"/>
      <c r="C322" s="221"/>
      <c r="D322" s="217" t="s">
        <v>157</v>
      </c>
      <c r="E322" s="222" t="s">
        <v>19</v>
      </c>
      <c r="F322" s="223" t="s">
        <v>351</v>
      </c>
      <c r="G322" s="221"/>
      <c r="H322" s="222" t="s">
        <v>19</v>
      </c>
      <c r="I322" s="224"/>
      <c r="J322" s="221"/>
      <c r="K322" s="221"/>
      <c r="L322" s="225"/>
      <c r="M322" s="226"/>
      <c r="N322" s="227"/>
      <c r="O322" s="227"/>
      <c r="P322" s="227"/>
      <c r="Q322" s="227"/>
      <c r="R322" s="227"/>
      <c r="S322" s="227"/>
      <c r="T322" s="228"/>
      <c r="AT322" s="229" t="s">
        <v>157</v>
      </c>
      <c r="AU322" s="229" t="s">
        <v>80</v>
      </c>
      <c r="AV322" s="11" t="s">
        <v>76</v>
      </c>
      <c r="AW322" s="11" t="s">
        <v>33</v>
      </c>
      <c r="AX322" s="11" t="s">
        <v>71</v>
      </c>
      <c r="AY322" s="229" t="s">
        <v>145</v>
      </c>
    </row>
    <row r="323" spans="2:51" s="12" customFormat="1" ht="12">
      <c r="B323" s="230"/>
      <c r="C323" s="231"/>
      <c r="D323" s="217" t="s">
        <v>157</v>
      </c>
      <c r="E323" s="232" t="s">
        <v>19</v>
      </c>
      <c r="F323" s="233" t="s">
        <v>352</v>
      </c>
      <c r="G323" s="231"/>
      <c r="H323" s="234">
        <v>137.088</v>
      </c>
      <c r="I323" s="235"/>
      <c r="J323" s="231"/>
      <c r="K323" s="231"/>
      <c r="L323" s="236"/>
      <c r="M323" s="237"/>
      <c r="N323" s="238"/>
      <c r="O323" s="238"/>
      <c r="P323" s="238"/>
      <c r="Q323" s="238"/>
      <c r="R323" s="238"/>
      <c r="S323" s="238"/>
      <c r="T323" s="239"/>
      <c r="AT323" s="240" t="s">
        <v>157</v>
      </c>
      <c r="AU323" s="240" t="s">
        <v>80</v>
      </c>
      <c r="AV323" s="12" t="s">
        <v>80</v>
      </c>
      <c r="AW323" s="12" t="s">
        <v>33</v>
      </c>
      <c r="AX323" s="12" t="s">
        <v>71</v>
      </c>
      <c r="AY323" s="240" t="s">
        <v>145</v>
      </c>
    </row>
    <row r="324" spans="2:51" s="12" customFormat="1" ht="12">
      <c r="B324" s="230"/>
      <c r="C324" s="231"/>
      <c r="D324" s="217" t="s">
        <v>157</v>
      </c>
      <c r="E324" s="232" t="s">
        <v>19</v>
      </c>
      <c r="F324" s="233" t="s">
        <v>353</v>
      </c>
      <c r="G324" s="231"/>
      <c r="H324" s="234">
        <v>-25.216</v>
      </c>
      <c r="I324" s="235"/>
      <c r="J324" s="231"/>
      <c r="K324" s="231"/>
      <c r="L324" s="236"/>
      <c r="M324" s="237"/>
      <c r="N324" s="238"/>
      <c r="O324" s="238"/>
      <c r="P324" s="238"/>
      <c r="Q324" s="238"/>
      <c r="R324" s="238"/>
      <c r="S324" s="238"/>
      <c r="T324" s="239"/>
      <c r="AT324" s="240" t="s">
        <v>157</v>
      </c>
      <c r="AU324" s="240" t="s">
        <v>80</v>
      </c>
      <c r="AV324" s="12" t="s">
        <v>80</v>
      </c>
      <c r="AW324" s="12" t="s">
        <v>33</v>
      </c>
      <c r="AX324" s="12" t="s">
        <v>71</v>
      </c>
      <c r="AY324" s="240" t="s">
        <v>145</v>
      </c>
    </row>
    <row r="325" spans="2:51" s="11" customFormat="1" ht="12">
      <c r="B325" s="220"/>
      <c r="C325" s="221"/>
      <c r="D325" s="217" t="s">
        <v>157</v>
      </c>
      <c r="E325" s="222" t="s">
        <v>19</v>
      </c>
      <c r="F325" s="223" t="s">
        <v>354</v>
      </c>
      <c r="G325" s="221"/>
      <c r="H325" s="222" t="s">
        <v>19</v>
      </c>
      <c r="I325" s="224"/>
      <c r="J325" s="221"/>
      <c r="K325" s="221"/>
      <c r="L325" s="225"/>
      <c r="M325" s="226"/>
      <c r="N325" s="227"/>
      <c r="O325" s="227"/>
      <c r="P325" s="227"/>
      <c r="Q325" s="227"/>
      <c r="R325" s="227"/>
      <c r="S325" s="227"/>
      <c r="T325" s="228"/>
      <c r="AT325" s="229" t="s">
        <v>157</v>
      </c>
      <c r="AU325" s="229" t="s">
        <v>80</v>
      </c>
      <c r="AV325" s="11" t="s">
        <v>76</v>
      </c>
      <c r="AW325" s="11" t="s">
        <v>33</v>
      </c>
      <c r="AX325" s="11" t="s">
        <v>71</v>
      </c>
      <c r="AY325" s="229" t="s">
        <v>145</v>
      </c>
    </row>
    <row r="326" spans="2:51" s="12" customFormat="1" ht="12">
      <c r="B326" s="230"/>
      <c r="C326" s="231"/>
      <c r="D326" s="217" t="s">
        <v>157</v>
      </c>
      <c r="E326" s="232" t="s">
        <v>19</v>
      </c>
      <c r="F326" s="233" t="s">
        <v>194</v>
      </c>
      <c r="G326" s="231"/>
      <c r="H326" s="234">
        <v>77.112</v>
      </c>
      <c r="I326" s="235"/>
      <c r="J326" s="231"/>
      <c r="K326" s="231"/>
      <c r="L326" s="236"/>
      <c r="M326" s="237"/>
      <c r="N326" s="238"/>
      <c r="O326" s="238"/>
      <c r="P326" s="238"/>
      <c r="Q326" s="238"/>
      <c r="R326" s="238"/>
      <c r="S326" s="238"/>
      <c r="T326" s="239"/>
      <c r="AT326" s="240" t="s">
        <v>157</v>
      </c>
      <c r="AU326" s="240" t="s">
        <v>80</v>
      </c>
      <c r="AV326" s="12" t="s">
        <v>80</v>
      </c>
      <c r="AW326" s="12" t="s">
        <v>33</v>
      </c>
      <c r="AX326" s="12" t="s">
        <v>71</v>
      </c>
      <c r="AY326" s="240" t="s">
        <v>145</v>
      </c>
    </row>
    <row r="327" spans="2:51" s="12" customFormat="1" ht="12">
      <c r="B327" s="230"/>
      <c r="C327" s="231"/>
      <c r="D327" s="217" t="s">
        <v>157</v>
      </c>
      <c r="E327" s="232" t="s">
        <v>19</v>
      </c>
      <c r="F327" s="233" t="s">
        <v>195</v>
      </c>
      <c r="G327" s="231"/>
      <c r="H327" s="234">
        <v>-14.184</v>
      </c>
      <c r="I327" s="235"/>
      <c r="J327" s="231"/>
      <c r="K327" s="231"/>
      <c r="L327" s="236"/>
      <c r="M327" s="237"/>
      <c r="N327" s="238"/>
      <c r="O327" s="238"/>
      <c r="P327" s="238"/>
      <c r="Q327" s="238"/>
      <c r="R327" s="238"/>
      <c r="S327" s="238"/>
      <c r="T327" s="239"/>
      <c r="AT327" s="240" t="s">
        <v>157</v>
      </c>
      <c r="AU327" s="240" t="s">
        <v>80</v>
      </c>
      <c r="AV327" s="12" t="s">
        <v>80</v>
      </c>
      <c r="AW327" s="12" t="s">
        <v>33</v>
      </c>
      <c r="AX327" s="12" t="s">
        <v>71</v>
      </c>
      <c r="AY327" s="240" t="s">
        <v>145</v>
      </c>
    </row>
    <row r="328" spans="2:51" s="11" customFormat="1" ht="12">
      <c r="B328" s="220"/>
      <c r="C328" s="221"/>
      <c r="D328" s="217" t="s">
        <v>157</v>
      </c>
      <c r="E328" s="222" t="s">
        <v>19</v>
      </c>
      <c r="F328" s="223" t="s">
        <v>337</v>
      </c>
      <c r="G328" s="221"/>
      <c r="H328" s="222" t="s">
        <v>19</v>
      </c>
      <c r="I328" s="224"/>
      <c r="J328" s="221"/>
      <c r="K328" s="221"/>
      <c r="L328" s="225"/>
      <c r="M328" s="226"/>
      <c r="N328" s="227"/>
      <c r="O328" s="227"/>
      <c r="P328" s="227"/>
      <c r="Q328" s="227"/>
      <c r="R328" s="227"/>
      <c r="S328" s="227"/>
      <c r="T328" s="228"/>
      <c r="AT328" s="229" t="s">
        <v>157</v>
      </c>
      <c r="AU328" s="229" t="s">
        <v>80</v>
      </c>
      <c r="AV328" s="11" t="s">
        <v>76</v>
      </c>
      <c r="AW328" s="11" t="s">
        <v>33</v>
      </c>
      <c r="AX328" s="11" t="s">
        <v>71</v>
      </c>
      <c r="AY328" s="229" t="s">
        <v>145</v>
      </c>
    </row>
    <row r="329" spans="2:51" s="12" customFormat="1" ht="12">
      <c r="B329" s="230"/>
      <c r="C329" s="231"/>
      <c r="D329" s="217" t="s">
        <v>157</v>
      </c>
      <c r="E329" s="232" t="s">
        <v>19</v>
      </c>
      <c r="F329" s="233" t="s">
        <v>355</v>
      </c>
      <c r="G329" s="231"/>
      <c r="H329" s="234">
        <v>34.272</v>
      </c>
      <c r="I329" s="235"/>
      <c r="J329" s="231"/>
      <c r="K329" s="231"/>
      <c r="L329" s="236"/>
      <c r="M329" s="237"/>
      <c r="N329" s="238"/>
      <c r="O329" s="238"/>
      <c r="P329" s="238"/>
      <c r="Q329" s="238"/>
      <c r="R329" s="238"/>
      <c r="S329" s="238"/>
      <c r="T329" s="239"/>
      <c r="AT329" s="240" t="s">
        <v>157</v>
      </c>
      <c r="AU329" s="240" t="s">
        <v>80</v>
      </c>
      <c r="AV329" s="12" t="s">
        <v>80</v>
      </c>
      <c r="AW329" s="12" t="s">
        <v>33</v>
      </c>
      <c r="AX329" s="12" t="s">
        <v>71</v>
      </c>
      <c r="AY329" s="240" t="s">
        <v>145</v>
      </c>
    </row>
    <row r="330" spans="2:51" s="12" customFormat="1" ht="12">
      <c r="B330" s="230"/>
      <c r="C330" s="231"/>
      <c r="D330" s="217" t="s">
        <v>157</v>
      </c>
      <c r="E330" s="232" t="s">
        <v>19</v>
      </c>
      <c r="F330" s="233" t="s">
        <v>356</v>
      </c>
      <c r="G330" s="231"/>
      <c r="H330" s="234">
        <v>-6.304</v>
      </c>
      <c r="I330" s="235"/>
      <c r="J330" s="231"/>
      <c r="K330" s="231"/>
      <c r="L330" s="236"/>
      <c r="M330" s="237"/>
      <c r="N330" s="238"/>
      <c r="O330" s="238"/>
      <c r="P330" s="238"/>
      <c r="Q330" s="238"/>
      <c r="R330" s="238"/>
      <c r="S330" s="238"/>
      <c r="T330" s="239"/>
      <c r="AT330" s="240" t="s">
        <v>157</v>
      </c>
      <c r="AU330" s="240" t="s">
        <v>80</v>
      </c>
      <c r="AV330" s="12" t="s">
        <v>80</v>
      </c>
      <c r="AW330" s="12" t="s">
        <v>33</v>
      </c>
      <c r="AX330" s="12" t="s">
        <v>71</v>
      </c>
      <c r="AY330" s="240" t="s">
        <v>145</v>
      </c>
    </row>
    <row r="331" spans="2:51" s="11" customFormat="1" ht="12">
      <c r="B331" s="220"/>
      <c r="C331" s="221"/>
      <c r="D331" s="217" t="s">
        <v>157</v>
      </c>
      <c r="E331" s="222" t="s">
        <v>19</v>
      </c>
      <c r="F331" s="223" t="s">
        <v>340</v>
      </c>
      <c r="G331" s="221"/>
      <c r="H331" s="222" t="s">
        <v>19</v>
      </c>
      <c r="I331" s="224"/>
      <c r="J331" s="221"/>
      <c r="K331" s="221"/>
      <c r="L331" s="225"/>
      <c r="M331" s="226"/>
      <c r="N331" s="227"/>
      <c r="O331" s="227"/>
      <c r="P331" s="227"/>
      <c r="Q331" s="227"/>
      <c r="R331" s="227"/>
      <c r="S331" s="227"/>
      <c r="T331" s="228"/>
      <c r="AT331" s="229" t="s">
        <v>157</v>
      </c>
      <c r="AU331" s="229" t="s">
        <v>80</v>
      </c>
      <c r="AV331" s="11" t="s">
        <v>76</v>
      </c>
      <c r="AW331" s="11" t="s">
        <v>33</v>
      </c>
      <c r="AX331" s="11" t="s">
        <v>71</v>
      </c>
      <c r="AY331" s="229" t="s">
        <v>145</v>
      </c>
    </row>
    <row r="332" spans="2:51" s="12" customFormat="1" ht="12">
      <c r="B332" s="230"/>
      <c r="C332" s="231"/>
      <c r="D332" s="217" t="s">
        <v>157</v>
      </c>
      <c r="E332" s="232" t="s">
        <v>19</v>
      </c>
      <c r="F332" s="233" t="s">
        <v>355</v>
      </c>
      <c r="G332" s="231"/>
      <c r="H332" s="234">
        <v>34.272</v>
      </c>
      <c r="I332" s="235"/>
      <c r="J332" s="231"/>
      <c r="K332" s="231"/>
      <c r="L332" s="236"/>
      <c r="M332" s="237"/>
      <c r="N332" s="238"/>
      <c r="O332" s="238"/>
      <c r="P332" s="238"/>
      <c r="Q332" s="238"/>
      <c r="R332" s="238"/>
      <c r="S332" s="238"/>
      <c r="T332" s="239"/>
      <c r="AT332" s="240" t="s">
        <v>157</v>
      </c>
      <c r="AU332" s="240" t="s">
        <v>80</v>
      </c>
      <c r="AV332" s="12" t="s">
        <v>80</v>
      </c>
      <c r="AW332" s="12" t="s">
        <v>33</v>
      </c>
      <c r="AX332" s="12" t="s">
        <v>71</v>
      </c>
      <c r="AY332" s="240" t="s">
        <v>145</v>
      </c>
    </row>
    <row r="333" spans="2:51" s="12" customFormat="1" ht="12">
      <c r="B333" s="230"/>
      <c r="C333" s="231"/>
      <c r="D333" s="217" t="s">
        <v>157</v>
      </c>
      <c r="E333" s="232" t="s">
        <v>19</v>
      </c>
      <c r="F333" s="233" t="s">
        <v>356</v>
      </c>
      <c r="G333" s="231"/>
      <c r="H333" s="234">
        <v>-6.304</v>
      </c>
      <c r="I333" s="235"/>
      <c r="J333" s="231"/>
      <c r="K333" s="231"/>
      <c r="L333" s="236"/>
      <c r="M333" s="237"/>
      <c r="N333" s="238"/>
      <c r="O333" s="238"/>
      <c r="P333" s="238"/>
      <c r="Q333" s="238"/>
      <c r="R333" s="238"/>
      <c r="S333" s="238"/>
      <c r="T333" s="239"/>
      <c r="AT333" s="240" t="s">
        <v>157</v>
      </c>
      <c r="AU333" s="240" t="s">
        <v>80</v>
      </c>
      <c r="AV333" s="12" t="s">
        <v>80</v>
      </c>
      <c r="AW333" s="12" t="s">
        <v>33</v>
      </c>
      <c r="AX333" s="12" t="s">
        <v>71</v>
      </c>
      <c r="AY333" s="240" t="s">
        <v>145</v>
      </c>
    </row>
    <row r="334" spans="2:51" s="13" customFormat="1" ht="12">
      <c r="B334" s="251"/>
      <c r="C334" s="252"/>
      <c r="D334" s="217" t="s">
        <v>157</v>
      </c>
      <c r="E334" s="253" t="s">
        <v>19</v>
      </c>
      <c r="F334" s="254" t="s">
        <v>185</v>
      </c>
      <c r="G334" s="252"/>
      <c r="H334" s="255">
        <v>230.73599999999996</v>
      </c>
      <c r="I334" s="256"/>
      <c r="J334" s="252"/>
      <c r="K334" s="252"/>
      <c r="L334" s="257"/>
      <c r="M334" s="258"/>
      <c r="N334" s="259"/>
      <c r="O334" s="259"/>
      <c r="P334" s="259"/>
      <c r="Q334" s="259"/>
      <c r="R334" s="259"/>
      <c r="S334" s="259"/>
      <c r="T334" s="260"/>
      <c r="AT334" s="261" t="s">
        <v>157</v>
      </c>
      <c r="AU334" s="261" t="s">
        <v>80</v>
      </c>
      <c r="AV334" s="13" t="s">
        <v>153</v>
      </c>
      <c r="AW334" s="13" t="s">
        <v>33</v>
      </c>
      <c r="AX334" s="13" t="s">
        <v>76</v>
      </c>
      <c r="AY334" s="261" t="s">
        <v>145</v>
      </c>
    </row>
    <row r="335" spans="2:65" s="1" customFormat="1" ht="20.4" customHeight="1">
      <c r="B335" s="38"/>
      <c r="C335" s="205" t="s">
        <v>357</v>
      </c>
      <c r="D335" s="205" t="s">
        <v>148</v>
      </c>
      <c r="E335" s="206" t="s">
        <v>358</v>
      </c>
      <c r="F335" s="207" t="s">
        <v>359</v>
      </c>
      <c r="G335" s="208" t="s">
        <v>177</v>
      </c>
      <c r="H335" s="209">
        <v>585.144</v>
      </c>
      <c r="I335" s="210"/>
      <c r="J335" s="211">
        <f>ROUND(I335*H335,2)</f>
        <v>0</v>
      </c>
      <c r="K335" s="207" t="s">
        <v>152</v>
      </c>
      <c r="L335" s="43"/>
      <c r="M335" s="212" t="s">
        <v>19</v>
      </c>
      <c r="N335" s="213" t="s">
        <v>42</v>
      </c>
      <c r="O335" s="79"/>
      <c r="P335" s="214">
        <f>O335*H335</f>
        <v>0</v>
      </c>
      <c r="Q335" s="214">
        <v>0</v>
      </c>
      <c r="R335" s="214">
        <f>Q335*H335</f>
        <v>0</v>
      </c>
      <c r="S335" s="214">
        <v>0.1</v>
      </c>
      <c r="T335" s="215">
        <f>S335*H335</f>
        <v>58.5144</v>
      </c>
      <c r="AR335" s="17" t="s">
        <v>153</v>
      </c>
      <c r="AT335" s="17" t="s">
        <v>148</v>
      </c>
      <c r="AU335" s="17" t="s">
        <v>80</v>
      </c>
      <c r="AY335" s="17" t="s">
        <v>145</v>
      </c>
      <c r="BE335" s="216">
        <f>IF(N335="základní",J335,0)</f>
        <v>0</v>
      </c>
      <c r="BF335" s="216">
        <f>IF(N335="snížená",J335,0)</f>
        <v>0</v>
      </c>
      <c r="BG335" s="216">
        <f>IF(N335="zákl. přenesená",J335,0)</f>
        <v>0</v>
      </c>
      <c r="BH335" s="216">
        <f>IF(N335="sníž. přenesená",J335,0)</f>
        <v>0</v>
      </c>
      <c r="BI335" s="216">
        <f>IF(N335="nulová",J335,0)</f>
        <v>0</v>
      </c>
      <c r="BJ335" s="17" t="s">
        <v>76</v>
      </c>
      <c r="BK335" s="216">
        <f>ROUND(I335*H335,2)</f>
        <v>0</v>
      </c>
      <c r="BL335" s="17" t="s">
        <v>153</v>
      </c>
      <c r="BM335" s="17" t="s">
        <v>360</v>
      </c>
    </row>
    <row r="336" spans="2:51" s="11" customFormat="1" ht="12">
      <c r="B336" s="220"/>
      <c r="C336" s="221"/>
      <c r="D336" s="217" t="s">
        <v>157</v>
      </c>
      <c r="E336" s="222" t="s">
        <v>19</v>
      </c>
      <c r="F336" s="223" t="s">
        <v>335</v>
      </c>
      <c r="G336" s="221"/>
      <c r="H336" s="222" t="s">
        <v>19</v>
      </c>
      <c r="I336" s="224"/>
      <c r="J336" s="221"/>
      <c r="K336" s="221"/>
      <c r="L336" s="225"/>
      <c r="M336" s="226"/>
      <c r="N336" s="227"/>
      <c r="O336" s="227"/>
      <c r="P336" s="227"/>
      <c r="Q336" s="227"/>
      <c r="R336" s="227"/>
      <c r="S336" s="227"/>
      <c r="T336" s="228"/>
      <c r="AT336" s="229" t="s">
        <v>157</v>
      </c>
      <c r="AU336" s="229" t="s">
        <v>80</v>
      </c>
      <c r="AV336" s="11" t="s">
        <v>76</v>
      </c>
      <c r="AW336" s="11" t="s">
        <v>33</v>
      </c>
      <c r="AX336" s="11" t="s">
        <v>71</v>
      </c>
      <c r="AY336" s="229" t="s">
        <v>145</v>
      </c>
    </row>
    <row r="337" spans="2:51" s="11" customFormat="1" ht="12">
      <c r="B337" s="220"/>
      <c r="C337" s="221"/>
      <c r="D337" s="217" t="s">
        <v>157</v>
      </c>
      <c r="E337" s="222" t="s">
        <v>19</v>
      </c>
      <c r="F337" s="223" t="s">
        <v>336</v>
      </c>
      <c r="G337" s="221"/>
      <c r="H337" s="222" t="s">
        <v>19</v>
      </c>
      <c r="I337" s="224"/>
      <c r="J337" s="221"/>
      <c r="K337" s="221"/>
      <c r="L337" s="225"/>
      <c r="M337" s="226"/>
      <c r="N337" s="227"/>
      <c r="O337" s="227"/>
      <c r="P337" s="227"/>
      <c r="Q337" s="227"/>
      <c r="R337" s="227"/>
      <c r="S337" s="227"/>
      <c r="T337" s="228"/>
      <c r="AT337" s="229" t="s">
        <v>157</v>
      </c>
      <c r="AU337" s="229" t="s">
        <v>80</v>
      </c>
      <c r="AV337" s="11" t="s">
        <v>76</v>
      </c>
      <c r="AW337" s="11" t="s">
        <v>33</v>
      </c>
      <c r="AX337" s="11" t="s">
        <v>71</v>
      </c>
      <c r="AY337" s="229" t="s">
        <v>145</v>
      </c>
    </row>
    <row r="338" spans="2:51" s="11" customFormat="1" ht="12">
      <c r="B338" s="220"/>
      <c r="C338" s="221"/>
      <c r="D338" s="217" t="s">
        <v>157</v>
      </c>
      <c r="E338" s="222" t="s">
        <v>19</v>
      </c>
      <c r="F338" s="223" t="s">
        <v>351</v>
      </c>
      <c r="G338" s="221"/>
      <c r="H338" s="222" t="s">
        <v>19</v>
      </c>
      <c r="I338" s="224"/>
      <c r="J338" s="221"/>
      <c r="K338" s="221"/>
      <c r="L338" s="225"/>
      <c r="M338" s="226"/>
      <c r="N338" s="227"/>
      <c r="O338" s="227"/>
      <c r="P338" s="227"/>
      <c r="Q338" s="227"/>
      <c r="R338" s="227"/>
      <c r="S338" s="227"/>
      <c r="T338" s="228"/>
      <c r="AT338" s="229" t="s">
        <v>157</v>
      </c>
      <c r="AU338" s="229" t="s">
        <v>80</v>
      </c>
      <c r="AV338" s="11" t="s">
        <v>76</v>
      </c>
      <c r="AW338" s="11" t="s">
        <v>33</v>
      </c>
      <c r="AX338" s="11" t="s">
        <v>71</v>
      </c>
      <c r="AY338" s="229" t="s">
        <v>145</v>
      </c>
    </row>
    <row r="339" spans="2:51" s="12" customFormat="1" ht="12">
      <c r="B339" s="230"/>
      <c r="C339" s="231"/>
      <c r="D339" s="217" t="s">
        <v>157</v>
      </c>
      <c r="E339" s="232" t="s">
        <v>19</v>
      </c>
      <c r="F339" s="233" t="s">
        <v>361</v>
      </c>
      <c r="G339" s="231"/>
      <c r="H339" s="234">
        <v>416.102</v>
      </c>
      <c r="I339" s="235"/>
      <c r="J339" s="231"/>
      <c r="K339" s="231"/>
      <c r="L339" s="236"/>
      <c r="M339" s="237"/>
      <c r="N339" s="238"/>
      <c r="O339" s="238"/>
      <c r="P339" s="238"/>
      <c r="Q339" s="238"/>
      <c r="R339" s="238"/>
      <c r="S339" s="238"/>
      <c r="T339" s="239"/>
      <c r="AT339" s="240" t="s">
        <v>157</v>
      </c>
      <c r="AU339" s="240" t="s">
        <v>80</v>
      </c>
      <c r="AV339" s="12" t="s">
        <v>80</v>
      </c>
      <c r="AW339" s="12" t="s">
        <v>33</v>
      </c>
      <c r="AX339" s="12" t="s">
        <v>71</v>
      </c>
      <c r="AY339" s="240" t="s">
        <v>145</v>
      </c>
    </row>
    <row r="340" spans="2:51" s="11" customFormat="1" ht="12">
      <c r="B340" s="220"/>
      <c r="C340" s="221"/>
      <c r="D340" s="217" t="s">
        <v>157</v>
      </c>
      <c r="E340" s="222" t="s">
        <v>19</v>
      </c>
      <c r="F340" s="223" t="s">
        <v>354</v>
      </c>
      <c r="G340" s="221"/>
      <c r="H340" s="222" t="s">
        <v>19</v>
      </c>
      <c r="I340" s="224"/>
      <c r="J340" s="221"/>
      <c r="K340" s="221"/>
      <c r="L340" s="225"/>
      <c r="M340" s="226"/>
      <c r="N340" s="227"/>
      <c r="O340" s="227"/>
      <c r="P340" s="227"/>
      <c r="Q340" s="227"/>
      <c r="R340" s="227"/>
      <c r="S340" s="227"/>
      <c r="T340" s="228"/>
      <c r="AT340" s="229" t="s">
        <v>157</v>
      </c>
      <c r="AU340" s="229" t="s">
        <v>80</v>
      </c>
      <c r="AV340" s="11" t="s">
        <v>76</v>
      </c>
      <c r="AW340" s="11" t="s">
        <v>33</v>
      </c>
      <c r="AX340" s="11" t="s">
        <v>71</v>
      </c>
      <c r="AY340" s="229" t="s">
        <v>145</v>
      </c>
    </row>
    <row r="341" spans="2:51" s="12" customFormat="1" ht="12">
      <c r="B341" s="230"/>
      <c r="C341" s="231"/>
      <c r="D341" s="217" t="s">
        <v>157</v>
      </c>
      <c r="E341" s="232" t="s">
        <v>19</v>
      </c>
      <c r="F341" s="233" t="s">
        <v>362</v>
      </c>
      <c r="G341" s="231"/>
      <c r="H341" s="234">
        <v>169.042</v>
      </c>
      <c r="I341" s="235"/>
      <c r="J341" s="231"/>
      <c r="K341" s="231"/>
      <c r="L341" s="236"/>
      <c r="M341" s="237"/>
      <c r="N341" s="238"/>
      <c r="O341" s="238"/>
      <c r="P341" s="238"/>
      <c r="Q341" s="238"/>
      <c r="R341" s="238"/>
      <c r="S341" s="238"/>
      <c r="T341" s="239"/>
      <c r="AT341" s="240" t="s">
        <v>157</v>
      </c>
      <c r="AU341" s="240" t="s">
        <v>80</v>
      </c>
      <c r="AV341" s="12" t="s">
        <v>80</v>
      </c>
      <c r="AW341" s="12" t="s">
        <v>33</v>
      </c>
      <c r="AX341" s="12" t="s">
        <v>71</v>
      </c>
      <c r="AY341" s="240" t="s">
        <v>145</v>
      </c>
    </row>
    <row r="342" spans="2:51" s="13" customFormat="1" ht="12">
      <c r="B342" s="251"/>
      <c r="C342" s="252"/>
      <c r="D342" s="217" t="s">
        <v>157</v>
      </c>
      <c r="E342" s="253" t="s">
        <v>19</v>
      </c>
      <c r="F342" s="254" t="s">
        <v>185</v>
      </c>
      <c r="G342" s="252"/>
      <c r="H342" s="255">
        <v>585.144</v>
      </c>
      <c r="I342" s="256"/>
      <c r="J342" s="252"/>
      <c r="K342" s="252"/>
      <c r="L342" s="257"/>
      <c r="M342" s="258"/>
      <c r="N342" s="259"/>
      <c r="O342" s="259"/>
      <c r="P342" s="259"/>
      <c r="Q342" s="259"/>
      <c r="R342" s="259"/>
      <c r="S342" s="259"/>
      <c r="T342" s="260"/>
      <c r="AT342" s="261" t="s">
        <v>157</v>
      </c>
      <c r="AU342" s="261" t="s">
        <v>80</v>
      </c>
      <c r="AV342" s="13" t="s">
        <v>153</v>
      </c>
      <c r="AW342" s="13" t="s">
        <v>33</v>
      </c>
      <c r="AX342" s="13" t="s">
        <v>76</v>
      </c>
      <c r="AY342" s="261" t="s">
        <v>145</v>
      </c>
    </row>
    <row r="343" spans="2:65" s="1" customFormat="1" ht="14.4" customHeight="1">
      <c r="B343" s="38"/>
      <c r="C343" s="205" t="s">
        <v>363</v>
      </c>
      <c r="D343" s="205" t="s">
        <v>148</v>
      </c>
      <c r="E343" s="206" t="s">
        <v>364</v>
      </c>
      <c r="F343" s="207" t="s">
        <v>365</v>
      </c>
      <c r="G343" s="208" t="s">
        <v>151</v>
      </c>
      <c r="H343" s="209">
        <v>48</v>
      </c>
      <c r="I343" s="210"/>
      <c r="J343" s="211">
        <f>ROUND(I343*H343,2)</f>
        <v>0</v>
      </c>
      <c r="K343" s="207" t="s">
        <v>19</v>
      </c>
      <c r="L343" s="43"/>
      <c r="M343" s="212" t="s">
        <v>19</v>
      </c>
      <c r="N343" s="213" t="s">
        <v>42</v>
      </c>
      <c r="O343" s="79"/>
      <c r="P343" s="214">
        <f>O343*H343</f>
        <v>0</v>
      </c>
      <c r="Q343" s="214">
        <v>0</v>
      </c>
      <c r="R343" s="214">
        <f>Q343*H343</f>
        <v>0</v>
      </c>
      <c r="S343" s="214">
        <v>0.088</v>
      </c>
      <c r="T343" s="215">
        <f>S343*H343</f>
        <v>4.224</v>
      </c>
      <c r="AR343" s="17" t="s">
        <v>153</v>
      </c>
      <c r="AT343" s="17" t="s">
        <v>148</v>
      </c>
      <c r="AU343" s="17" t="s">
        <v>80</v>
      </c>
      <c r="AY343" s="17" t="s">
        <v>145</v>
      </c>
      <c r="BE343" s="216">
        <f>IF(N343="základní",J343,0)</f>
        <v>0</v>
      </c>
      <c r="BF343" s="216">
        <f>IF(N343="snížená",J343,0)</f>
        <v>0</v>
      </c>
      <c r="BG343" s="216">
        <f>IF(N343="zákl. přenesená",J343,0)</f>
        <v>0</v>
      </c>
      <c r="BH343" s="216">
        <f>IF(N343="sníž. přenesená",J343,0)</f>
        <v>0</v>
      </c>
      <c r="BI343" s="216">
        <f>IF(N343="nulová",J343,0)</f>
        <v>0</v>
      </c>
      <c r="BJ343" s="17" t="s">
        <v>76</v>
      </c>
      <c r="BK343" s="216">
        <f>ROUND(I343*H343,2)</f>
        <v>0</v>
      </c>
      <c r="BL343" s="17" t="s">
        <v>153</v>
      </c>
      <c r="BM343" s="17" t="s">
        <v>366</v>
      </c>
    </row>
    <row r="344" spans="2:47" s="1" customFormat="1" ht="12">
      <c r="B344" s="38"/>
      <c r="C344" s="39"/>
      <c r="D344" s="217" t="s">
        <v>155</v>
      </c>
      <c r="E344" s="39"/>
      <c r="F344" s="218" t="s">
        <v>367</v>
      </c>
      <c r="G344" s="39"/>
      <c r="H344" s="39"/>
      <c r="I344" s="131"/>
      <c r="J344" s="39"/>
      <c r="K344" s="39"/>
      <c r="L344" s="43"/>
      <c r="M344" s="219"/>
      <c r="N344" s="79"/>
      <c r="O344" s="79"/>
      <c r="P344" s="79"/>
      <c r="Q344" s="79"/>
      <c r="R344" s="79"/>
      <c r="S344" s="79"/>
      <c r="T344" s="80"/>
      <c r="AT344" s="17" t="s">
        <v>155</v>
      </c>
      <c r="AU344" s="17" t="s">
        <v>80</v>
      </c>
    </row>
    <row r="345" spans="2:65" s="1" customFormat="1" ht="20.4" customHeight="1">
      <c r="B345" s="38"/>
      <c r="C345" s="205" t="s">
        <v>368</v>
      </c>
      <c r="D345" s="205" t="s">
        <v>148</v>
      </c>
      <c r="E345" s="206" t="s">
        <v>369</v>
      </c>
      <c r="F345" s="207" t="s">
        <v>370</v>
      </c>
      <c r="G345" s="208" t="s">
        <v>177</v>
      </c>
      <c r="H345" s="209">
        <v>17.809</v>
      </c>
      <c r="I345" s="210"/>
      <c r="J345" s="211">
        <f>ROUND(I345*H345,2)</f>
        <v>0</v>
      </c>
      <c r="K345" s="207" t="s">
        <v>152</v>
      </c>
      <c r="L345" s="43"/>
      <c r="M345" s="212" t="s">
        <v>19</v>
      </c>
      <c r="N345" s="213" t="s">
        <v>42</v>
      </c>
      <c r="O345" s="79"/>
      <c r="P345" s="214">
        <f>O345*H345</f>
        <v>0</v>
      </c>
      <c r="Q345" s="214">
        <v>0</v>
      </c>
      <c r="R345" s="214">
        <f>Q345*H345</f>
        <v>0</v>
      </c>
      <c r="S345" s="214">
        <v>0.004</v>
      </c>
      <c r="T345" s="215">
        <f>S345*H345</f>
        <v>0.07123600000000001</v>
      </c>
      <c r="AR345" s="17" t="s">
        <v>153</v>
      </c>
      <c r="AT345" s="17" t="s">
        <v>148</v>
      </c>
      <c r="AU345" s="17" t="s">
        <v>80</v>
      </c>
      <c r="AY345" s="17" t="s">
        <v>145</v>
      </c>
      <c r="BE345" s="216">
        <f>IF(N345="základní",J345,0)</f>
        <v>0</v>
      </c>
      <c r="BF345" s="216">
        <f>IF(N345="snížená",J345,0)</f>
        <v>0</v>
      </c>
      <c r="BG345" s="216">
        <f>IF(N345="zákl. přenesená",J345,0)</f>
        <v>0</v>
      </c>
      <c r="BH345" s="216">
        <f>IF(N345="sníž. přenesená",J345,0)</f>
        <v>0</v>
      </c>
      <c r="BI345" s="216">
        <f>IF(N345="nulová",J345,0)</f>
        <v>0</v>
      </c>
      <c r="BJ345" s="17" t="s">
        <v>76</v>
      </c>
      <c r="BK345" s="216">
        <f>ROUND(I345*H345,2)</f>
        <v>0</v>
      </c>
      <c r="BL345" s="17" t="s">
        <v>153</v>
      </c>
      <c r="BM345" s="17" t="s">
        <v>371</v>
      </c>
    </row>
    <row r="346" spans="2:47" s="1" customFormat="1" ht="12">
      <c r="B346" s="38"/>
      <c r="C346" s="39"/>
      <c r="D346" s="217" t="s">
        <v>155</v>
      </c>
      <c r="E346" s="39"/>
      <c r="F346" s="218" t="s">
        <v>367</v>
      </c>
      <c r="G346" s="39"/>
      <c r="H346" s="39"/>
      <c r="I346" s="131"/>
      <c r="J346" s="39"/>
      <c r="K346" s="39"/>
      <c r="L346" s="43"/>
      <c r="M346" s="219"/>
      <c r="N346" s="79"/>
      <c r="O346" s="79"/>
      <c r="P346" s="79"/>
      <c r="Q346" s="79"/>
      <c r="R346" s="79"/>
      <c r="S346" s="79"/>
      <c r="T346" s="80"/>
      <c r="AT346" s="17" t="s">
        <v>155</v>
      </c>
      <c r="AU346" s="17" t="s">
        <v>80</v>
      </c>
    </row>
    <row r="347" spans="2:51" s="11" customFormat="1" ht="12">
      <c r="B347" s="220"/>
      <c r="C347" s="221"/>
      <c r="D347" s="217" t="s">
        <v>157</v>
      </c>
      <c r="E347" s="222" t="s">
        <v>19</v>
      </c>
      <c r="F347" s="223" t="s">
        <v>335</v>
      </c>
      <c r="G347" s="221"/>
      <c r="H347" s="222" t="s">
        <v>19</v>
      </c>
      <c r="I347" s="224"/>
      <c r="J347" s="221"/>
      <c r="K347" s="221"/>
      <c r="L347" s="225"/>
      <c r="M347" s="226"/>
      <c r="N347" s="227"/>
      <c r="O347" s="227"/>
      <c r="P347" s="227"/>
      <c r="Q347" s="227"/>
      <c r="R347" s="227"/>
      <c r="S347" s="227"/>
      <c r="T347" s="228"/>
      <c r="AT347" s="229" t="s">
        <v>157</v>
      </c>
      <c r="AU347" s="229" t="s">
        <v>80</v>
      </c>
      <c r="AV347" s="11" t="s">
        <v>76</v>
      </c>
      <c r="AW347" s="11" t="s">
        <v>33</v>
      </c>
      <c r="AX347" s="11" t="s">
        <v>71</v>
      </c>
      <c r="AY347" s="229" t="s">
        <v>145</v>
      </c>
    </row>
    <row r="348" spans="2:51" s="11" customFormat="1" ht="12">
      <c r="B348" s="220"/>
      <c r="C348" s="221"/>
      <c r="D348" s="217" t="s">
        <v>157</v>
      </c>
      <c r="E348" s="222" t="s">
        <v>19</v>
      </c>
      <c r="F348" s="223" t="s">
        <v>259</v>
      </c>
      <c r="G348" s="221"/>
      <c r="H348" s="222" t="s">
        <v>19</v>
      </c>
      <c r="I348" s="224"/>
      <c r="J348" s="221"/>
      <c r="K348" s="221"/>
      <c r="L348" s="225"/>
      <c r="M348" s="226"/>
      <c r="N348" s="227"/>
      <c r="O348" s="227"/>
      <c r="P348" s="227"/>
      <c r="Q348" s="227"/>
      <c r="R348" s="227"/>
      <c r="S348" s="227"/>
      <c r="T348" s="228"/>
      <c r="AT348" s="229" t="s">
        <v>157</v>
      </c>
      <c r="AU348" s="229" t="s">
        <v>80</v>
      </c>
      <c r="AV348" s="11" t="s">
        <v>76</v>
      </c>
      <c r="AW348" s="11" t="s">
        <v>33</v>
      </c>
      <c r="AX348" s="11" t="s">
        <v>71</v>
      </c>
      <c r="AY348" s="229" t="s">
        <v>145</v>
      </c>
    </row>
    <row r="349" spans="2:51" s="12" customFormat="1" ht="12">
      <c r="B349" s="230"/>
      <c r="C349" s="231"/>
      <c r="D349" s="217" t="s">
        <v>157</v>
      </c>
      <c r="E349" s="232" t="s">
        <v>19</v>
      </c>
      <c r="F349" s="233" t="s">
        <v>372</v>
      </c>
      <c r="G349" s="231"/>
      <c r="H349" s="234">
        <v>7.425</v>
      </c>
      <c r="I349" s="235"/>
      <c r="J349" s="231"/>
      <c r="K349" s="231"/>
      <c r="L349" s="236"/>
      <c r="M349" s="237"/>
      <c r="N349" s="238"/>
      <c r="O349" s="238"/>
      <c r="P349" s="238"/>
      <c r="Q349" s="238"/>
      <c r="R349" s="238"/>
      <c r="S349" s="238"/>
      <c r="T349" s="239"/>
      <c r="AT349" s="240" t="s">
        <v>157</v>
      </c>
      <c r="AU349" s="240" t="s">
        <v>80</v>
      </c>
      <c r="AV349" s="12" t="s">
        <v>80</v>
      </c>
      <c r="AW349" s="12" t="s">
        <v>33</v>
      </c>
      <c r="AX349" s="12" t="s">
        <v>71</v>
      </c>
      <c r="AY349" s="240" t="s">
        <v>145</v>
      </c>
    </row>
    <row r="350" spans="2:51" s="12" customFormat="1" ht="12">
      <c r="B350" s="230"/>
      <c r="C350" s="231"/>
      <c r="D350" s="217" t="s">
        <v>157</v>
      </c>
      <c r="E350" s="232" t="s">
        <v>19</v>
      </c>
      <c r="F350" s="233" t="s">
        <v>373</v>
      </c>
      <c r="G350" s="231"/>
      <c r="H350" s="234">
        <v>3.481</v>
      </c>
      <c r="I350" s="235"/>
      <c r="J350" s="231"/>
      <c r="K350" s="231"/>
      <c r="L350" s="236"/>
      <c r="M350" s="237"/>
      <c r="N350" s="238"/>
      <c r="O350" s="238"/>
      <c r="P350" s="238"/>
      <c r="Q350" s="238"/>
      <c r="R350" s="238"/>
      <c r="S350" s="238"/>
      <c r="T350" s="239"/>
      <c r="AT350" s="240" t="s">
        <v>157</v>
      </c>
      <c r="AU350" s="240" t="s">
        <v>80</v>
      </c>
      <c r="AV350" s="12" t="s">
        <v>80</v>
      </c>
      <c r="AW350" s="12" t="s">
        <v>33</v>
      </c>
      <c r="AX350" s="12" t="s">
        <v>71</v>
      </c>
      <c r="AY350" s="240" t="s">
        <v>145</v>
      </c>
    </row>
    <row r="351" spans="2:51" s="12" customFormat="1" ht="12">
      <c r="B351" s="230"/>
      <c r="C351" s="231"/>
      <c r="D351" s="217" t="s">
        <v>157</v>
      </c>
      <c r="E351" s="232" t="s">
        <v>19</v>
      </c>
      <c r="F351" s="233" t="s">
        <v>374</v>
      </c>
      <c r="G351" s="231"/>
      <c r="H351" s="234">
        <v>5.369</v>
      </c>
      <c r="I351" s="235"/>
      <c r="J351" s="231"/>
      <c r="K351" s="231"/>
      <c r="L351" s="236"/>
      <c r="M351" s="237"/>
      <c r="N351" s="238"/>
      <c r="O351" s="238"/>
      <c r="P351" s="238"/>
      <c r="Q351" s="238"/>
      <c r="R351" s="238"/>
      <c r="S351" s="238"/>
      <c r="T351" s="239"/>
      <c r="AT351" s="240" t="s">
        <v>157</v>
      </c>
      <c r="AU351" s="240" t="s">
        <v>80</v>
      </c>
      <c r="AV351" s="12" t="s">
        <v>80</v>
      </c>
      <c r="AW351" s="12" t="s">
        <v>33</v>
      </c>
      <c r="AX351" s="12" t="s">
        <v>71</v>
      </c>
      <c r="AY351" s="240" t="s">
        <v>145</v>
      </c>
    </row>
    <row r="352" spans="2:51" s="12" customFormat="1" ht="12">
      <c r="B352" s="230"/>
      <c r="C352" s="231"/>
      <c r="D352" s="217" t="s">
        <v>157</v>
      </c>
      <c r="E352" s="232" t="s">
        <v>19</v>
      </c>
      <c r="F352" s="233" t="s">
        <v>375</v>
      </c>
      <c r="G352" s="231"/>
      <c r="H352" s="234">
        <v>1.534</v>
      </c>
      <c r="I352" s="235"/>
      <c r="J352" s="231"/>
      <c r="K352" s="231"/>
      <c r="L352" s="236"/>
      <c r="M352" s="237"/>
      <c r="N352" s="238"/>
      <c r="O352" s="238"/>
      <c r="P352" s="238"/>
      <c r="Q352" s="238"/>
      <c r="R352" s="238"/>
      <c r="S352" s="238"/>
      <c r="T352" s="239"/>
      <c r="AT352" s="240" t="s">
        <v>157</v>
      </c>
      <c r="AU352" s="240" t="s">
        <v>80</v>
      </c>
      <c r="AV352" s="12" t="s">
        <v>80</v>
      </c>
      <c r="AW352" s="12" t="s">
        <v>33</v>
      </c>
      <c r="AX352" s="12" t="s">
        <v>71</v>
      </c>
      <c r="AY352" s="240" t="s">
        <v>145</v>
      </c>
    </row>
    <row r="353" spans="2:51" s="13" customFormat="1" ht="12">
      <c r="B353" s="251"/>
      <c r="C353" s="252"/>
      <c r="D353" s="217" t="s">
        <v>157</v>
      </c>
      <c r="E353" s="253" t="s">
        <v>19</v>
      </c>
      <c r="F353" s="254" t="s">
        <v>185</v>
      </c>
      <c r="G353" s="252"/>
      <c r="H353" s="255">
        <v>17.809</v>
      </c>
      <c r="I353" s="256"/>
      <c r="J353" s="252"/>
      <c r="K353" s="252"/>
      <c r="L353" s="257"/>
      <c r="M353" s="258"/>
      <c r="N353" s="259"/>
      <c r="O353" s="259"/>
      <c r="P353" s="259"/>
      <c r="Q353" s="259"/>
      <c r="R353" s="259"/>
      <c r="S353" s="259"/>
      <c r="T353" s="260"/>
      <c r="AT353" s="261" t="s">
        <v>157</v>
      </c>
      <c r="AU353" s="261" t="s">
        <v>80</v>
      </c>
      <c r="AV353" s="13" t="s">
        <v>153</v>
      </c>
      <c r="AW353" s="13" t="s">
        <v>33</v>
      </c>
      <c r="AX353" s="13" t="s">
        <v>76</v>
      </c>
      <c r="AY353" s="261" t="s">
        <v>145</v>
      </c>
    </row>
    <row r="354" spans="2:65" s="1" customFormat="1" ht="20.4" customHeight="1">
      <c r="B354" s="38"/>
      <c r="C354" s="205" t="s">
        <v>376</v>
      </c>
      <c r="D354" s="205" t="s">
        <v>148</v>
      </c>
      <c r="E354" s="206" t="s">
        <v>377</v>
      </c>
      <c r="F354" s="207" t="s">
        <v>378</v>
      </c>
      <c r="G354" s="208" t="s">
        <v>177</v>
      </c>
      <c r="H354" s="209">
        <v>140.264</v>
      </c>
      <c r="I354" s="210"/>
      <c r="J354" s="211">
        <f>ROUND(I354*H354,2)</f>
        <v>0</v>
      </c>
      <c r="K354" s="207" t="s">
        <v>152</v>
      </c>
      <c r="L354" s="43"/>
      <c r="M354" s="212" t="s">
        <v>19</v>
      </c>
      <c r="N354" s="213" t="s">
        <v>42</v>
      </c>
      <c r="O354" s="79"/>
      <c r="P354" s="214">
        <f>O354*H354</f>
        <v>0</v>
      </c>
      <c r="Q354" s="214">
        <v>0</v>
      </c>
      <c r="R354" s="214">
        <f>Q354*H354</f>
        <v>0</v>
      </c>
      <c r="S354" s="214">
        <v>0.076</v>
      </c>
      <c r="T354" s="215">
        <f>S354*H354</f>
        <v>10.660064</v>
      </c>
      <c r="AR354" s="17" t="s">
        <v>153</v>
      </c>
      <c r="AT354" s="17" t="s">
        <v>148</v>
      </c>
      <c r="AU354" s="17" t="s">
        <v>80</v>
      </c>
      <c r="AY354" s="17" t="s">
        <v>145</v>
      </c>
      <c r="BE354" s="216">
        <f>IF(N354="základní",J354,0)</f>
        <v>0</v>
      </c>
      <c r="BF354" s="216">
        <f>IF(N354="snížená",J354,0)</f>
        <v>0</v>
      </c>
      <c r="BG354" s="216">
        <f>IF(N354="zákl. přenesená",J354,0)</f>
        <v>0</v>
      </c>
      <c r="BH354" s="216">
        <f>IF(N354="sníž. přenesená",J354,0)</f>
        <v>0</v>
      </c>
      <c r="BI354" s="216">
        <f>IF(N354="nulová",J354,0)</f>
        <v>0</v>
      </c>
      <c r="BJ354" s="17" t="s">
        <v>76</v>
      </c>
      <c r="BK354" s="216">
        <f>ROUND(I354*H354,2)</f>
        <v>0</v>
      </c>
      <c r="BL354" s="17" t="s">
        <v>153</v>
      </c>
      <c r="BM354" s="17" t="s">
        <v>379</v>
      </c>
    </row>
    <row r="355" spans="2:47" s="1" customFormat="1" ht="12">
      <c r="B355" s="38"/>
      <c r="C355" s="39"/>
      <c r="D355" s="217" t="s">
        <v>155</v>
      </c>
      <c r="E355" s="39"/>
      <c r="F355" s="218" t="s">
        <v>380</v>
      </c>
      <c r="G355" s="39"/>
      <c r="H355" s="39"/>
      <c r="I355" s="131"/>
      <c r="J355" s="39"/>
      <c r="K355" s="39"/>
      <c r="L355" s="43"/>
      <c r="M355" s="219"/>
      <c r="N355" s="79"/>
      <c r="O355" s="79"/>
      <c r="P355" s="79"/>
      <c r="Q355" s="79"/>
      <c r="R355" s="79"/>
      <c r="S355" s="79"/>
      <c r="T355" s="80"/>
      <c r="AT355" s="17" t="s">
        <v>155</v>
      </c>
      <c r="AU355" s="17" t="s">
        <v>80</v>
      </c>
    </row>
    <row r="356" spans="2:51" s="11" customFormat="1" ht="12">
      <c r="B356" s="220"/>
      <c r="C356" s="221"/>
      <c r="D356" s="217" t="s">
        <v>157</v>
      </c>
      <c r="E356" s="222" t="s">
        <v>19</v>
      </c>
      <c r="F356" s="223" t="s">
        <v>335</v>
      </c>
      <c r="G356" s="221"/>
      <c r="H356" s="222" t="s">
        <v>19</v>
      </c>
      <c r="I356" s="224"/>
      <c r="J356" s="221"/>
      <c r="K356" s="221"/>
      <c r="L356" s="225"/>
      <c r="M356" s="226"/>
      <c r="N356" s="227"/>
      <c r="O356" s="227"/>
      <c r="P356" s="227"/>
      <c r="Q356" s="227"/>
      <c r="R356" s="227"/>
      <c r="S356" s="227"/>
      <c r="T356" s="228"/>
      <c r="AT356" s="229" t="s">
        <v>157</v>
      </c>
      <c r="AU356" s="229" t="s">
        <v>80</v>
      </c>
      <c r="AV356" s="11" t="s">
        <v>76</v>
      </c>
      <c r="AW356" s="11" t="s">
        <v>33</v>
      </c>
      <c r="AX356" s="11" t="s">
        <v>71</v>
      </c>
      <c r="AY356" s="229" t="s">
        <v>145</v>
      </c>
    </row>
    <row r="357" spans="2:51" s="11" customFormat="1" ht="12">
      <c r="B357" s="220"/>
      <c r="C357" s="221"/>
      <c r="D357" s="217" t="s">
        <v>157</v>
      </c>
      <c r="E357" s="222" t="s">
        <v>19</v>
      </c>
      <c r="F357" s="223" t="s">
        <v>336</v>
      </c>
      <c r="G357" s="221"/>
      <c r="H357" s="222" t="s">
        <v>19</v>
      </c>
      <c r="I357" s="224"/>
      <c r="J357" s="221"/>
      <c r="K357" s="221"/>
      <c r="L357" s="225"/>
      <c r="M357" s="226"/>
      <c r="N357" s="227"/>
      <c r="O357" s="227"/>
      <c r="P357" s="227"/>
      <c r="Q357" s="227"/>
      <c r="R357" s="227"/>
      <c r="S357" s="227"/>
      <c r="T357" s="228"/>
      <c r="AT357" s="229" t="s">
        <v>157</v>
      </c>
      <c r="AU357" s="229" t="s">
        <v>80</v>
      </c>
      <c r="AV357" s="11" t="s">
        <v>76</v>
      </c>
      <c r="AW357" s="11" t="s">
        <v>33</v>
      </c>
      <c r="AX357" s="11" t="s">
        <v>71</v>
      </c>
      <c r="AY357" s="229" t="s">
        <v>145</v>
      </c>
    </row>
    <row r="358" spans="2:51" s="11" customFormat="1" ht="12">
      <c r="B358" s="220"/>
      <c r="C358" s="221"/>
      <c r="D358" s="217" t="s">
        <v>157</v>
      </c>
      <c r="E358" s="222" t="s">
        <v>19</v>
      </c>
      <c r="F358" s="223" t="s">
        <v>351</v>
      </c>
      <c r="G358" s="221"/>
      <c r="H358" s="222" t="s">
        <v>19</v>
      </c>
      <c r="I358" s="224"/>
      <c r="J358" s="221"/>
      <c r="K358" s="221"/>
      <c r="L358" s="225"/>
      <c r="M358" s="226"/>
      <c r="N358" s="227"/>
      <c r="O358" s="227"/>
      <c r="P358" s="227"/>
      <c r="Q358" s="227"/>
      <c r="R358" s="227"/>
      <c r="S358" s="227"/>
      <c r="T358" s="228"/>
      <c r="AT358" s="229" t="s">
        <v>157</v>
      </c>
      <c r="AU358" s="229" t="s">
        <v>80</v>
      </c>
      <c r="AV358" s="11" t="s">
        <v>76</v>
      </c>
      <c r="AW358" s="11" t="s">
        <v>33</v>
      </c>
      <c r="AX358" s="11" t="s">
        <v>71</v>
      </c>
      <c r="AY358" s="229" t="s">
        <v>145</v>
      </c>
    </row>
    <row r="359" spans="2:51" s="12" customFormat="1" ht="12">
      <c r="B359" s="230"/>
      <c r="C359" s="231"/>
      <c r="D359" s="217" t="s">
        <v>157</v>
      </c>
      <c r="E359" s="232" t="s">
        <v>19</v>
      </c>
      <c r="F359" s="233" t="s">
        <v>381</v>
      </c>
      <c r="G359" s="231"/>
      <c r="H359" s="234">
        <v>50.432</v>
      </c>
      <c r="I359" s="235"/>
      <c r="J359" s="231"/>
      <c r="K359" s="231"/>
      <c r="L359" s="236"/>
      <c r="M359" s="237"/>
      <c r="N359" s="238"/>
      <c r="O359" s="238"/>
      <c r="P359" s="238"/>
      <c r="Q359" s="238"/>
      <c r="R359" s="238"/>
      <c r="S359" s="238"/>
      <c r="T359" s="239"/>
      <c r="AT359" s="240" t="s">
        <v>157</v>
      </c>
      <c r="AU359" s="240" t="s">
        <v>80</v>
      </c>
      <c r="AV359" s="12" t="s">
        <v>80</v>
      </c>
      <c r="AW359" s="12" t="s">
        <v>33</v>
      </c>
      <c r="AX359" s="12" t="s">
        <v>71</v>
      </c>
      <c r="AY359" s="240" t="s">
        <v>145</v>
      </c>
    </row>
    <row r="360" spans="2:51" s="11" customFormat="1" ht="12">
      <c r="B360" s="220"/>
      <c r="C360" s="221"/>
      <c r="D360" s="217" t="s">
        <v>157</v>
      </c>
      <c r="E360" s="222" t="s">
        <v>19</v>
      </c>
      <c r="F360" s="223" t="s">
        <v>354</v>
      </c>
      <c r="G360" s="221"/>
      <c r="H360" s="222" t="s">
        <v>19</v>
      </c>
      <c r="I360" s="224"/>
      <c r="J360" s="221"/>
      <c r="K360" s="221"/>
      <c r="L360" s="225"/>
      <c r="M360" s="226"/>
      <c r="N360" s="227"/>
      <c r="O360" s="227"/>
      <c r="P360" s="227"/>
      <c r="Q360" s="227"/>
      <c r="R360" s="227"/>
      <c r="S360" s="227"/>
      <c r="T360" s="228"/>
      <c r="AT360" s="229" t="s">
        <v>157</v>
      </c>
      <c r="AU360" s="229" t="s">
        <v>80</v>
      </c>
      <c r="AV360" s="11" t="s">
        <v>76</v>
      </c>
      <c r="AW360" s="11" t="s">
        <v>33</v>
      </c>
      <c r="AX360" s="11" t="s">
        <v>71</v>
      </c>
      <c r="AY360" s="229" t="s">
        <v>145</v>
      </c>
    </row>
    <row r="361" spans="2:51" s="12" customFormat="1" ht="12">
      <c r="B361" s="230"/>
      <c r="C361" s="231"/>
      <c r="D361" s="217" t="s">
        <v>157</v>
      </c>
      <c r="E361" s="232" t="s">
        <v>19</v>
      </c>
      <c r="F361" s="233" t="s">
        <v>382</v>
      </c>
      <c r="G361" s="231"/>
      <c r="H361" s="234">
        <v>18.912</v>
      </c>
      <c r="I361" s="235"/>
      <c r="J361" s="231"/>
      <c r="K361" s="231"/>
      <c r="L361" s="236"/>
      <c r="M361" s="237"/>
      <c r="N361" s="238"/>
      <c r="O361" s="238"/>
      <c r="P361" s="238"/>
      <c r="Q361" s="238"/>
      <c r="R361" s="238"/>
      <c r="S361" s="238"/>
      <c r="T361" s="239"/>
      <c r="AT361" s="240" t="s">
        <v>157</v>
      </c>
      <c r="AU361" s="240" t="s">
        <v>80</v>
      </c>
      <c r="AV361" s="12" t="s">
        <v>80</v>
      </c>
      <c r="AW361" s="12" t="s">
        <v>33</v>
      </c>
      <c r="AX361" s="12" t="s">
        <v>71</v>
      </c>
      <c r="AY361" s="240" t="s">
        <v>145</v>
      </c>
    </row>
    <row r="362" spans="2:51" s="11" customFormat="1" ht="12">
      <c r="B362" s="220"/>
      <c r="C362" s="221"/>
      <c r="D362" s="217" t="s">
        <v>157</v>
      </c>
      <c r="E362" s="222" t="s">
        <v>19</v>
      </c>
      <c r="F362" s="223" t="s">
        <v>337</v>
      </c>
      <c r="G362" s="221"/>
      <c r="H362" s="222" t="s">
        <v>19</v>
      </c>
      <c r="I362" s="224"/>
      <c r="J362" s="221"/>
      <c r="K362" s="221"/>
      <c r="L362" s="225"/>
      <c r="M362" s="226"/>
      <c r="N362" s="227"/>
      <c r="O362" s="227"/>
      <c r="P362" s="227"/>
      <c r="Q362" s="227"/>
      <c r="R362" s="227"/>
      <c r="S362" s="227"/>
      <c r="T362" s="228"/>
      <c r="AT362" s="229" t="s">
        <v>157</v>
      </c>
      <c r="AU362" s="229" t="s">
        <v>80</v>
      </c>
      <c r="AV362" s="11" t="s">
        <v>76</v>
      </c>
      <c r="AW362" s="11" t="s">
        <v>33</v>
      </c>
      <c r="AX362" s="11" t="s">
        <v>71</v>
      </c>
      <c r="AY362" s="229" t="s">
        <v>145</v>
      </c>
    </row>
    <row r="363" spans="2:51" s="12" customFormat="1" ht="12">
      <c r="B363" s="230"/>
      <c r="C363" s="231"/>
      <c r="D363" s="217" t="s">
        <v>157</v>
      </c>
      <c r="E363" s="232" t="s">
        <v>19</v>
      </c>
      <c r="F363" s="233" t="s">
        <v>383</v>
      </c>
      <c r="G363" s="231"/>
      <c r="H363" s="234">
        <v>12.608</v>
      </c>
      <c r="I363" s="235"/>
      <c r="J363" s="231"/>
      <c r="K363" s="231"/>
      <c r="L363" s="236"/>
      <c r="M363" s="237"/>
      <c r="N363" s="238"/>
      <c r="O363" s="238"/>
      <c r="P363" s="238"/>
      <c r="Q363" s="238"/>
      <c r="R363" s="238"/>
      <c r="S363" s="238"/>
      <c r="T363" s="239"/>
      <c r="AT363" s="240" t="s">
        <v>157</v>
      </c>
      <c r="AU363" s="240" t="s">
        <v>80</v>
      </c>
      <c r="AV363" s="12" t="s">
        <v>80</v>
      </c>
      <c r="AW363" s="12" t="s">
        <v>33</v>
      </c>
      <c r="AX363" s="12" t="s">
        <v>71</v>
      </c>
      <c r="AY363" s="240" t="s">
        <v>145</v>
      </c>
    </row>
    <row r="364" spans="2:51" s="12" customFormat="1" ht="12">
      <c r="B364" s="230"/>
      <c r="C364" s="231"/>
      <c r="D364" s="217" t="s">
        <v>157</v>
      </c>
      <c r="E364" s="232" t="s">
        <v>19</v>
      </c>
      <c r="F364" s="233" t="s">
        <v>384</v>
      </c>
      <c r="G364" s="231"/>
      <c r="H364" s="234">
        <v>11.032</v>
      </c>
      <c r="I364" s="235"/>
      <c r="J364" s="231"/>
      <c r="K364" s="231"/>
      <c r="L364" s="236"/>
      <c r="M364" s="237"/>
      <c r="N364" s="238"/>
      <c r="O364" s="238"/>
      <c r="P364" s="238"/>
      <c r="Q364" s="238"/>
      <c r="R364" s="238"/>
      <c r="S364" s="238"/>
      <c r="T364" s="239"/>
      <c r="AT364" s="240" t="s">
        <v>157</v>
      </c>
      <c r="AU364" s="240" t="s">
        <v>80</v>
      </c>
      <c r="AV364" s="12" t="s">
        <v>80</v>
      </c>
      <c r="AW364" s="12" t="s">
        <v>33</v>
      </c>
      <c r="AX364" s="12" t="s">
        <v>71</v>
      </c>
      <c r="AY364" s="240" t="s">
        <v>145</v>
      </c>
    </row>
    <row r="365" spans="2:51" s="11" customFormat="1" ht="12">
      <c r="B365" s="220"/>
      <c r="C365" s="221"/>
      <c r="D365" s="217" t="s">
        <v>157</v>
      </c>
      <c r="E365" s="222" t="s">
        <v>19</v>
      </c>
      <c r="F365" s="223" t="s">
        <v>340</v>
      </c>
      <c r="G365" s="221"/>
      <c r="H365" s="222" t="s">
        <v>19</v>
      </c>
      <c r="I365" s="224"/>
      <c r="J365" s="221"/>
      <c r="K365" s="221"/>
      <c r="L365" s="225"/>
      <c r="M365" s="226"/>
      <c r="N365" s="227"/>
      <c r="O365" s="227"/>
      <c r="P365" s="227"/>
      <c r="Q365" s="227"/>
      <c r="R365" s="227"/>
      <c r="S365" s="227"/>
      <c r="T365" s="228"/>
      <c r="AT365" s="229" t="s">
        <v>157</v>
      </c>
      <c r="AU365" s="229" t="s">
        <v>80</v>
      </c>
      <c r="AV365" s="11" t="s">
        <v>76</v>
      </c>
      <c r="AW365" s="11" t="s">
        <v>33</v>
      </c>
      <c r="AX365" s="11" t="s">
        <v>71</v>
      </c>
      <c r="AY365" s="229" t="s">
        <v>145</v>
      </c>
    </row>
    <row r="366" spans="2:51" s="12" customFormat="1" ht="12">
      <c r="B366" s="230"/>
      <c r="C366" s="231"/>
      <c r="D366" s="217" t="s">
        <v>157</v>
      </c>
      <c r="E366" s="232" t="s">
        <v>19</v>
      </c>
      <c r="F366" s="233" t="s">
        <v>383</v>
      </c>
      <c r="G366" s="231"/>
      <c r="H366" s="234">
        <v>12.608</v>
      </c>
      <c r="I366" s="235"/>
      <c r="J366" s="231"/>
      <c r="K366" s="231"/>
      <c r="L366" s="236"/>
      <c r="M366" s="237"/>
      <c r="N366" s="238"/>
      <c r="O366" s="238"/>
      <c r="P366" s="238"/>
      <c r="Q366" s="238"/>
      <c r="R366" s="238"/>
      <c r="S366" s="238"/>
      <c r="T366" s="239"/>
      <c r="AT366" s="240" t="s">
        <v>157</v>
      </c>
      <c r="AU366" s="240" t="s">
        <v>80</v>
      </c>
      <c r="AV366" s="12" t="s">
        <v>80</v>
      </c>
      <c r="AW366" s="12" t="s">
        <v>33</v>
      </c>
      <c r="AX366" s="12" t="s">
        <v>71</v>
      </c>
      <c r="AY366" s="240" t="s">
        <v>145</v>
      </c>
    </row>
    <row r="367" spans="2:51" s="12" customFormat="1" ht="12">
      <c r="B367" s="230"/>
      <c r="C367" s="231"/>
      <c r="D367" s="217" t="s">
        <v>157</v>
      </c>
      <c r="E367" s="232" t="s">
        <v>19</v>
      </c>
      <c r="F367" s="233" t="s">
        <v>384</v>
      </c>
      <c r="G367" s="231"/>
      <c r="H367" s="234">
        <v>11.032</v>
      </c>
      <c r="I367" s="235"/>
      <c r="J367" s="231"/>
      <c r="K367" s="231"/>
      <c r="L367" s="236"/>
      <c r="M367" s="237"/>
      <c r="N367" s="238"/>
      <c r="O367" s="238"/>
      <c r="P367" s="238"/>
      <c r="Q367" s="238"/>
      <c r="R367" s="238"/>
      <c r="S367" s="238"/>
      <c r="T367" s="239"/>
      <c r="AT367" s="240" t="s">
        <v>157</v>
      </c>
      <c r="AU367" s="240" t="s">
        <v>80</v>
      </c>
      <c r="AV367" s="12" t="s">
        <v>80</v>
      </c>
      <c r="AW367" s="12" t="s">
        <v>33</v>
      </c>
      <c r="AX367" s="12" t="s">
        <v>71</v>
      </c>
      <c r="AY367" s="240" t="s">
        <v>145</v>
      </c>
    </row>
    <row r="368" spans="2:51" s="14" customFormat="1" ht="12">
      <c r="B368" s="262"/>
      <c r="C368" s="263"/>
      <c r="D368" s="217" t="s">
        <v>157</v>
      </c>
      <c r="E368" s="264" t="s">
        <v>19</v>
      </c>
      <c r="F368" s="265" t="s">
        <v>229</v>
      </c>
      <c r="G368" s="263"/>
      <c r="H368" s="266">
        <v>116.624</v>
      </c>
      <c r="I368" s="267"/>
      <c r="J368" s="263"/>
      <c r="K368" s="263"/>
      <c r="L368" s="268"/>
      <c r="M368" s="269"/>
      <c r="N368" s="270"/>
      <c r="O368" s="270"/>
      <c r="P368" s="270"/>
      <c r="Q368" s="270"/>
      <c r="R368" s="270"/>
      <c r="S368" s="270"/>
      <c r="T368" s="271"/>
      <c r="AT368" s="272" t="s">
        <v>157</v>
      </c>
      <c r="AU368" s="272" t="s">
        <v>80</v>
      </c>
      <c r="AV368" s="14" t="s">
        <v>146</v>
      </c>
      <c r="AW368" s="14" t="s">
        <v>33</v>
      </c>
      <c r="AX368" s="14" t="s">
        <v>71</v>
      </c>
      <c r="AY368" s="272" t="s">
        <v>145</v>
      </c>
    </row>
    <row r="369" spans="2:51" s="11" customFormat="1" ht="12">
      <c r="B369" s="220"/>
      <c r="C369" s="221"/>
      <c r="D369" s="217" t="s">
        <v>157</v>
      </c>
      <c r="E369" s="222" t="s">
        <v>19</v>
      </c>
      <c r="F369" s="223" t="s">
        <v>250</v>
      </c>
      <c r="G369" s="221"/>
      <c r="H369" s="222" t="s">
        <v>19</v>
      </c>
      <c r="I369" s="224"/>
      <c r="J369" s="221"/>
      <c r="K369" s="221"/>
      <c r="L369" s="225"/>
      <c r="M369" s="226"/>
      <c r="N369" s="227"/>
      <c r="O369" s="227"/>
      <c r="P369" s="227"/>
      <c r="Q369" s="227"/>
      <c r="R369" s="227"/>
      <c r="S369" s="227"/>
      <c r="T369" s="228"/>
      <c r="AT369" s="229" t="s">
        <v>157</v>
      </c>
      <c r="AU369" s="229" t="s">
        <v>80</v>
      </c>
      <c r="AV369" s="11" t="s">
        <v>76</v>
      </c>
      <c r="AW369" s="11" t="s">
        <v>33</v>
      </c>
      <c r="AX369" s="11" t="s">
        <v>71</v>
      </c>
      <c r="AY369" s="229" t="s">
        <v>145</v>
      </c>
    </row>
    <row r="370" spans="2:51" s="12" customFormat="1" ht="12">
      <c r="B370" s="230"/>
      <c r="C370" s="231"/>
      <c r="D370" s="217" t="s">
        <v>157</v>
      </c>
      <c r="E370" s="232" t="s">
        <v>19</v>
      </c>
      <c r="F370" s="233" t="s">
        <v>385</v>
      </c>
      <c r="G370" s="231"/>
      <c r="H370" s="234">
        <v>17.336</v>
      </c>
      <c r="I370" s="235"/>
      <c r="J370" s="231"/>
      <c r="K370" s="231"/>
      <c r="L370" s="236"/>
      <c r="M370" s="237"/>
      <c r="N370" s="238"/>
      <c r="O370" s="238"/>
      <c r="P370" s="238"/>
      <c r="Q370" s="238"/>
      <c r="R370" s="238"/>
      <c r="S370" s="238"/>
      <c r="T370" s="239"/>
      <c r="AT370" s="240" t="s">
        <v>157</v>
      </c>
      <c r="AU370" s="240" t="s">
        <v>80</v>
      </c>
      <c r="AV370" s="12" t="s">
        <v>80</v>
      </c>
      <c r="AW370" s="12" t="s">
        <v>33</v>
      </c>
      <c r="AX370" s="12" t="s">
        <v>71</v>
      </c>
      <c r="AY370" s="240" t="s">
        <v>145</v>
      </c>
    </row>
    <row r="371" spans="2:51" s="11" customFormat="1" ht="12">
      <c r="B371" s="220"/>
      <c r="C371" s="221"/>
      <c r="D371" s="217" t="s">
        <v>157</v>
      </c>
      <c r="E371" s="222" t="s">
        <v>19</v>
      </c>
      <c r="F371" s="223" t="s">
        <v>261</v>
      </c>
      <c r="G371" s="221"/>
      <c r="H371" s="222" t="s">
        <v>19</v>
      </c>
      <c r="I371" s="224"/>
      <c r="J371" s="221"/>
      <c r="K371" s="221"/>
      <c r="L371" s="225"/>
      <c r="M371" s="226"/>
      <c r="N371" s="227"/>
      <c r="O371" s="227"/>
      <c r="P371" s="227"/>
      <c r="Q371" s="227"/>
      <c r="R371" s="227"/>
      <c r="S371" s="227"/>
      <c r="T371" s="228"/>
      <c r="AT371" s="229" t="s">
        <v>157</v>
      </c>
      <c r="AU371" s="229" t="s">
        <v>80</v>
      </c>
      <c r="AV371" s="11" t="s">
        <v>76</v>
      </c>
      <c r="AW371" s="11" t="s">
        <v>33</v>
      </c>
      <c r="AX371" s="11" t="s">
        <v>71</v>
      </c>
      <c r="AY371" s="229" t="s">
        <v>145</v>
      </c>
    </row>
    <row r="372" spans="2:51" s="12" customFormat="1" ht="12">
      <c r="B372" s="230"/>
      <c r="C372" s="231"/>
      <c r="D372" s="217" t="s">
        <v>157</v>
      </c>
      <c r="E372" s="232" t="s">
        <v>19</v>
      </c>
      <c r="F372" s="233" t="s">
        <v>386</v>
      </c>
      <c r="G372" s="231"/>
      <c r="H372" s="234">
        <v>3.152</v>
      </c>
      <c r="I372" s="235"/>
      <c r="J372" s="231"/>
      <c r="K372" s="231"/>
      <c r="L372" s="236"/>
      <c r="M372" s="237"/>
      <c r="N372" s="238"/>
      <c r="O372" s="238"/>
      <c r="P372" s="238"/>
      <c r="Q372" s="238"/>
      <c r="R372" s="238"/>
      <c r="S372" s="238"/>
      <c r="T372" s="239"/>
      <c r="AT372" s="240" t="s">
        <v>157</v>
      </c>
      <c r="AU372" s="240" t="s">
        <v>80</v>
      </c>
      <c r="AV372" s="12" t="s">
        <v>80</v>
      </c>
      <c r="AW372" s="12" t="s">
        <v>33</v>
      </c>
      <c r="AX372" s="12" t="s">
        <v>71</v>
      </c>
      <c r="AY372" s="240" t="s">
        <v>145</v>
      </c>
    </row>
    <row r="373" spans="2:51" s="11" customFormat="1" ht="12">
      <c r="B373" s="220"/>
      <c r="C373" s="221"/>
      <c r="D373" s="217" t="s">
        <v>157</v>
      </c>
      <c r="E373" s="222" t="s">
        <v>19</v>
      </c>
      <c r="F373" s="223" t="s">
        <v>266</v>
      </c>
      <c r="G373" s="221"/>
      <c r="H373" s="222" t="s">
        <v>19</v>
      </c>
      <c r="I373" s="224"/>
      <c r="J373" s="221"/>
      <c r="K373" s="221"/>
      <c r="L373" s="225"/>
      <c r="M373" s="226"/>
      <c r="N373" s="227"/>
      <c r="O373" s="227"/>
      <c r="P373" s="227"/>
      <c r="Q373" s="227"/>
      <c r="R373" s="227"/>
      <c r="S373" s="227"/>
      <c r="T373" s="228"/>
      <c r="AT373" s="229" t="s">
        <v>157</v>
      </c>
      <c r="AU373" s="229" t="s">
        <v>80</v>
      </c>
      <c r="AV373" s="11" t="s">
        <v>76</v>
      </c>
      <c r="AW373" s="11" t="s">
        <v>33</v>
      </c>
      <c r="AX373" s="11" t="s">
        <v>71</v>
      </c>
      <c r="AY373" s="229" t="s">
        <v>145</v>
      </c>
    </row>
    <row r="374" spans="2:51" s="12" customFormat="1" ht="12">
      <c r="B374" s="230"/>
      <c r="C374" s="231"/>
      <c r="D374" s="217" t="s">
        <v>157</v>
      </c>
      <c r="E374" s="232" t="s">
        <v>19</v>
      </c>
      <c r="F374" s="233" t="s">
        <v>387</v>
      </c>
      <c r="G374" s="231"/>
      <c r="H374" s="234">
        <v>1.576</v>
      </c>
      <c r="I374" s="235"/>
      <c r="J374" s="231"/>
      <c r="K374" s="231"/>
      <c r="L374" s="236"/>
      <c r="M374" s="237"/>
      <c r="N374" s="238"/>
      <c r="O374" s="238"/>
      <c r="P374" s="238"/>
      <c r="Q374" s="238"/>
      <c r="R374" s="238"/>
      <c r="S374" s="238"/>
      <c r="T374" s="239"/>
      <c r="AT374" s="240" t="s">
        <v>157</v>
      </c>
      <c r="AU374" s="240" t="s">
        <v>80</v>
      </c>
      <c r="AV374" s="12" t="s">
        <v>80</v>
      </c>
      <c r="AW374" s="12" t="s">
        <v>33</v>
      </c>
      <c r="AX374" s="12" t="s">
        <v>71</v>
      </c>
      <c r="AY374" s="240" t="s">
        <v>145</v>
      </c>
    </row>
    <row r="375" spans="2:51" s="11" customFormat="1" ht="12">
      <c r="B375" s="220"/>
      <c r="C375" s="221"/>
      <c r="D375" s="217" t="s">
        <v>157</v>
      </c>
      <c r="E375" s="222" t="s">
        <v>19</v>
      </c>
      <c r="F375" s="223" t="s">
        <v>268</v>
      </c>
      <c r="G375" s="221"/>
      <c r="H375" s="222" t="s">
        <v>19</v>
      </c>
      <c r="I375" s="224"/>
      <c r="J375" s="221"/>
      <c r="K375" s="221"/>
      <c r="L375" s="225"/>
      <c r="M375" s="226"/>
      <c r="N375" s="227"/>
      <c r="O375" s="227"/>
      <c r="P375" s="227"/>
      <c r="Q375" s="227"/>
      <c r="R375" s="227"/>
      <c r="S375" s="227"/>
      <c r="T375" s="228"/>
      <c r="AT375" s="229" t="s">
        <v>157</v>
      </c>
      <c r="AU375" s="229" t="s">
        <v>80</v>
      </c>
      <c r="AV375" s="11" t="s">
        <v>76</v>
      </c>
      <c r="AW375" s="11" t="s">
        <v>33</v>
      </c>
      <c r="AX375" s="11" t="s">
        <v>71</v>
      </c>
      <c r="AY375" s="229" t="s">
        <v>145</v>
      </c>
    </row>
    <row r="376" spans="2:51" s="12" customFormat="1" ht="12">
      <c r="B376" s="230"/>
      <c r="C376" s="231"/>
      <c r="D376" s="217" t="s">
        <v>157</v>
      </c>
      <c r="E376" s="232" t="s">
        <v>19</v>
      </c>
      <c r="F376" s="233" t="s">
        <v>387</v>
      </c>
      <c r="G376" s="231"/>
      <c r="H376" s="234">
        <v>1.576</v>
      </c>
      <c r="I376" s="235"/>
      <c r="J376" s="231"/>
      <c r="K376" s="231"/>
      <c r="L376" s="236"/>
      <c r="M376" s="237"/>
      <c r="N376" s="238"/>
      <c r="O376" s="238"/>
      <c r="P376" s="238"/>
      <c r="Q376" s="238"/>
      <c r="R376" s="238"/>
      <c r="S376" s="238"/>
      <c r="T376" s="239"/>
      <c r="AT376" s="240" t="s">
        <v>157</v>
      </c>
      <c r="AU376" s="240" t="s">
        <v>80</v>
      </c>
      <c r="AV376" s="12" t="s">
        <v>80</v>
      </c>
      <c r="AW376" s="12" t="s">
        <v>33</v>
      </c>
      <c r="AX376" s="12" t="s">
        <v>71</v>
      </c>
      <c r="AY376" s="240" t="s">
        <v>145</v>
      </c>
    </row>
    <row r="377" spans="2:51" s="14" customFormat="1" ht="12">
      <c r="B377" s="262"/>
      <c r="C377" s="263"/>
      <c r="D377" s="217" t="s">
        <v>157</v>
      </c>
      <c r="E377" s="264" t="s">
        <v>19</v>
      </c>
      <c r="F377" s="265" t="s">
        <v>229</v>
      </c>
      <c r="G377" s="263"/>
      <c r="H377" s="266">
        <v>23.64</v>
      </c>
      <c r="I377" s="267"/>
      <c r="J377" s="263"/>
      <c r="K377" s="263"/>
      <c r="L377" s="268"/>
      <c r="M377" s="269"/>
      <c r="N377" s="270"/>
      <c r="O377" s="270"/>
      <c r="P377" s="270"/>
      <c r="Q377" s="270"/>
      <c r="R377" s="270"/>
      <c r="S377" s="270"/>
      <c r="T377" s="271"/>
      <c r="AT377" s="272" t="s">
        <v>157</v>
      </c>
      <c r="AU377" s="272" t="s">
        <v>80</v>
      </c>
      <c r="AV377" s="14" t="s">
        <v>146</v>
      </c>
      <c r="AW377" s="14" t="s">
        <v>33</v>
      </c>
      <c r="AX377" s="14" t="s">
        <v>71</v>
      </c>
      <c r="AY377" s="272" t="s">
        <v>145</v>
      </c>
    </row>
    <row r="378" spans="2:51" s="13" customFormat="1" ht="12">
      <c r="B378" s="251"/>
      <c r="C378" s="252"/>
      <c r="D378" s="217" t="s">
        <v>157</v>
      </c>
      <c r="E378" s="253" t="s">
        <v>19</v>
      </c>
      <c r="F378" s="254" t="s">
        <v>185</v>
      </c>
      <c r="G378" s="252"/>
      <c r="H378" s="255">
        <v>140.264</v>
      </c>
      <c r="I378" s="256"/>
      <c r="J378" s="252"/>
      <c r="K378" s="252"/>
      <c r="L378" s="257"/>
      <c r="M378" s="258"/>
      <c r="N378" s="259"/>
      <c r="O378" s="259"/>
      <c r="P378" s="259"/>
      <c r="Q378" s="259"/>
      <c r="R378" s="259"/>
      <c r="S378" s="259"/>
      <c r="T378" s="260"/>
      <c r="AT378" s="261" t="s">
        <v>157</v>
      </c>
      <c r="AU378" s="261" t="s">
        <v>80</v>
      </c>
      <c r="AV378" s="13" t="s">
        <v>153</v>
      </c>
      <c r="AW378" s="13" t="s">
        <v>33</v>
      </c>
      <c r="AX378" s="13" t="s">
        <v>76</v>
      </c>
      <c r="AY378" s="261" t="s">
        <v>145</v>
      </c>
    </row>
    <row r="379" spans="2:65" s="1" customFormat="1" ht="20.4" customHeight="1">
      <c r="B379" s="38"/>
      <c r="C379" s="205" t="s">
        <v>388</v>
      </c>
      <c r="D379" s="205" t="s">
        <v>148</v>
      </c>
      <c r="E379" s="206" t="s">
        <v>389</v>
      </c>
      <c r="F379" s="207" t="s">
        <v>390</v>
      </c>
      <c r="G379" s="208" t="s">
        <v>177</v>
      </c>
      <c r="H379" s="209">
        <v>20.882</v>
      </c>
      <c r="I379" s="210"/>
      <c r="J379" s="211">
        <f>ROUND(I379*H379,2)</f>
        <v>0</v>
      </c>
      <c r="K379" s="207" t="s">
        <v>152</v>
      </c>
      <c r="L379" s="43"/>
      <c r="M379" s="212" t="s">
        <v>19</v>
      </c>
      <c r="N379" s="213" t="s">
        <v>42</v>
      </c>
      <c r="O379" s="79"/>
      <c r="P379" s="214">
        <f>O379*H379</f>
        <v>0</v>
      </c>
      <c r="Q379" s="214">
        <v>0</v>
      </c>
      <c r="R379" s="214">
        <f>Q379*H379</f>
        <v>0</v>
      </c>
      <c r="S379" s="214">
        <v>0.063</v>
      </c>
      <c r="T379" s="215">
        <f>S379*H379</f>
        <v>1.315566</v>
      </c>
      <c r="AR379" s="17" t="s">
        <v>153</v>
      </c>
      <c r="AT379" s="17" t="s">
        <v>148</v>
      </c>
      <c r="AU379" s="17" t="s">
        <v>80</v>
      </c>
      <c r="AY379" s="17" t="s">
        <v>145</v>
      </c>
      <c r="BE379" s="216">
        <f>IF(N379="základní",J379,0)</f>
        <v>0</v>
      </c>
      <c r="BF379" s="216">
        <f>IF(N379="snížená",J379,0)</f>
        <v>0</v>
      </c>
      <c r="BG379" s="216">
        <f>IF(N379="zákl. přenesená",J379,0)</f>
        <v>0</v>
      </c>
      <c r="BH379" s="216">
        <f>IF(N379="sníž. přenesená",J379,0)</f>
        <v>0</v>
      </c>
      <c r="BI379" s="216">
        <f>IF(N379="nulová",J379,0)</f>
        <v>0</v>
      </c>
      <c r="BJ379" s="17" t="s">
        <v>76</v>
      </c>
      <c r="BK379" s="216">
        <f>ROUND(I379*H379,2)</f>
        <v>0</v>
      </c>
      <c r="BL379" s="17" t="s">
        <v>153</v>
      </c>
      <c r="BM379" s="17" t="s">
        <v>391</v>
      </c>
    </row>
    <row r="380" spans="2:47" s="1" customFormat="1" ht="12">
      <c r="B380" s="38"/>
      <c r="C380" s="39"/>
      <c r="D380" s="217" t="s">
        <v>155</v>
      </c>
      <c r="E380" s="39"/>
      <c r="F380" s="218" t="s">
        <v>380</v>
      </c>
      <c r="G380" s="39"/>
      <c r="H380" s="39"/>
      <c r="I380" s="131"/>
      <c r="J380" s="39"/>
      <c r="K380" s="39"/>
      <c r="L380" s="43"/>
      <c r="M380" s="219"/>
      <c r="N380" s="79"/>
      <c r="O380" s="79"/>
      <c r="P380" s="79"/>
      <c r="Q380" s="79"/>
      <c r="R380" s="79"/>
      <c r="S380" s="79"/>
      <c r="T380" s="80"/>
      <c r="AT380" s="17" t="s">
        <v>155</v>
      </c>
      <c r="AU380" s="17" t="s">
        <v>80</v>
      </c>
    </row>
    <row r="381" spans="2:51" s="11" customFormat="1" ht="12">
      <c r="B381" s="220"/>
      <c r="C381" s="221"/>
      <c r="D381" s="217" t="s">
        <v>157</v>
      </c>
      <c r="E381" s="222" t="s">
        <v>19</v>
      </c>
      <c r="F381" s="223" t="s">
        <v>335</v>
      </c>
      <c r="G381" s="221"/>
      <c r="H381" s="222" t="s">
        <v>19</v>
      </c>
      <c r="I381" s="224"/>
      <c r="J381" s="221"/>
      <c r="K381" s="221"/>
      <c r="L381" s="225"/>
      <c r="M381" s="226"/>
      <c r="N381" s="227"/>
      <c r="O381" s="227"/>
      <c r="P381" s="227"/>
      <c r="Q381" s="227"/>
      <c r="R381" s="227"/>
      <c r="S381" s="227"/>
      <c r="T381" s="228"/>
      <c r="AT381" s="229" t="s">
        <v>157</v>
      </c>
      <c r="AU381" s="229" t="s">
        <v>80</v>
      </c>
      <c r="AV381" s="11" t="s">
        <v>76</v>
      </c>
      <c r="AW381" s="11" t="s">
        <v>33</v>
      </c>
      <c r="AX381" s="11" t="s">
        <v>71</v>
      </c>
      <c r="AY381" s="229" t="s">
        <v>145</v>
      </c>
    </row>
    <row r="382" spans="2:51" s="11" customFormat="1" ht="12">
      <c r="B382" s="220"/>
      <c r="C382" s="221"/>
      <c r="D382" s="217" t="s">
        <v>157</v>
      </c>
      <c r="E382" s="222" t="s">
        <v>19</v>
      </c>
      <c r="F382" s="223" t="s">
        <v>250</v>
      </c>
      <c r="G382" s="221"/>
      <c r="H382" s="222" t="s">
        <v>19</v>
      </c>
      <c r="I382" s="224"/>
      <c r="J382" s="221"/>
      <c r="K382" s="221"/>
      <c r="L382" s="225"/>
      <c r="M382" s="226"/>
      <c r="N382" s="227"/>
      <c r="O382" s="227"/>
      <c r="P382" s="227"/>
      <c r="Q382" s="227"/>
      <c r="R382" s="227"/>
      <c r="S382" s="227"/>
      <c r="T382" s="228"/>
      <c r="AT382" s="229" t="s">
        <v>157</v>
      </c>
      <c r="AU382" s="229" t="s">
        <v>80</v>
      </c>
      <c r="AV382" s="11" t="s">
        <v>76</v>
      </c>
      <c r="AW382" s="11" t="s">
        <v>33</v>
      </c>
      <c r="AX382" s="11" t="s">
        <v>71</v>
      </c>
      <c r="AY382" s="229" t="s">
        <v>145</v>
      </c>
    </row>
    <row r="383" spans="2:51" s="12" customFormat="1" ht="12">
      <c r="B383" s="230"/>
      <c r="C383" s="231"/>
      <c r="D383" s="217" t="s">
        <v>157</v>
      </c>
      <c r="E383" s="232" t="s">
        <v>19</v>
      </c>
      <c r="F383" s="233" t="s">
        <v>392</v>
      </c>
      <c r="G383" s="231"/>
      <c r="H383" s="234">
        <v>11.426</v>
      </c>
      <c r="I383" s="235"/>
      <c r="J383" s="231"/>
      <c r="K383" s="231"/>
      <c r="L383" s="236"/>
      <c r="M383" s="237"/>
      <c r="N383" s="238"/>
      <c r="O383" s="238"/>
      <c r="P383" s="238"/>
      <c r="Q383" s="238"/>
      <c r="R383" s="238"/>
      <c r="S383" s="238"/>
      <c r="T383" s="239"/>
      <c r="AT383" s="240" t="s">
        <v>157</v>
      </c>
      <c r="AU383" s="240" t="s">
        <v>80</v>
      </c>
      <c r="AV383" s="12" t="s">
        <v>80</v>
      </c>
      <c r="AW383" s="12" t="s">
        <v>33</v>
      </c>
      <c r="AX383" s="12" t="s">
        <v>71</v>
      </c>
      <c r="AY383" s="240" t="s">
        <v>145</v>
      </c>
    </row>
    <row r="384" spans="2:51" s="12" customFormat="1" ht="12">
      <c r="B384" s="230"/>
      <c r="C384" s="231"/>
      <c r="D384" s="217" t="s">
        <v>157</v>
      </c>
      <c r="E384" s="232" t="s">
        <v>19</v>
      </c>
      <c r="F384" s="233" t="s">
        <v>393</v>
      </c>
      <c r="G384" s="231"/>
      <c r="H384" s="234">
        <v>9.456</v>
      </c>
      <c r="I384" s="235"/>
      <c r="J384" s="231"/>
      <c r="K384" s="231"/>
      <c r="L384" s="236"/>
      <c r="M384" s="237"/>
      <c r="N384" s="238"/>
      <c r="O384" s="238"/>
      <c r="P384" s="238"/>
      <c r="Q384" s="238"/>
      <c r="R384" s="238"/>
      <c r="S384" s="238"/>
      <c r="T384" s="239"/>
      <c r="AT384" s="240" t="s">
        <v>157</v>
      </c>
      <c r="AU384" s="240" t="s">
        <v>80</v>
      </c>
      <c r="AV384" s="12" t="s">
        <v>80</v>
      </c>
      <c r="AW384" s="12" t="s">
        <v>33</v>
      </c>
      <c r="AX384" s="12" t="s">
        <v>71</v>
      </c>
      <c r="AY384" s="240" t="s">
        <v>145</v>
      </c>
    </row>
    <row r="385" spans="2:51" s="13" customFormat="1" ht="12">
      <c r="B385" s="251"/>
      <c r="C385" s="252"/>
      <c r="D385" s="217" t="s">
        <v>157</v>
      </c>
      <c r="E385" s="253" t="s">
        <v>19</v>
      </c>
      <c r="F385" s="254" t="s">
        <v>185</v>
      </c>
      <c r="G385" s="252"/>
      <c r="H385" s="255">
        <v>20.882</v>
      </c>
      <c r="I385" s="256"/>
      <c r="J385" s="252"/>
      <c r="K385" s="252"/>
      <c r="L385" s="257"/>
      <c r="M385" s="258"/>
      <c r="N385" s="259"/>
      <c r="O385" s="259"/>
      <c r="P385" s="259"/>
      <c r="Q385" s="259"/>
      <c r="R385" s="259"/>
      <c r="S385" s="259"/>
      <c r="T385" s="260"/>
      <c r="AT385" s="261" t="s">
        <v>157</v>
      </c>
      <c r="AU385" s="261" t="s">
        <v>80</v>
      </c>
      <c r="AV385" s="13" t="s">
        <v>153</v>
      </c>
      <c r="AW385" s="13" t="s">
        <v>33</v>
      </c>
      <c r="AX385" s="13" t="s">
        <v>76</v>
      </c>
      <c r="AY385" s="261" t="s">
        <v>145</v>
      </c>
    </row>
    <row r="386" spans="2:65" s="1" customFormat="1" ht="20.4" customHeight="1">
      <c r="B386" s="38"/>
      <c r="C386" s="205" t="s">
        <v>394</v>
      </c>
      <c r="D386" s="205" t="s">
        <v>148</v>
      </c>
      <c r="E386" s="206" t="s">
        <v>395</v>
      </c>
      <c r="F386" s="207" t="s">
        <v>396</v>
      </c>
      <c r="G386" s="208" t="s">
        <v>316</v>
      </c>
      <c r="H386" s="209">
        <v>166.8</v>
      </c>
      <c r="I386" s="210"/>
      <c r="J386" s="211">
        <f>ROUND(I386*H386,2)</f>
        <v>0</v>
      </c>
      <c r="K386" s="207" t="s">
        <v>152</v>
      </c>
      <c r="L386" s="43"/>
      <c r="M386" s="212" t="s">
        <v>19</v>
      </c>
      <c r="N386" s="213" t="s">
        <v>42</v>
      </c>
      <c r="O386" s="79"/>
      <c r="P386" s="214">
        <f>O386*H386</f>
        <v>0</v>
      </c>
      <c r="Q386" s="214">
        <v>0</v>
      </c>
      <c r="R386" s="214">
        <f>Q386*H386</f>
        <v>0</v>
      </c>
      <c r="S386" s="214">
        <v>0.016</v>
      </c>
      <c r="T386" s="215">
        <f>S386*H386</f>
        <v>2.6688</v>
      </c>
      <c r="AR386" s="17" t="s">
        <v>153</v>
      </c>
      <c r="AT386" s="17" t="s">
        <v>148</v>
      </c>
      <c r="AU386" s="17" t="s">
        <v>80</v>
      </c>
      <c r="AY386" s="17" t="s">
        <v>145</v>
      </c>
      <c r="BE386" s="216">
        <f>IF(N386="základní",J386,0)</f>
        <v>0</v>
      </c>
      <c r="BF386" s="216">
        <f>IF(N386="snížená",J386,0)</f>
        <v>0</v>
      </c>
      <c r="BG386" s="216">
        <f>IF(N386="zákl. přenesená",J386,0)</f>
        <v>0</v>
      </c>
      <c r="BH386" s="216">
        <f>IF(N386="sníž. přenesená",J386,0)</f>
        <v>0</v>
      </c>
      <c r="BI386" s="216">
        <f>IF(N386="nulová",J386,0)</f>
        <v>0</v>
      </c>
      <c r="BJ386" s="17" t="s">
        <v>76</v>
      </c>
      <c r="BK386" s="216">
        <f>ROUND(I386*H386,2)</f>
        <v>0</v>
      </c>
      <c r="BL386" s="17" t="s">
        <v>153</v>
      </c>
      <c r="BM386" s="17" t="s">
        <v>397</v>
      </c>
    </row>
    <row r="387" spans="2:51" s="11" customFormat="1" ht="12">
      <c r="B387" s="220"/>
      <c r="C387" s="221"/>
      <c r="D387" s="217" t="s">
        <v>157</v>
      </c>
      <c r="E387" s="222" t="s">
        <v>19</v>
      </c>
      <c r="F387" s="223" t="s">
        <v>335</v>
      </c>
      <c r="G387" s="221"/>
      <c r="H387" s="222" t="s">
        <v>19</v>
      </c>
      <c r="I387" s="224"/>
      <c r="J387" s="221"/>
      <c r="K387" s="221"/>
      <c r="L387" s="225"/>
      <c r="M387" s="226"/>
      <c r="N387" s="227"/>
      <c r="O387" s="227"/>
      <c r="P387" s="227"/>
      <c r="Q387" s="227"/>
      <c r="R387" s="227"/>
      <c r="S387" s="227"/>
      <c r="T387" s="228"/>
      <c r="AT387" s="229" t="s">
        <v>157</v>
      </c>
      <c r="AU387" s="229" t="s">
        <v>80</v>
      </c>
      <c r="AV387" s="11" t="s">
        <v>76</v>
      </c>
      <c r="AW387" s="11" t="s">
        <v>33</v>
      </c>
      <c r="AX387" s="11" t="s">
        <v>71</v>
      </c>
      <c r="AY387" s="229" t="s">
        <v>145</v>
      </c>
    </row>
    <row r="388" spans="2:51" s="11" customFormat="1" ht="12">
      <c r="B388" s="220"/>
      <c r="C388" s="221"/>
      <c r="D388" s="217" t="s">
        <v>157</v>
      </c>
      <c r="E388" s="222" t="s">
        <v>19</v>
      </c>
      <c r="F388" s="223" t="s">
        <v>250</v>
      </c>
      <c r="G388" s="221"/>
      <c r="H388" s="222" t="s">
        <v>19</v>
      </c>
      <c r="I388" s="224"/>
      <c r="J388" s="221"/>
      <c r="K388" s="221"/>
      <c r="L388" s="225"/>
      <c r="M388" s="226"/>
      <c r="N388" s="227"/>
      <c r="O388" s="227"/>
      <c r="P388" s="227"/>
      <c r="Q388" s="227"/>
      <c r="R388" s="227"/>
      <c r="S388" s="227"/>
      <c r="T388" s="228"/>
      <c r="AT388" s="229" t="s">
        <v>157</v>
      </c>
      <c r="AU388" s="229" t="s">
        <v>80</v>
      </c>
      <c r="AV388" s="11" t="s">
        <v>76</v>
      </c>
      <c r="AW388" s="11" t="s">
        <v>33</v>
      </c>
      <c r="AX388" s="11" t="s">
        <v>71</v>
      </c>
      <c r="AY388" s="229" t="s">
        <v>145</v>
      </c>
    </row>
    <row r="389" spans="2:51" s="12" customFormat="1" ht="12">
      <c r="B389" s="230"/>
      <c r="C389" s="231"/>
      <c r="D389" s="217" t="s">
        <v>157</v>
      </c>
      <c r="E389" s="232" t="s">
        <v>19</v>
      </c>
      <c r="F389" s="233" t="s">
        <v>398</v>
      </c>
      <c r="G389" s="231"/>
      <c r="H389" s="234">
        <v>72.4</v>
      </c>
      <c r="I389" s="235"/>
      <c r="J389" s="231"/>
      <c r="K389" s="231"/>
      <c r="L389" s="236"/>
      <c r="M389" s="237"/>
      <c r="N389" s="238"/>
      <c r="O389" s="238"/>
      <c r="P389" s="238"/>
      <c r="Q389" s="238"/>
      <c r="R389" s="238"/>
      <c r="S389" s="238"/>
      <c r="T389" s="239"/>
      <c r="AT389" s="240" t="s">
        <v>157</v>
      </c>
      <c r="AU389" s="240" t="s">
        <v>80</v>
      </c>
      <c r="AV389" s="12" t="s">
        <v>80</v>
      </c>
      <c r="AW389" s="12" t="s">
        <v>33</v>
      </c>
      <c r="AX389" s="12" t="s">
        <v>71</v>
      </c>
      <c r="AY389" s="240" t="s">
        <v>145</v>
      </c>
    </row>
    <row r="390" spans="2:51" s="12" customFormat="1" ht="12">
      <c r="B390" s="230"/>
      <c r="C390" s="231"/>
      <c r="D390" s="217" t="s">
        <v>157</v>
      </c>
      <c r="E390" s="232" t="s">
        <v>19</v>
      </c>
      <c r="F390" s="233" t="s">
        <v>399</v>
      </c>
      <c r="G390" s="231"/>
      <c r="H390" s="234">
        <v>58</v>
      </c>
      <c r="I390" s="235"/>
      <c r="J390" s="231"/>
      <c r="K390" s="231"/>
      <c r="L390" s="236"/>
      <c r="M390" s="237"/>
      <c r="N390" s="238"/>
      <c r="O390" s="238"/>
      <c r="P390" s="238"/>
      <c r="Q390" s="238"/>
      <c r="R390" s="238"/>
      <c r="S390" s="238"/>
      <c r="T390" s="239"/>
      <c r="AT390" s="240" t="s">
        <v>157</v>
      </c>
      <c r="AU390" s="240" t="s">
        <v>80</v>
      </c>
      <c r="AV390" s="12" t="s">
        <v>80</v>
      </c>
      <c r="AW390" s="12" t="s">
        <v>33</v>
      </c>
      <c r="AX390" s="12" t="s">
        <v>71</v>
      </c>
      <c r="AY390" s="240" t="s">
        <v>145</v>
      </c>
    </row>
    <row r="391" spans="2:51" s="12" customFormat="1" ht="12">
      <c r="B391" s="230"/>
      <c r="C391" s="231"/>
      <c r="D391" s="217" t="s">
        <v>157</v>
      </c>
      <c r="E391" s="232" t="s">
        <v>19</v>
      </c>
      <c r="F391" s="233" t="s">
        <v>400</v>
      </c>
      <c r="G391" s="231"/>
      <c r="H391" s="234">
        <v>36.4</v>
      </c>
      <c r="I391" s="235"/>
      <c r="J391" s="231"/>
      <c r="K391" s="231"/>
      <c r="L391" s="236"/>
      <c r="M391" s="237"/>
      <c r="N391" s="238"/>
      <c r="O391" s="238"/>
      <c r="P391" s="238"/>
      <c r="Q391" s="238"/>
      <c r="R391" s="238"/>
      <c r="S391" s="238"/>
      <c r="T391" s="239"/>
      <c r="AT391" s="240" t="s">
        <v>157</v>
      </c>
      <c r="AU391" s="240" t="s">
        <v>80</v>
      </c>
      <c r="AV391" s="12" t="s">
        <v>80</v>
      </c>
      <c r="AW391" s="12" t="s">
        <v>33</v>
      </c>
      <c r="AX391" s="12" t="s">
        <v>71</v>
      </c>
      <c r="AY391" s="240" t="s">
        <v>145</v>
      </c>
    </row>
    <row r="392" spans="2:51" s="13" customFormat="1" ht="12">
      <c r="B392" s="251"/>
      <c r="C392" s="252"/>
      <c r="D392" s="217" t="s">
        <v>157</v>
      </c>
      <c r="E392" s="253" t="s">
        <v>19</v>
      </c>
      <c r="F392" s="254" t="s">
        <v>185</v>
      </c>
      <c r="G392" s="252"/>
      <c r="H392" s="255">
        <v>166.8</v>
      </c>
      <c r="I392" s="256"/>
      <c r="J392" s="252"/>
      <c r="K392" s="252"/>
      <c r="L392" s="257"/>
      <c r="M392" s="258"/>
      <c r="N392" s="259"/>
      <c r="O392" s="259"/>
      <c r="P392" s="259"/>
      <c r="Q392" s="259"/>
      <c r="R392" s="259"/>
      <c r="S392" s="259"/>
      <c r="T392" s="260"/>
      <c r="AT392" s="261" t="s">
        <v>157</v>
      </c>
      <c r="AU392" s="261" t="s">
        <v>80</v>
      </c>
      <c r="AV392" s="13" t="s">
        <v>153</v>
      </c>
      <c r="AW392" s="13" t="s">
        <v>33</v>
      </c>
      <c r="AX392" s="13" t="s">
        <v>76</v>
      </c>
      <c r="AY392" s="261" t="s">
        <v>145</v>
      </c>
    </row>
    <row r="393" spans="2:65" s="1" customFormat="1" ht="20.4" customHeight="1">
      <c r="B393" s="38"/>
      <c r="C393" s="205" t="s">
        <v>298</v>
      </c>
      <c r="D393" s="205" t="s">
        <v>148</v>
      </c>
      <c r="E393" s="206" t="s">
        <v>401</v>
      </c>
      <c r="F393" s="207" t="s">
        <v>402</v>
      </c>
      <c r="G393" s="208" t="s">
        <v>177</v>
      </c>
      <c r="H393" s="209">
        <v>676.1</v>
      </c>
      <c r="I393" s="210"/>
      <c r="J393" s="211">
        <f>ROUND(I393*H393,2)</f>
        <v>0</v>
      </c>
      <c r="K393" s="207" t="s">
        <v>152</v>
      </c>
      <c r="L393" s="43"/>
      <c r="M393" s="212" t="s">
        <v>19</v>
      </c>
      <c r="N393" s="213" t="s">
        <v>42</v>
      </c>
      <c r="O393" s="79"/>
      <c r="P393" s="214">
        <f>O393*H393</f>
        <v>0</v>
      </c>
      <c r="Q393" s="214">
        <v>0</v>
      </c>
      <c r="R393" s="214">
        <f>Q393*H393</f>
        <v>0</v>
      </c>
      <c r="S393" s="214">
        <v>0.002</v>
      </c>
      <c r="T393" s="215">
        <f>S393*H393</f>
        <v>1.3522</v>
      </c>
      <c r="AR393" s="17" t="s">
        <v>153</v>
      </c>
      <c r="AT393" s="17" t="s">
        <v>148</v>
      </c>
      <c r="AU393" s="17" t="s">
        <v>80</v>
      </c>
      <c r="AY393" s="17" t="s">
        <v>145</v>
      </c>
      <c r="BE393" s="216">
        <f>IF(N393="základní",J393,0)</f>
        <v>0</v>
      </c>
      <c r="BF393" s="216">
        <f>IF(N393="snížená",J393,0)</f>
        <v>0</v>
      </c>
      <c r="BG393" s="216">
        <f>IF(N393="zákl. přenesená",J393,0)</f>
        <v>0</v>
      </c>
      <c r="BH393" s="216">
        <f>IF(N393="sníž. přenesená",J393,0)</f>
        <v>0</v>
      </c>
      <c r="BI393" s="216">
        <f>IF(N393="nulová",J393,0)</f>
        <v>0</v>
      </c>
      <c r="BJ393" s="17" t="s">
        <v>76</v>
      </c>
      <c r="BK393" s="216">
        <f>ROUND(I393*H393,2)</f>
        <v>0</v>
      </c>
      <c r="BL393" s="17" t="s">
        <v>153</v>
      </c>
      <c r="BM393" s="17" t="s">
        <v>403</v>
      </c>
    </row>
    <row r="394" spans="2:47" s="1" customFormat="1" ht="12">
      <c r="B394" s="38"/>
      <c r="C394" s="39"/>
      <c r="D394" s="217" t="s">
        <v>155</v>
      </c>
      <c r="E394" s="39"/>
      <c r="F394" s="218" t="s">
        <v>404</v>
      </c>
      <c r="G394" s="39"/>
      <c r="H394" s="39"/>
      <c r="I394" s="131"/>
      <c r="J394" s="39"/>
      <c r="K394" s="39"/>
      <c r="L394" s="43"/>
      <c r="M394" s="219"/>
      <c r="N394" s="79"/>
      <c r="O394" s="79"/>
      <c r="P394" s="79"/>
      <c r="Q394" s="79"/>
      <c r="R394" s="79"/>
      <c r="S394" s="79"/>
      <c r="T394" s="80"/>
      <c r="AT394" s="17" t="s">
        <v>155</v>
      </c>
      <c r="AU394" s="17" t="s">
        <v>80</v>
      </c>
    </row>
    <row r="395" spans="2:51" s="11" customFormat="1" ht="12">
      <c r="B395" s="220"/>
      <c r="C395" s="221"/>
      <c r="D395" s="217" t="s">
        <v>157</v>
      </c>
      <c r="E395" s="222" t="s">
        <v>19</v>
      </c>
      <c r="F395" s="223" t="s">
        <v>335</v>
      </c>
      <c r="G395" s="221"/>
      <c r="H395" s="222" t="s">
        <v>19</v>
      </c>
      <c r="I395" s="224"/>
      <c r="J395" s="221"/>
      <c r="K395" s="221"/>
      <c r="L395" s="225"/>
      <c r="M395" s="226"/>
      <c r="N395" s="227"/>
      <c r="O395" s="227"/>
      <c r="P395" s="227"/>
      <c r="Q395" s="227"/>
      <c r="R395" s="227"/>
      <c r="S395" s="227"/>
      <c r="T395" s="228"/>
      <c r="AT395" s="229" t="s">
        <v>157</v>
      </c>
      <c r="AU395" s="229" t="s">
        <v>80</v>
      </c>
      <c r="AV395" s="11" t="s">
        <v>76</v>
      </c>
      <c r="AW395" s="11" t="s">
        <v>33</v>
      </c>
      <c r="AX395" s="11" t="s">
        <v>71</v>
      </c>
      <c r="AY395" s="229" t="s">
        <v>145</v>
      </c>
    </row>
    <row r="396" spans="2:51" s="11" customFormat="1" ht="12">
      <c r="B396" s="220"/>
      <c r="C396" s="221"/>
      <c r="D396" s="217" t="s">
        <v>157</v>
      </c>
      <c r="E396" s="222" t="s">
        <v>19</v>
      </c>
      <c r="F396" s="223" t="s">
        <v>336</v>
      </c>
      <c r="G396" s="221"/>
      <c r="H396" s="222" t="s">
        <v>19</v>
      </c>
      <c r="I396" s="224"/>
      <c r="J396" s="221"/>
      <c r="K396" s="221"/>
      <c r="L396" s="225"/>
      <c r="M396" s="226"/>
      <c r="N396" s="227"/>
      <c r="O396" s="227"/>
      <c r="P396" s="227"/>
      <c r="Q396" s="227"/>
      <c r="R396" s="227"/>
      <c r="S396" s="227"/>
      <c r="T396" s="228"/>
      <c r="AT396" s="229" t="s">
        <v>157</v>
      </c>
      <c r="AU396" s="229" t="s">
        <v>80</v>
      </c>
      <c r="AV396" s="11" t="s">
        <v>76</v>
      </c>
      <c r="AW396" s="11" t="s">
        <v>33</v>
      </c>
      <c r="AX396" s="11" t="s">
        <v>71</v>
      </c>
      <c r="AY396" s="229" t="s">
        <v>145</v>
      </c>
    </row>
    <row r="397" spans="2:51" s="11" customFormat="1" ht="12">
      <c r="B397" s="220"/>
      <c r="C397" s="221"/>
      <c r="D397" s="217" t="s">
        <v>157</v>
      </c>
      <c r="E397" s="222" t="s">
        <v>19</v>
      </c>
      <c r="F397" s="223" t="s">
        <v>351</v>
      </c>
      <c r="G397" s="221"/>
      <c r="H397" s="222" t="s">
        <v>19</v>
      </c>
      <c r="I397" s="224"/>
      <c r="J397" s="221"/>
      <c r="K397" s="221"/>
      <c r="L397" s="225"/>
      <c r="M397" s="226"/>
      <c r="N397" s="227"/>
      <c r="O397" s="227"/>
      <c r="P397" s="227"/>
      <c r="Q397" s="227"/>
      <c r="R397" s="227"/>
      <c r="S397" s="227"/>
      <c r="T397" s="228"/>
      <c r="AT397" s="229" t="s">
        <v>157</v>
      </c>
      <c r="AU397" s="229" t="s">
        <v>80</v>
      </c>
      <c r="AV397" s="11" t="s">
        <v>76</v>
      </c>
      <c r="AW397" s="11" t="s">
        <v>33</v>
      </c>
      <c r="AX397" s="11" t="s">
        <v>71</v>
      </c>
      <c r="AY397" s="229" t="s">
        <v>145</v>
      </c>
    </row>
    <row r="398" spans="2:51" s="12" customFormat="1" ht="12">
      <c r="B398" s="230"/>
      <c r="C398" s="231"/>
      <c r="D398" s="217" t="s">
        <v>157</v>
      </c>
      <c r="E398" s="232" t="s">
        <v>19</v>
      </c>
      <c r="F398" s="233" t="s">
        <v>405</v>
      </c>
      <c r="G398" s="231"/>
      <c r="H398" s="234">
        <v>360.8</v>
      </c>
      <c r="I398" s="235"/>
      <c r="J398" s="231"/>
      <c r="K398" s="231"/>
      <c r="L398" s="236"/>
      <c r="M398" s="237"/>
      <c r="N398" s="238"/>
      <c r="O398" s="238"/>
      <c r="P398" s="238"/>
      <c r="Q398" s="238"/>
      <c r="R398" s="238"/>
      <c r="S398" s="238"/>
      <c r="T398" s="239"/>
      <c r="AT398" s="240" t="s">
        <v>157</v>
      </c>
      <c r="AU398" s="240" t="s">
        <v>80</v>
      </c>
      <c r="AV398" s="12" t="s">
        <v>80</v>
      </c>
      <c r="AW398" s="12" t="s">
        <v>33</v>
      </c>
      <c r="AX398" s="12" t="s">
        <v>71</v>
      </c>
      <c r="AY398" s="240" t="s">
        <v>145</v>
      </c>
    </row>
    <row r="399" spans="2:51" s="11" customFormat="1" ht="12">
      <c r="B399" s="220"/>
      <c r="C399" s="221"/>
      <c r="D399" s="217" t="s">
        <v>157</v>
      </c>
      <c r="E399" s="222" t="s">
        <v>19</v>
      </c>
      <c r="F399" s="223" t="s">
        <v>354</v>
      </c>
      <c r="G399" s="221"/>
      <c r="H399" s="222" t="s">
        <v>19</v>
      </c>
      <c r="I399" s="224"/>
      <c r="J399" s="221"/>
      <c r="K399" s="221"/>
      <c r="L399" s="225"/>
      <c r="M399" s="226"/>
      <c r="N399" s="227"/>
      <c r="O399" s="227"/>
      <c r="P399" s="227"/>
      <c r="Q399" s="227"/>
      <c r="R399" s="227"/>
      <c r="S399" s="227"/>
      <c r="T399" s="228"/>
      <c r="AT399" s="229" t="s">
        <v>157</v>
      </c>
      <c r="AU399" s="229" t="s">
        <v>80</v>
      </c>
      <c r="AV399" s="11" t="s">
        <v>76</v>
      </c>
      <c r="AW399" s="11" t="s">
        <v>33</v>
      </c>
      <c r="AX399" s="11" t="s">
        <v>71</v>
      </c>
      <c r="AY399" s="229" t="s">
        <v>145</v>
      </c>
    </row>
    <row r="400" spans="2:51" s="12" customFormat="1" ht="12">
      <c r="B400" s="230"/>
      <c r="C400" s="231"/>
      <c r="D400" s="217" t="s">
        <v>157</v>
      </c>
      <c r="E400" s="232" t="s">
        <v>19</v>
      </c>
      <c r="F400" s="233" t="s">
        <v>406</v>
      </c>
      <c r="G400" s="231"/>
      <c r="H400" s="234">
        <v>135.3</v>
      </c>
      <c r="I400" s="235"/>
      <c r="J400" s="231"/>
      <c r="K400" s="231"/>
      <c r="L400" s="236"/>
      <c r="M400" s="237"/>
      <c r="N400" s="238"/>
      <c r="O400" s="238"/>
      <c r="P400" s="238"/>
      <c r="Q400" s="238"/>
      <c r="R400" s="238"/>
      <c r="S400" s="238"/>
      <c r="T400" s="239"/>
      <c r="AT400" s="240" t="s">
        <v>157</v>
      </c>
      <c r="AU400" s="240" t="s">
        <v>80</v>
      </c>
      <c r="AV400" s="12" t="s">
        <v>80</v>
      </c>
      <c r="AW400" s="12" t="s">
        <v>33</v>
      </c>
      <c r="AX400" s="12" t="s">
        <v>71</v>
      </c>
      <c r="AY400" s="240" t="s">
        <v>145</v>
      </c>
    </row>
    <row r="401" spans="2:51" s="11" customFormat="1" ht="12">
      <c r="B401" s="220"/>
      <c r="C401" s="221"/>
      <c r="D401" s="217" t="s">
        <v>157</v>
      </c>
      <c r="E401" s="222" t="s">
        <v>19</v>
      </c>
      <c r="F401" s="223" t="s">
        <v>337</v>
      </c>
      <c r="G401" s="221"/>
      <c r="H401" s="222" t="s">
        <v>19</v>
      </c>
      <c r="I401" s="224"/>
      <c r="J401" s="221"/>
      <c r="K401" s="221"/>
      <c r="L401" s="225"/>
      <c r="M401" s="226"/>
      <c r="N401" s="227"/>
      <c r="O401" s="227"/>
      <c r="P401" s="227"/>
      <c r="Q401" s="227"/>
      <c r="R401" s="227"/>
      <c r="S401" s="227"/>
      <c r="T401" s="228"/>
      <c r="AT401" s="229" t="s">
        <v>157</v>
      </c>
      <c r="AU401" s="229" t="s">
        <v>80</v>
      </c>
      <c r="AV401" s="11" t="s">
        <v>76</v>
      </c>
      <c r="AW401" s="11" t="s">
        <v>33</v>
      </c>
      <c r="AX401" s="11" t="s">
        <v>71</v>
      </c>
      <c r="AY401" s="229" t="s">
        <v>145</v>
      </c>
    </row>
    <row r="402" spans="2:51" s="12" customFormat="1" ht="12">
      <c r="B402" s="230"/>
      <c r="C402" s="231"/>
      <c r="D402" s="217" t="s">
        <v>157</v>
      </c>
      <c r="E402" s="232" t="s">
        <v>19</v>
      </c>
      <c r="F402" s="233" t="s">
        <v>407</v>
      </c>
      <c r="G402" s="231"/>
      <c r="H402" s="234">
        <v>90</v>
      </c>
      <c r="I402" s="235"/>
      <c r="J402" s="231"/>
      <c r="K402" s="231"/>
      <c r="L402" s="236"/>
      <c r="M402" s="237"/>
      <c r="N402" s="238"/>
      <c r="O402" s="238"/>
      <c r="P402" s="238"/>
      <c r="Q402" s="238"/>
      <c r="R402" s="238"/>
      <c r="S402" s="238"/>
      <c r="T402" s="239"/>
      <c r="AT402" s="240" t="s">
        <v>157</v>
      </c>
      <c r="AU402" s="240" t="s">
        <v>80</v>
      </c>
      <c r="AV402" s="12" t="s">
        <v>80</v>
      </c>
      <c r="AW402" s="12" t="s">
        <v>33</v>
      </c>
      <c r="AX402" s="12" t="s">
        <v>71</v>
      </c>
      <c r="AY402" s="240" t="s">
        <v>145</v>
      </c>
    </row>
    <row r="403" spans="2:51" s="11" customFormat="1" ht="12">
      <c r="B403" s="220"/>
      <c r="C403" s="221"/>
      <c r="D403" s="217" t="s">
        <v>157</v>
      </c>
      <c r="E403" s="222" t="s">
        <v>19</v>
      </c>
      <c r="F403" s="223" t="s">
        <v>340</v>
      </c>
      <c r="G403" s="221"/>
      <c r="H403" s="222" t="s">
        <v>19</v>
      </c>
      <c r="I403" s="224"/>
      <c r="J403" s="221"/>
      <c r="K403" s="221"/>
      <c r="L403" s="225"/>
      <c r="M403" s="226"/>
      <c r="N403" s="227"/>
      <c r="O403" s="227"/>
      <c r="P403" s="227"/>
      <c r="Q403" s="227"/>
      <c r="R403" s="227"/>
      <c r="S403" s="227"/>
      <c r="T403" s="228"/>
      <c r="AT403" s="229" t="s">
        <v>157</v>
      </c>
      <c r="AU403" s="229" t="s">
        <v>80</v>
      </c>
      <c r="AV403" s="11" t="s">
        <v>76</v>
      </c>
      <c r="AW403" s="11" t="s">
        <v>33</v>
      </c>
      <c r="AX403" s="11" t="s">
        <v>71</v>
      </c>
      <c r="AY403" s="229" t="s">
        <v>145</v>
      </c>
    </row>
    <row r="404" spans="2:51" s="12" customFormat="1" ht="12">
      <c r="B404" s="230"/>
      <c r="C404" s="231"/>
      <c r="D404" s="217" t="s">
        <v>157</v>
      </c>
      <c r="E404" s="232" t="s">
        <v>19</v>
      </c>
      <c r="F404" s="233" t="s">
        <v>407</v>
      </c>
      <c r="G404" s="231"/>
      <c r="H404" s="234">
        <v>90</v>
      </c>
      <c r="I404" s="235"/>
      <c r="J404" s="231"/>
      <c r="K404" s="231"/>
      <c r="L404" s="236"/>
      <c r="M404" s="237"/>
      <c r="N404" s="238"/>
      <c r="O404" s="238"/>
      <c r="P404" s="238"/>
      <c r="Q404" s="238"/>
      <c r="R404" s="238"/>
      <c r="S404" s="238"/>
      <c r="T404" s="239"/>
      <c r="AT404" s="240" t="s">
        <v>157</v>
      </c>
      <c r="AU404" s="240" t="s">
        <v>80</v>
      </c>
      <c r="AV404" s="12" t="s">
        <v>80</v>
      </c>
      <c r="AW404" s="12" t="s">
        <v>33</v>
      </c>
      <c r="AX404" s="12" t="s">
        <v>71</v>
      </c>
      <c r="AY404" s="240" t="s">
        <v>145</v>
      </c>
    </row>
    <row r="405" spans="2:51" s="13" customFormat="1" ht="12">
      <c r="B405" s="251"/>
      <c r="C405" s="252"/>
      <c r="D405" s="217" t="s">
        <v>157</v>
      </c>
      <c r="E405" s="253" t="s">
        <v>19</v>
      </c>
      <c r="F405" s="254" t="s">
        <v>185</v>
      </c>
      <c r="G405" s="252"/>
      <c r="H405" s="255">
        <v>676.1</v>
      </c>
      <c r="I405" s="256"/>
      <c r="J405" s="252"/>
      <c r="K405" s="252"/>
      <c r="L405" s="257"/>
      <c r="M405" s="258"/>
      <c r="N405" s="259"/>
      <c r="O405" s="259"/>
      <c r="P405" s="259"/>
      <c r="Q405" s="259"/>
      <c r="R405" s="259"/>
      <c r="S405" s="259"/>
      <c r="T405" s="260"/>
      <c r="AT405" s="261" t="s">
        <v>157</v>
      </c>
      <c r="AU405" s="261" t="s">
        <v>80</v>
      </c>
      <c r="AV405" s="13" t="s">
        <v>153</v>
      </c>
      <c r="AW405" s="13" t="s">
        <v>33</v>
      </c>
      <c r="AX405" s="13" t="s">
        <v>76</v>
      </c>
      <c r="AY405" s="261" t="s">
        <v>145</v>
      </c>
    </row>
    <row r="406" spans="2:65" s="1" customFormat="1" ht="20.4" customHeight="1">
      <c r="B406" s="38"/>
      <c r="C406" s="205" t="s">
        <v>161</v>
      </c>
      <c r="D406" s="205" t="s">
        <v>148</v>
      </c>
      <c r="E406" s="206" t="s">
        <v>408</v>
      </c>
      <c r="F406" s="207" t="s">
        <v>409</v>
      </c>
      <c r="G406" s="208" t="s">
        <v>177</v>
      </c>
      <c r="H406" s="209">
        <v>1766.612</v>
      </c>
      <c r="I406" s="210"/>
      <c r="J406" s="211">
        <f>ROUND(I406*H406,2)</f>
        <v>0</v>
      </c>
      <c r="K406" s="207" t="s">
        <v>152</v>
      </c>
      <c r="L406" s="43"/>
      <c r="M406" s="212" t="s">
        <v>19</v>
      </c>
      <c r="N406" s="213" t="s">
        <v>42</v>
      </c>
      <c r="O406" s="79"/>
      <c r="P406" s="214">
        <f>O406*H406</f>
        <v>0</v>
      </c>
      <c r="Q406" s="214">
        <v>0</v>
      </c>
      <c r="R406" s="214">
        <f>Q406*H406</f>
        <v>0</v>
      </c>
      <c r="S406" s="214">
        <v>0.004</v>
      </c>
      <c r="T406" s="215">
        <f>S406*H406</f>
        <v>7.066448</v>
      </c>
      <c r="AR406" s="17" t="s">
        <v>153</v>
      </c>
      <c r="AT406" s="17" t="s">
        <v>148</v>
      </c>
      <c r="AU406" s="17" t="s">
        <v>80</v>
      </c>
      <c r="AY406" s="17" t="s">
        <v>145</v>
      </c>
      <c r="BE406" s="216">
        <f>IF(N406="základní",J406,0)</f>
        <v>0</v>
      </c>
      <c r="BF406" s="216">
        <f>IF(N406="snížená",J406,0)</f>
        <v>0</v>
      </c>
      <c r="BG406" s="216">
        <f>IF(N406="zákl. přenesená",J406,0)</f>
        <v>0</v>
      </c>
      <c r="BH406" s="216">
        <f>IF(N406="sníž. přenesená",J406,0)</f>
        <v>0</v>
      </c>
      <c r="BI406" s="216">
        <f>IF(N406="nulová",J406,0)</f>
        <v>0</v>
      </c>
      <c r="BJ406" s="17" t="s">
        <v>76</v>
      </c>
      <c r="BK406" s="216">
        <f>ROUND(I406*H406,2)</f>
        <v>0</v>
      </c>
      <c r="BL406" s="17" t="s">
        <v>153</v>
      </c>
      <c r="BM406" s="17" t="s">
        <v>410</v>
      </c>
    </row>
    <row r="407" spans="2:47" s="1" customFormat="1" ht="12">
      <c r="B407" s="38"/>
      <c r="C407" s="39"/>
      <c r="D407" s="217" t="s">
        <v>155</v>
      </c>
      <c r="E407" s="39"/>
      <c r="F407" s="218" t="s">
        <v>404</v>
      </c>
      <c r="G407" s="39"/>
      <c r="H407" s="39"/>
      <c r="I407" s="131"/>
      <c r="J407" s="39"/>
      <c r="K407" s="39"/>
      <c r="L407" s="43"/>
      <c r="M407" s="219"/>
      <c r="N407" s="79"/>
      <c r="O407" s="79"/>
      <c r="P407" s="79"/>
      <c r="Q407" s="79"/>
      <c r="R407" s="79"/>
      <c r="S407" s="79"/>
      <c r="T407" s="80"/>
      <c r="AT407" s="17" t="s">
        <v>155</v>
      </c>
      <c r="AU407" s="17" t="s">
        <v>80</v>
      </c>
    </row>
    <row r="408" spans="2:51" s="11" customFormat="1" ht="12">
      <c r="B408" s="220"/>
      <c r="C408" s="221"/>
      <c r="D408" s="217" t="s">
        <v>157</v>
      </c>
      <c r="E408" s="222" t="s">
        <v>19</v>
      </c>
      <c r="F408" s="223" t="s">
        <v>335</v>
      </c>
      <c r="G408" s="221"/>
      <c r="H408" s="222" t="s">
        <v>19</v>
      </c>
      <c r="I408" s="224"/>
      <c r="J408" s="221"/>
      <c r="K408" s="221"/>
      <c r="L408" s="225"/>
      <c r="M408" s="226"/>
      <c r="N408" s="227"/>
      <c r="O408" s="227"/>
      <c r="P408" s="227"/>
      <c r="Q408" s="227"/>
      <c r="R408" s="227"/>
      <c r="S408" s="227"/>
      <c r="T408" s="228"/>
      <c r="AT408" s="229" t="s">
        <v>157</v>
      </c>
      <c r="AU408" s="229" t="s">
        <v>80</v>
      </c>
      <c r="AV408" s="11" t="s">
        <v>76</v>
      </c>
      <c r="AW408" s="11" t="s">
        <v>33</v>
      </c>
      <c r="AX408" s="11" t="s">
        <v>71</v>
      </c>
      <c r="AY408" s="229" t="s">
        <v>145</v>
      </c>
    </row>
    <row r="409" spans="2:51" s="11" customFormat="1" ht="12">
      <c r="B409" s="220"/>
      <c r="C409" s="221"/>
      <c r="D409" s="217" t="s">
        <v>157</v>
      </c>
      <c r="E409" s="222" t="s">
        <v>19</v>
      </c>
      <c r="F409" s="223" t="s">
        <v>336</v>
      </c>
      <c r="G409" s="221"/>
      <c r="H409" s="222" t="s">
        <v>19</v>
      </c>
      <c r="I409" s="224"/>
      <c r="J409" s="221"/>
      <c r="K409" s="221"/>
      <c r="L409" s="225"/>
      <c r="M409" s="226"/>
      <c r="N409" s="227"/>
      <c r="O409" s="227"/>
      <c r="P409" s="227"/>
      <c r="Q409" s="227"/>
      <c r="R409" s="227"/>
      <c r="S409" s="227"/>
      <c r="T409" s="228"/>
      <c r="AT409" s="229" t="s">
        <v>157</v>
      </c>
      <c r="AU409" s="229" t="s">
        <v>80</v>
      </c>
      <c r="AV409" s="11" t="s">
        <v>76</v>
      </c>
      <c r="AW409" s="11" t="s">
        <v>33</v>
      </c>
      <c r="AX409" s="11" t="s">
        <v>71</v>
      </c>
      <c r="AY409" s="229" t="s">
        <v>145</v>
      </c>
    </row>
    <row r="410" spans="2:51" s="11" customFormat="1" ht="12">
      <c r="B410" s="220"/>
      <c r="C410" s="221"/>
      <c r="D410" s="217" t="s">
        <v>157</v>
      </c>
      <c r="E410" s="222" t="s">
        <v>19</v>
      </c>
      <c r="F410" s="223" t="s">
        <v>351</v>
      </c>
      <c r="G410" s="221"/>
      <c r="H410" s="222" t="s">
        <v>19</v>
      </c>
      <c r="I410" s="224"/>
      <c r="J410" s="221"/>
      <c r="K410" s="221"/>
      <c r="L410" s="225"/>
      <c r="M410" s="226"/>
      <c r="N410" s="227"/>
      <c r="O410" s="227"/>
      <c r="P410" s="227"/>
      <c r="Q410" s="227"/>
      <c r="R410" s="227"/>
      <c r="S410" s="227"/>
      <c r="T410" s="228"/>
      <c r="AT410" s="229" t="s">
        <v>157</v>
      </c>
      <c r="AU410" s="229" t="s">
        <v>80</v>
      </c>
      <c r="AV410" s="11" t="s">
        <v>76</v>
      </c>
      <c r="AW410" s="11" t="s">
        <v>33</v>
      </c>
      <c r="AX410" s="11" t="s">
        <v>71</v>
      </c>
      <c r="AY410" s="229" t="s">
        <v>145</v>
      </c>
    </row>
    <row r="411" spans="2:51" s="12" customFormat="1" ht="12">
      <c r="B411" s="230"/>
      <c r="C411" s="231"/>
      <c r="D411" s="217" t="s">
        <v>157</v>
      </c>
      <c r="E411" s="232" t="s">
        <v>19</v>
      </c>
      <c r="F411" s="233" t="s">
        <v>411</v>
      </c>
      <c r="G411" s="231"/>
      <c r="H411" s="234">
        <v>838.656</v>
      </c>
      <c r="I411" s="235"/>
      <c r="J411" s="231"/>
      <c r="K411" s="231"/>
      <c r="L411" s="236"/>
      <c r="M411" s="237"/>
      <c r="N411" s="238"/>
      <c r="O411" s="238"/>
      <c r="P411" s="238"/>
      <c r="Q411" s="238"/>
      <c r="R411" s="238"/>
      <c r="S411" s="238"/>
      <c r="T411" s="239"/>
      <c r="AT411" s="240" t="s">
        <v>157</v>
      </c>
      <c r="AU411" s="240" t="s">
        <v>80</v>
      </c>
      <c r="AV411" s="12" t="s">
        <v>80</v>
      </c>
      <c r="AW411" s="12" t="s">
        <v>33</v>
      </c>
      <c r="AX411" s="12" t="s">
        <v>71</v>
      </c>
      <c r="AY411" s="240" t="s">
        <v>145</v>
      </c>
    </row>
    <row r="412" spans="2:51" s="12" customFormat="1" ht="12">
      <c r="B412" s="230"/>
      <c r="C412" s="231"/>
      <c r="D412" s="217" t="s">
        <v>157</v>
      </c>
      <c r="E412" s="232" t="s">
        <v>19</v>
      </c>
      <c r="F412" s="233" t="s">
        <v>353</v>
      </c>
      <c r="G412" s="231"/>
      <c r="H412" s="234">
        <v>-25.216</v>
      </c>
      <c r="I412" s="235"/>
      <c r="J412" s="231"/>
      <c r="K412" s="231"/>
      <c r="L412" s="236"/>
      <c r="M412" s="237"/>
      <c r="N412" s="238"/>
      <c r="O412" s="238"/>
      <c r="P412" s="238"/>
      <c r="Q412" s="238"/>
      <c r="R412" s="238"/>
      <c r="S412" s="238"/>
      <c r="T412" s="239"/>
      <c r="AT412" s="240" t="s">
        <v>157</v>
      </c>
      <c r="AU412" s="240" t="s">
        <v>80</v>
      </c>
      <c r="AV412" s="12" t="s">
        <v>80</v>
      </c>
      <c r="AW412" s="12" t="s">
        <v>33</v>
      </c>
      <c r="AX412" s="12" t="s">
        <v>71</v>
      </c>
      <c r="AY412" s="240" t="s">
        <v>145</v>
      </c>
    </row>
    <row r="413" spans="2:51" s="11" customFormat="1" ht="12">
      <c r="B413" s="220"/>
      <c r="C413" s="221"/>
      <c r="D413" s="217" t="s">
        <v>157</v>
      </c>
      <c r="E413" s="222" t="s">
        <v>19</v>
      </c>
      <c r="F413" s="223" t="s">
        <v>354</v>
      </c>
      <c r="G413" s="221"/>
      <c r="H413" s="222" t="s">
        <v>19</v>
      </c>
      <c r="I413" s="224"/>
      <c r="J413" s="221"/>
      <c r="K413" s="221"/>
      <c r="L413" s="225"/>
      <c r="M413" s="226"/>
      <c r="N413" s="227"/>
      <c r="O413" s="227"/>
      <c r="P413" s="227"/>
      <c r="Q413" s="227"/>
      <c r="R413" s="227"/>
      <c r="S413" s="227"/>
      <c r="T413" s="228"/>
      <c r="AT413" s="229" t="s">
        <v>157</v>
      </c>
      <c r="AU413" s="229" t="s">
        <v>80</v>
      </c>
      <c r="AV413" s="11" t="s">
        <v>76</v>
      </c>
      <c r="AW413" s="11" t="s">
        <v>33</v>
      </c>
      <c r="AX413" s="11" t="s">
        <v>71</v>
      </c>
      <c r="AY413" s="229" t="s">
        <v>145</v>
      </c>
    </row>
    <row r="414" spans="2:51" s="12" customFormat="1" ht="12">
      <c r="B414" s="230"/>
      <c r="C414" s="231"/>
      <c r="D414" s="217" t="s">
        <v>157</v>
      </c>
      <c r="E414" s="232" t="s">
        <v>19</v>
      </c>
      <c r="F414" s="233" t="s">
        <v>412</v>
      </c>
      <c r="G414" s="231"/>
      <c r="H414" s="234">
        <v>314.496</v>
      </c>
      <c r="I414" s="235"/>
      <c r="J414" s="231"/>
      <c r="K414" s="231"/>
      <c r="L414" s="236"/>
      <c r="M414" s="237"/>
      <c r="N414" s="238"/>
      <c r="O414" s="238"/>
      <c r="P414" s="238"/>
      <c r="Q414" s="238"/>
      <c r="R414" s="238"/>
      <c r="S414" s="238"/>
      <c r="T414" s="239"/>
      <c r="AT414" s="240" t="s">
        <v>157</v>
      </c>
      <c r="AU414" s="240" t="s">
        <v>80</v>
      </c>
      <c r="AV414" s="12" t="s">
        <v>80</v>
      </c>
      <c r="AW414" s="12" t="s">
        <v>33</v>
      </c>
      <c r="AX414" s="12" t="s">
        <v>71</v>
      </c>
      <c r="AY414" s="240" t="s">
        <v>145</v>
      </c>
    </row>
    <row r="415" spans="2:51" s="12" customFormat="1" ht="12">
      <c r="B415" s="230"/>
      <c r="C415" s="231"/>
      <c r="D415" s="217" t="s">
        <v>157</v>
      </c>
      <c r="E415" s="232" t="s">
        <v>19</v>
      </c>
      <c r="F415" s="233" t="s">
        <v>413</v>
      </c>
      <c r="G415" s="231"/>
      <c r="H415" s="234">
        <v>-9.456</v>
      </c>
      <c r="I415" s="235"/>
      <c r="J415" s="231"/>
      <c r="K415" s="231"/>
      <c r="L415" s="236"/>
      <c r="M415" s="237"/>
      <c r="N415" s="238"/>
      <c r="O415" s="238"/>
      <c r="P415" s="238"/>
      <c r="Q415" s="238"/>
      <c r="R415" s="238"/>
      <c r="S415" s="238"/>
      <c r="T415" s="239"/>
      <c r="AT415" s="240" t="s">
        <v>157</v>
      </c>
      <c r="AU415" s="240" t="s">
        <v>80</v>
      </c>
      <c r="AV415" s="12" t="s">
        <v>80</v>
      </c>
      <c r="AW415" s="12" t="s">
        <v>33</v>
      </c>
      <c r="AX415" s="12" t="s">
        <v>71</v>
      </c>
      <c r="AY415" s="240" t="s">
        <v>145</v>
      </c>
    </row>
    <row r="416" spans="2:51" s="11" customFormat="1" ht="12">
      <c r="B416" s="220"/>
      <c r="C416" s="221"/>
      <c r="D416" s="217" t="s">
        <v>157</v>
      </c>
      <c r="E416" s="222" t="s">
        <v>19</v>
      </c>
      <c r="F416" s="223" t="s">
        <v>337</v>
      </c>
      <c r="G416" s="221"/>
      <c r="H416" s="222" t="s">
        <v>19</v>
      </c>
      <c r="I416" s="224"/>
      <c r="J416" s="221"/>
      <c r="K416" s="221"/>
      <c r="L416" s="225"/>
      <c r="M416" s="226"/>
      <c r="N416" s="227"/>
      <c r="O416" s="227"/>
      <c r="P416" s="227"/>
      <c r="Q416" s="227"/>
      <c r="R416" s="227"/>
      <c r="S416" s="227"/>
      <c r="T416" s="228"/>
      <c r="AT416" s="229" t="s">
        <v>157</v>
      </c>
      <c r="AU416" s="229" t="s">
        <v>80</v>
      </c>
      <c r="AV416" s="11" t="s">
        <v>76</v>
      </c>
      <c r="AW416" s="11" t="s">
        <v>33</v>
      </c>
      <c r="AX416" s="11" t="s">
        <v>71</v>
      </c>
      <c r="AY416" s="229" t="s">
        <v>145</v>
      </c>
    </row>
    <row r="417" spans="2:51" s="12" customFormat="1" ht="12">
      <c r="B417" s="230"/>
      <c r="C417" s="231"/>
      <c r="D417" s="217" t="s">
        <v>157</v>
      </c>
      <c r="E417" s="232" t="s">
        <v>19</v>
      </c>
      <c r="F417" s="233" t="s">
        <v>414</v>
      </c>
      <c r="G417" s="231"/>
      <c r="H417" s="234">
        <v>209.664</v>
      </c>
      <c r="I417" s="235"/>
      <c r="J417" s="231"/>
      <c r="K417" s="231"/>
      <c r="L417" s="236"/>
      <c r="M417" s="237"/>
      <c r="N417" s="238"/>
      <c r="O417" s="238"/>
      <c r="P417" s="238"/>
      <c r="Q417" s="238"/>
      <c r="R417" s="238"/>
      <c r="S417" s="238"/>
      <c r="T417" s="239"/>
      <c r="AT417" s="240" t="s">
        <v>157</v>
      </c>
      <c r="AU417" s="240" t="s">
        <v>80</v>
      </c>
      <c r="AV417" s="12" t="s">
        <v>80</v>
      </c>
      <c r="AW417" s="12" t="s">
        <v>33</v>
      </c>
      <c r="AX417" s="12" t="s">
        <v>71</v>
      </c>
      <c r="AY417" s="240" t="s">
        <v>145</v>
      </c>
    </row>
    <row r="418" spans="2:51" s="12" customFormat="1" ht="12">
      <c r="B418" s="230"/>
      <c r="C418" s="231"/>
      <c r="D418" s="217" t="s">
        <v>157</v>
      </c>
      <c r="E418" s="232" t="s">
        <v>19</v>
      </c>
      <c r="F418" s="233" t="s">
        <v>356</v>
      </c>
      <c r="G418" s="231"/>
      <c r="H418" s="234">
        <v>-6.304</v>
      </c>
      <c r="I418" s="235"/>
      <c r="J418" s="231"/>
      <c r="K418" s="231"/>
      <c r="L418" s="236"/>
      <c r="M418" s="237"/>
      <c r="N418" s="238"/>
      <c r="O418" s="238"/>
      <c r="P418" s="238"/>
      <c r="Q418" s="238"/>
      <c r="R418" s="238"/>
      <c r="S418" s="238"/>
      <c r="T418" s="239"/>
      <c r="AT418" s="240" t="s">
        <v>157</v>
      </c>
      <c r="AU418" s="240" t="s">
        <v>80</v>
      </c>
      <c r="AV418" s="12" t="s">
        <v>80</v>
      </c>
      <c r="AW418" s="12" t="s">
        <v>33</v>
      </c>
      <c r="AX418" s="12" t="s">
        <v>71</v>
      </c>
      <c r="AY418" s="240" t="s">
        <v>145</v>
      </c>
    </row>
    <row r="419" spans="2:51" s="11" customFormat="1" ht="12">
      <c r="B419" s="220"/>
      <c r="C419" s="221"/>
      <c r="D419" s="217" t="s">
        <v>157</v>
      </c>
      <c r="E419" s="222" t="s">
        <v>19</v>
      </c>
      <c r="F419" s="223" t="s">
        <v>340</v>
      </c>
      <c r="G419" s="221"/>
      <c r="H419" s="222" t="s">
        <v>19</v>
      </c>
      <c r="I419" s="224"/>
      <c r="J419" s="221"/>
      <c r="K419" s="221"/>
      <c r="L419" s="225"/>
      <c r="M419" s="226"/>
      <c r="N419" s="227"/>
      <c r="O419" s="227"/>
      <c r="P419" s="227"/>
      <c r="Q419" s="227"/>
      <c r="R419" s="227"/>
      <c r="S419" s="227"/>
      <c r="T419" s="228"/>
      <c r="AT419" s="229" t="s">
        <v>157</v>
      </c>
      <c r="AU419" s="229" t="s">
        <v>80</v>
      </c>
      <c r="AV419" s="11" t="s">
        <v>76</v>
      </c>
      <c r="AW419" s="11" t="s">
        <v>33</v>
      </c>
      <c r="AX419" s="11" t="s">
        <v>71</v>
      </c>
      <c r="AY419" s="229" t="s">
        <v>145</v>
      </c>
    </row>
    <row r="420" spans="2:51" s="12" customFormat="1" ht="12">
      <c r="B420" s="230"/>
      <c r="C420" s="231"/>
      <c r="D420" s="217" t="s">
        <v>157</v>
      </c>
      <c r="E420" s="232" t="s">
        <v>19</v>
      </c>
      <c r="F420" s="233" t="s">
        <v>414</v>
      </c>
      <c r="G420" s="231"/>
      <c r="H420" s="234">
        <v>209.664</v>
      </c>
      <c r="I420" s="235"/>
      <c r="J420" s="231"/>
      <c r="K420" s="231"/>
      <c r="L420" s="236"/>
      <c r="M420" s="237"/>
      <c r="N420" s="238"/>
      <c r="O420" s="238"/>
      <c r="P420" s="238"/>
      <c r="Q420" s="238"/>
      <c r="R420" s="238"/>
      <c r="S420" s="238"/>
      <c r="T420" s="239"/>
      <c r="AT420" s="240" t="s">
        <v>157</v>
      </c>
      <c r="AU420" s="240" t="s">
        <v>80</v>
      </c>
      <c r="AV420" s="12" t="s">
        <v>80</v>
      </c>
      <c r="AW420" s="12" t="s">
        <v>33</v>
      </c>
      <c r="AX420" s="12" t="s">
        <v>71</v>
      </c>
      <c r="AY420" s="240" t="s">
        <v>145</v>
      </c>
    </row>
    <row r="421" spans="2:51" s="12" customFormat="1" ht="12">
      <c r="B421" s="230"/>
      <c r="C421" s="231"/>
      <c r="D421" s="217" t="s">
        <v>157</v>
      </c>
      <c r="E421" s="232" t="s">
        <v>19</v>
      </c>
      <c r="F421" s="233" t="s">
        <v>356</v>
      </c>
      <c r="G421" s="231"/>
      <c r="H421" s="234">
        <v>-6.304</v>
      </c>
      <c r="I421" s="235"/>
      <c r="J421" s="231"/>
      <c r="K421" s="231"/>
      <c r="L421" s="236"/>
      <c r="M421" s="237"/>
      <c r="N421" s="238"/>
      <c r="O421" s="238"/>
      <c r="P421" s="238"/>
      <c r="Q421" s="238"/>
      <c r="R421" s="238"/>
      <c r="S421" s="238"/>
      <c r="T421" s="239"/>
      <c r="AT421" s="240" t="s">
        <v>157</v>
      </c>
      <c r="AU421" s="240" t="s">
        <v>80</v>
      </c>
      <c r="AV421" s="12" t="s">
        <v>80</v>
      </c>
      <c r="AW421" s="12" t="s">
        <v>33</v>
      </c>
      <c r="AX421" s="12" t="s">
        <v>71</v>
      </c>
      <c r="AY421" s="240" t="s">
        <v>145</v>
      </c>
    </row>
    <row r="422" spans="2:51" s="11" customFormat="1" ht="12">
      <c r="B422" s="220"/>
      <c r="C422" s="221"/>
      <c r="D422" s="217" t="s">
        <v>157</v>
      </c>
      <c r="E422" s="222" t="s">
        <v>19</v>
      </c>
      <c r="F422" s="223" t="s">
        <v>244</v>
      </c>
      <c r="G422" s="221"/>
      <c r="H422" s="222" t="s">
        <v>19</v>
      </c>
      <c r="I422" s="224"/>
      <c r="J422" s="221"/>
      <c r="K422" s="221"/>
      <c r="L422" s="225"/>
      <c r="M422" s="226"/>
      <c r="N422" s="227"/>
      <c r="O422" s="227"/>
      <c r="P422" s="227"/>
      <c r="Q422" s="227"/>
      <c r="R422" s="227"/>
      <c r="S422" s="227"/>
      <c r="T422" s="228"/>
      <c r="AT422" s="229" t="s">
        <v>157</v>
      </c>
      <c r="AU422" s="229" t="s">
        <v>80</v>
      </c>
      <c r="AV422" s="11" t="s">
        <v>76</v>
      </c>
      <c r="AW422" s="11" t="s">
        <v>33</v>
      </c>
      <c r="AX422" s="11" t="s">
        <v>71</v>
      </c>
      <c r="AY422" s="229" t="s">
        <v>145</v>
      </c>
    </row>
    <row r="423" spans="2:51" s="12" customFormat="1" ht="12">
      <c r="B423" s="230"/>
      <c r="C423" s="231"/>
      <c r="D423" s="217" t="s">
        <v>157</v>
      </c>
      <c r="E423" s="232" t="s">
        <v>19</v>
      </c>
      <c r="F423" s="233" t="s">
        <v>245</v>
      </c>
      <c r="G423" s="231"/>
      <c r="H423" s="234">
        <v>-169.05</v>
      </c>
      <c r="I423" s="235"/>
      <c r="J423" s="231"/>
      <c r="K423" s="231"/>
      <c r="L423" s="236"/>
      <c r="M423" s="237"/>
      <c r="N423" s="238"/>
      <c r="O423" s="238"/>
      <c r="P423" s="238"/>
      <c r="Q423" s="238"/>
      <c r="R423" s="238"/>
      <c r="S423" s="238"/>
      <c r="T423" s="239"/>
      <c r="AT423" s="240" t="s">
        <v>157</v>
      </c>
      <c r="AU423" s="240" t="s">
        <v>80</v>
      </c>
      <c r="AV423" s="12" t="s">
        <v>80</v>
      </c>
      <c r="AW423" s="12" t="s">
        <v>33</v>
      </c>
      <c r="AX423" s="12" t="s">
        <v>71</v>
      </c>
      <c r="AY423" s="240" t="s">
        <v>145</v>
      </c>
    </row>
    <row r="424" spans="2:51" s="12" customFormat="1" ht="12">
      <c r="B424" s="230"/>
      <c r="C424" s="231"/>
      <c r="D424" s="217" t="s">
        <v>157</v>
      </c>
      <c r="E424" s="232" t="s">
        <v>19</v>
      </c>
      <c r="F424" s="233" t="s">
        <v>246</v>
      </c>
      <c r="G424" s="231"/>
      <c r="H424" s="234">
        <v>-84.2</v>
      </c>
      <c r="I424" s="235"/>
      <c r="J424" s="231"/>
      <c r="K424" s="231"/>
      <c r="L424" s="236"/>
      <c r="M424" s="237"/>
      <c r="N424" s="238"/>
      <c r="O424" s="238"/>
      <c r="P424" s="238"/>
      <c r="Q424" s="238"/>
      <c r="R424" s="238"/>
      <c r="S424" s="238"/>
      <c r="T424" s="239"/>
      <c r="AT424" s="240" t="s">
        <v>157</v>
      </c>
      <c r="AU424" s="240" t="s">
        <v>80</v>
      </c>
      <c r="AV424" s="12" t="s">
        <v>80</v>
      </c>
      <c r="AW424" s="12" t="s">
        <v>33</v>
      </c>
      <c r="AX424" s="12" t="s">
        <v>71</v>
      </c>
      <c r="AY424" s="240" t="s">
        <v>145</v>
      </c>
    </row>
    <row r="425" spans="2:51" s="11" customFormat="1" ht="12">
      <c r="B425" s="220"/>
      <c r="C425" s="221"/>
      <c r="D425" s="217" t="s">
        <v>157</v>
      </c>
      <c r="E425" s="222" t="s">
        <v>19</v>
      </c>
      <c r="F425" s="223" t="s">
        <v>247</v>
      </c>
      <c r="G425" s="221"/>
      <c r="H425" s="222" t="s">
        <v>19</v>
      </c>
      <c r="I425" s="224"/>
      <c r="J425" s="221"/>
      <c r="K425" s="221"/>
      <c r="L425" s="225"/>
      <c r="M425" s="226"/>
      <c r="N425" s="227"/>
      <c r="O425" s="227"/>
      <c r="P425" s="227"/>
      <c r="Q425" s="227"/>
      <c r="R425" s="227"/>
      <c r="S425" s="227"/>
      <c r="T425" s="228"/>
      <c r="AT425" s="229" t="s">
        <v>157</v>
      </c>
      <c r="AU425" s="229" t="s">
        <v>80</v>
      </c>
      <c r="AV425" s="11" t="s">
        <v>76</v>
      </c>
      <c r="AW425" s="11" t="s">
        <v>33</v>
      </c>
      <c r="AX425" s="11" t="s">
        <v>71</v>
      </c>
      <c r="AY425" s="229" t="s">
        <v>145</v>
      </c>
    </row>
    <row r="426" spans="2:51" s="12" customFormat="1" ht="12">
      <c r="B426" s="230"/>
      <c r="C426" s="231"/>
      <c r="D426" s="217" t="s">
        <v>157</v>
      </c>
      <c r="E426" s="232" t="s">
        <v>19</v>
      </c>
      <c r="F426" s="233" t="s">
        <v>415</v>
      </c>
      <c r="G426" s="231"/>
      <c r="H426" s="234">
        <v>-72.504</v>
      </c>
      <c r="I426" s="235"/>
      <c r="J426" s="231"/>
      <c r="K426" s="231"/>
      <c r="L426" s="236"/>
      <c r="M426" s="237"/>
      <c r="N426" s="238"/>
      <c r="O426" s="238"/>
      <c r="P426" s="238"/>
      <c r="Q426" s="238"/>
      <c r="R426" s="238"/>
      <c r="S426" s="238"/>
      <c r="T426" s="239"/>
      <c r="AT426" s="240" t="s">
        <v>157</v>
      </c>
      <c r="AU426" s="240" t="s">
        <v>80</v>
      </c>
      <c r="AV426" s="12" t="s">
        <v>80</v>
      </c>
      <c r="AW426" s="12" t="s">
        <v>33</v>
      </c>
      <c r="AX426" s="12" t="s">
        <v>71</v>
      </c>
      <c r="AY426" s="240" t="s">
        <v>145</v>
      </c>
    </row>
    <row r="427" spans="2:51" s="12" customFormat="1" ht="12">
      <c r="B427" s="230"/>
      <c r="C427" s="231"/>
      <c r="D427" s="217" t="s">
        <v>157</v>
      </c>
      <c r="E427" s="232" t="s">
        <v>19</v>
      </c>
      <c r="F427" s="233" t="s">
        <v>416</v>
      </c>
      <c r="G427" s="231"/>
      <c r="H427" s="234">
        <v>-66.24</v>
      </c>
      <c r="I427" s="235"/>
      <c r="J427" s="231"/>
      <c r="K427" s="231"/>
      <c r="L427" s="236"/>
      <c r="M427" s="237"/>
      <c r="N427" s="238"/>
      <c r="O427" s="238"/>
      <c r="P427" s="238"/>
      <c r="Q427" s="238"/>
      <c r="R427" s="238"/>
      <c r="S427" s="238"/>
      <c r="T427" s="239"/>
      <c r="AT427" s="240" t="s">
        <v>157</v>
      </c>
      <c r="AU427" s="240" t="s">
        <v>80</v>
      </c>
      <c r="AV427" s="12" t="s">
        <v>80</v>
      </c>
      <c r="AW427" s="12" t="s">
        <v>33</v>
      </c>
      <c r="AX427" s="12" t="s">
        <v>71</v>
      </c>
      <c r="AY427" s="240" t="s">
        <v>145</v>
      </c>
    </row>
    <row r="428" spans="2:51" s="14" customFormat="1" ht="12">
      <c r="B428" s="262"/>
      <c r="C428" s="263"/>
      <c r="D428" s="217" t="s">
        <v>157</v>
      </c>
      <c r="E428" s="264" t="s">
        <v>19</v>
      </c>
      <c r="F428" s="265" t="s">
        <v>229</v>
      </c>
      <c r="G428" s="263"/>
      <c r="H428" s="266">
        <v>1133.206</v>
      </c>
      <c r="I428" s="267"/>
      <c r="J428" s="263"/>
      <c r="K428" s="263"/>
      <c r="L428" s="268"/>
      <c r="M428" s="269"/>
      <c r="N428" s="270"/>
      <c r="O428" s="270"/>
      <c r="P428" s="270"/>
      <c r="Q428" s="270"/>
      <c r="R428" s="270"/>
      <c r="S428" s="270"/>
      <c r="T428" s="271"/>
      <c r="AT428" s="272" t="s">
        <v>157</v>
      </c>
      <c r="AU428" s="272" t="s">
        <v>80</v>
      </c>
      <c r="AV428" s="14" t="s">
        <v>146</v>
      </c>
      <c r="AW428" s="14" t="s">
        <v>33</v>
      </c>
      <c r="AX428" s="14" t="s">
        <v>71</v>
      </c>
      <c r="AY428" s="272" t="s">
        <v>145</v>
      </c>
    </row>
    <row r="429" spans="2:51" s="11" customFormat="1" ht="12">
      <c r="B429" s="220"/>
      <c r="C429" s="221"/>
      <c r="D429" s="217" t="s">
        <v>157</v>
      </c>
      <c r="E429" s="222" t="s">
        <v>19</v>
      </c>
      <c r="F429" s="223" t="s">
        <v>250</v>
      </c>
      <c r="G429" s="221"/>
      <c r="H429" s="222" t="s">
        <v>19</v>
      </c>
      <c r="I429" s="224"/>
      <c r="J429" s="221"/>
      <c r="K429" s="221"/>
      <c r="L429" s="225"/>
      <c r="M429" s="226"/>
      <c r="N429" s="227"/>
      <c r="O429" s="227"/>
      <c r="P429" s="227"/>
      <c r="Q429" s="227"/>
      <c r="R429" s="227"/>
      <c r="S429" s="227"/>
      <c r="T429" s="228"/>
      <c r="AT429" s="229" t="s">
        <v>157</v>
      </c>
      <c r="AU429" s="229" t="s">
        <v>80</v>
      </c>
      <c r="AV429" s="11" t="s">
        <v>76</v>
      </c>
      <c r="AW429" s="11" t="s">
        <v>33</v>
      </c>
      <c r="AX429" s="11" t="s">
        <v>71</v>
      </c>
      <c r="AY429" s="229" t="s">
        <v>145</v>
      </c>
    </row>
    <row r="430" spans="2:51" s="12" customFormat="1" ht="12">
      <c r="B430" s="230"/>
      <c r="C430" s="231"/>
      <c r="D430" s="217" t="s">
        <v>157</v>
      </c>
      <c r="E430" s="232" t="s">
        <v>19</v>
      </c>
      <c r="F430" s="233" t="s">
        <v>251</v>
      </c>
      <c r="G430" s="231"/>
      <c r="H430" s="234">
        <v>190.512</v>
      </c>
      <c r="I430" s="235"/>
      <c r="J430" s="231"/>
      <c r="K430" s="231"/>
      <c r="L430" s="236"/>
      <c r="M430" s="237"/>
      <c r="N430" s="238"/>
      <c r="O430" s="238"/>
      <c r="P430" s="238"/>
      <c r="Q430" s="238"/>
      <c r="R430" s="238"/>
      <c r="S430" s="238"/>
      <c r="T430" s="239"/>
      <c r="AT430" s="240" t="s">
        <v>157</v>
      </c>
      <c r="AU430" s="240" t="s">
        <v>80</v>
      </c>
      <c r="AV430" s="12" t="s">
        <v>80</v>
      </c>
      <c r="AW430" s="12" t="s">
        <v>33</v>
      </c>
      <c r="AX430" s="12" t="s">
        <v>71</v>
      </c>
      <c r="AY430" s="240" t="s">
        <v>145</v>
      </c>
    </row>
    <row r="431" spans="2:51" s="12" customFormat="1" ht="12">
      <c r="B431" s="230"/>
      <c r="C431" s="231"/>
      <c r="D431" s="217" t="s">
        <v>157</v>
      </c>
      <c r="E431" s="232" t="s">
        <v>19</v>
      </c>
      <c r="F431" s="233" t="s">
        <v>252</v>
      </c>
      <c r="G431" s="231"/>
      <c r="H431" s="234">
        <v>154.224</v>
      </c>
      <c r="I431" s="235"/>
      <c r="J431" s="231"/>
      <c r="K431" s="231"/>
      <c r="L431" s="236"/>
      <c r="M431" s="237"/>
      <c r="N431" s="238"/>
      <c r="O431" s="238"/>
      <c r="P431" s="238"/>
      <c r="Q431" s="238"/>
      <c r="R431" s="238"/>
      <c r="S431" s="238"/>
      <c r="T431" s="239"/>
      <c r="AT431" s="240" t="s">
        <v>157</v>
      </c>
      <c r="AU431" s="240" t="s">
        <v>80</v>
      </c>
      <c r="AV431" s="12" t="s">
        <v>80</v>
      </c>
      <c r="AW431" s="12" t="s">
        <v>33</v>
      </c>
      <c r="AX431" s="12" t="s">
        <v>71</v>
      </c>
      <c r="AY431" s="240" t="s">
        <v>145</v>
      </c>
    </row>
    <row r="432" spans="2:51" s="12" customFormat="1" ht="12">
      <c r="B432" s="230"/>
      <c r="C432" s="231"/>
      <c r="D432" s="217" t="s">
        <v>157</v>
      </c>
      <c r="E432" s="232" t="s">
        <v>19</v>
      </c>
      <c r="F432" s="233" t="s">
        <v>253</v>
      </c>
      <c r="G432" s="231"/>
      <c r="H432" s="234">
        <v>102.816</v>
      </c>
      <c r="I432" s="235"/>
      <c r="J432" s="231"/>
      <c r="K432" s="231"/>
      <c r="L432" s="236"/>
      <c r="M432" s="237"/>
      <c r="N432" s="238"/>
      <c r="O432" s="238"/>
      <c r="P432" s="238"/>
      <c r="Q432" s="238"/>
      <c r="R432" s="238"/>
      <c r="S432" s="238"/>
      <c r="T432" s="239"/>
      <c r="AT432" s="240" t="s">
        <v>157</v>
      </c>
      <c r="AU432" s="240" t="s">
        <v>80</v>
      </c>
      <c r="AV432" s="12" t="s">
        <v>80</v>
      </c>
      <c r="AW432" s="12" t="s">
        <v>33</v>
      </c>
      <c r="AX432" s="12" t="s">
        <v>71</v>
      </c>
      <c r="AY432" s="240" t="s">
        <v>145</v>
      </c>
    </row>
    <row r="433" spans="2:51" s="12" customFormat="1" ht="12">
      <c r="B433" s="230"/>
      <c r="C433" s="231"/>
      <c r="D433" s="217" t="s">
        <v>157</v>
      </c>
      <c r="E433" s="232" t="s">
        <v>19</v>
      </c>
      <c r="F433" s="233" t="s">
        <v>254</v>
      </c>
      <c r="G433" s="231"/>
      <c r="H433" s="234">
        <v>39.816</v>
      </c>
      <c r="I433" s="235"/>
      <c r="J433" s="231"/>
      <c r="K433" s="231"/>
      <c r="L433" s="236"/>
      <c r="M433" s="237"/>
      <c r="N433" s="238"/>
      <c r="O433" s="238"/>
      <c r="P433" s="238"/>
      <c r="Q433" s="238"/>
      <c r="R433" s="238"/>
      <c r="S433" s="238"/>
      <c r="T433" s="239"/>
      <c r="AT433" s="240" t="s">
        <v>157</v>
      </c>
      <c r="AU433" s="240" t="s">
        <v>80</v>
      </c>
      <c r="AV433" s="12" t="s">
        <v>80</v>
      </c>
      <c r="AW433" s="12" t="s">
        <v>33</v>
      </c>
      <c r="AX433" s="12" t="s">
        <v>71</v>
      </c>
      <c r="AY433" s="240" t="s">
        <v>145</v>
      </c>
    </row>
    <row r="434" spans="2:51" s="12" customFormat="1" ht="12">
      <c r="B434" s="230"/>
      <c r="C434" s="231"/>
      <c r="D434" s="217" t="s">
        <v>157</v>
      </c>
      <c r="E434" s="232" t="s">
        <v>19</v>
      </c>
      <c r="F434" s="233" t="s">
        <v>255</v>
      </c>
      <c r="G434" s="231"/>
      <c r="H434" s="234">
        <v>29.988</v>
      </c>
      <c r="I434" s="235"/>
      <c r="J434" s="231"/>
      <c r="K434" s="231"/>
      <c r="L434" s="236"/>
      <c r="M434" s="237"/>
      <c r="N434" s="238"/>
      <c r="O434" s="238"/>
      <c r="P434" s="238"/>
      <c r="Q434" s="238"/>
      <c r="R434" s="238"/>
      <c r="S434" s="238"/>
      <c r="T434" s="239"/>
      <c r="AT434" s="240" t="s">
        <v>157</v>
      </c>
      <c r="AU434" s="240" t="s">
        <v>80</v>
      </c>
      <c r="AV434" s="12" t="s">
        <v>80</v>
      </c>
      <c r="AW434" s="12" t="s">
        <v>33</v>
      </c>
      <c r="AX434" s="12" t="s">
        <v>71</v>
      </c>
      <c r="AY434" s="240" t="s">
        <v>145</v>
      </c>
    </row>
    <row r="435" spans="2:51" s="12" customFormat="1" ht="12">
      <c r="B435" s="230"/>
      <c r="C435" s="231"/>
      <c r="D435" s="217" t="s">
        <v>157</v>
      </c>
      <c r="E435" s="232" t="s">
        <v>19</v>
      </c>
      <c r="F435" s="233" t="s">
        <v>256</v>
      </c>
      <c r="G435" s="231"/>
      <c r="H435" s="234">
        <v>-67.768</v>
      </c>
      <c r="I435" s="235"/>
      <c r="J435" s="231"/>
      <c r="K435" s="231"/>
      <c r="L435" s="236"/>
      <c r="M435" s="237"/>
      <c r="N435" s="238"/>
      <c r="O435" s="238"/>
      <c r="P435" s="238"/>
      <c r="Q435" s="238"/>
      <c r="R435" s="238"/>
      <c r="S435" s="238"/>
      <c r="T435" s="239"/>
      <c r="AT435" s="240" t="s">
        <v>157</v>
      </c>
      <c r="AU435" s="240" t="s">
        <v>80</v>
      </c>
      <c r="AV435" s="12" t="s">
        <v>80</v>
      </c>
      <c r="AW435" s="12" t="s">
        <v>33</v>
      </c>
      <c r="AX435" s="12" t="s">
        <v>71</v>
      </c>
      <c r="AY435" s="240" t="s">
        <v>145</v>
      </c>
    </row>
    <row r="436" spans="2:51" s="12" customFormat="1" ht="12">
      <c r="B436" s="230"/>
      <c r="C436" s="231"/>
      <c r="D436" s="217" t="s">
        <v>157</v>
      </c>
      <c r="E436" s="232" t="s">
        <v>19</v>
      </c>
      <c r="F436" s="233" t="s">
        <v>257</v>
      </c>
      <c r="G436" s="231"/>
      <c r="H436" s="234">
        <v>-31.52</v>
      </c>
      <c r="I436" s="235"/>
      <c r="J436" s="231"/>
      <c r="K436" s="231"/>
      <c r="L436" s="236"/>
      <c r="M436" s="237"/>
      <c r="N436" s="238"/>
      <c r="O436" s="238"/>
      <c r="P436" s="238"/>
      <c r="Q436" s="238"/>
      <c r="R436" s="238"/>
      <c r="S436" s="238"/>
      <c r="T436" s="239"/>
      <c r="AT436" s="240" t="s">
        <v>157</v>
      </c>
      <c r="AU436" s="240" t="s">
        <v>80</v>
      </c>
      <c r="AV436" s="12" t="s">
        <v>80</v>
      </c>
      <c r="AW436" s="12" t="s">
        <v>33</v>
      </c>
      <c r="AX436" s="12" t="s">
        <v>71</v>
      </c>
      <c r="AY436" s="240" t="s">
        <v>145</v>
      </c>
    </row>
    <row r="437" spans="2:51" s="12" customFormat="1" ht="12">
      <c r="B437" s="230"/>
      <c r="C437" s="231"/>
      <c r="D437" s="217" t="s">
        <v>157</v>
      </c>
      <c r="E437" s="232" t="s">
        <v>19</v>
      </c>
      <c r="F437" s="233" t="s">
        <v>258</v>
      </c>
      <c r="G437" s="231"/>
      <c r="H437" s="234">
        <v>-22.852</v>
      </c>
      <c r="I437" s="235"/>
      <c r="J437" s="231"/>
      <c r="K437" s="231"/>
      <c r="L437" s="236"/>
      <c r="M437" s="237"/>
      <c r="N437" s="238"/>
      <c r="O437" s="238"/>
      <c r="P437" s="238"/>
      <c r="Q437" s="238"/>
      <c r="R437" s="238"/>
      <c r="S437" s="238"/>
      <c r="T437" s="239"/>
      <c r="AT437" s="240" t="s">
        <v>157</v>
      </c>
      <c r="AU437" s="240" t="s">
        <v>80</v>
      </c>
      <c r="AV437" s="12" t="s">
        <v>80</v>
      </c>
      <c r="AW437" s="12" t="s">
        <v>33</v>
      </c>
      <c r="AX437" s="12" t="s">
        <v>71</v>
      </c>
      <c r="AY437" s="240" t="s">
        <v>145</v>
      </c>
    </row>
    <row r="438" spans="2:51" s="11" customFormat="1" ht="12">
      <c r="B438" s="220"/>
      <c r="C438" s="221"/>
      <c r="D438" s="217" t="s">
        <v>157</v>
      </c>
      <c r="E438" s="222" t="s">
        <v>19</v>
      </c>
      <c r="F438" s="223" t="s">
        <v>259</v>
      </c>
      <c r="G438" s="221"/>
      <c r="H438" s="222" t="s">
        <v>19</v>
      </c>
      <c r="I438" s="224"/>
      <c r="J438" s="221"/>
      <c r="K438" s="221"/>
      <c r="L438" s="225"/>
      <c r="M438" s="226"/>
      <c r="N438" s="227"/>
      <c r="O438" s="227"/>
      <c r="P438" s="227"/>
      <c r="Q438" s="227"/>
      <c r="R438" s="227"/>
      <c r="S438" s="227"/>
      <c r="T438" s="228"/>
      <c r="AT438" s="229" t="s">
        <v>157</v>
      </c>
      <c r="AU438" s="229" t="s">
        <v>80</v>
      </c>
      <c r="AV438" s="11" t="s">
        <v>76</v>
      </c>
      <c r="AW438" s="11" t="s">
        <v>33</v>
      </c>
      <c r="AX438" s="11" t="s">
        <v>71</v>
      </c>
      <c r="AY438" s="229" t="s">
        <v>145</v>
      </c>
    </row>
    <row r="439" spans="2:51" s="12" customFormat="1" ht="12">
      <c r="B439" s="230"/>
      <c r="C439" s="231"/>
      <c r="D439" s="217" t="s">
        <v>157</v>
      </c>
      <c r="E439" s="232" t="s">
        <v>19</v>
      </c>
      <c r="F439" s="233" t="s">
        <v>260</v>
      </c>
      <c r="G439" s="231"/>
      <c r="H439" s="234">
        <v>50.904</v>
      </c>
      <c r="I439" s="235"/>
      <c r="J439" s="231"/>
      <c r="K439" s="231"/>
      <c r="L439" s="236"/>
      <c r="M439" s="237"/>
      <c r="N439" s="238"/>
      <c r="O439" s="238"/>
      <c r="P439" s="238"/>
      <c r="Q439" s="238"/>
      <c r="R439" s="238"/>
      <c r="S439" s="238"/>
      <c r="T439" s="239"/>
      <c r="AT439" s="240" t="s">
        <v>157</v>
      </c>
      <c r="AU439" s="240" t="s">
        <v>80</v>
      </c>
      <c r="AV439" s="12" t="s">
        <v>80</v>
      </c>
      <c r="AW439" s="12" t="s">
        <v>33</v>
      </c>
      <c r="AX439" s="12" t="s">
        <v>71</v>
      </c>
      <c r="AY439" s="240" t="s">
        <v>145</v>
      </c>
    </row>
    <row r="440" spans="2:51" s="11" customFormat="1" ht="12">
      <c r="B440" s="220"/>
      <c r="C440" s="221"/>
      <c r="D440" s="217" t="s">
        <v>157</v>
      </c>
      <c r="E440" s="222" t="s">
        <v>19</v>
      </c>
      <c r="F440" s="223" t="s">
        <v>261</v>
      </c>
      <c r="G440" s="221"/>
      <c r="H440" s="222" t="s">
        <v>19</v>
      </c>
      <c r="I440" s="224"/>
      <c r="J440" s="221"/>
      <c r="K440" s="221"/>
      <c r="L440" s="225"/>
      <c r="M440" s="226"/>
      <c r="N440" s="227"/>
      <c r="O440" s="227"/>
      <c r="P440" s="227"/>
      <c r="Q440" s="227"/>
      <c r="R440" s="227"/>
      <c r="S440" s="227"/>
      <c r="T440" s="228"/>
      <c r="AT440" s="229" t="s">
        <v>157</v>
      </c>
      <c r="AU440" s="229" t="s">
        <v>80</v>
      </c>
      <c r="AV440" s="11" t="s">
        <v>76</v>
      </c>
      <c r="AW440" s="11" t="s">
        <v>33</v>
      </c>
      <c r="AX440" s="11" t="s">
        <v>71</v>
      </c>
      <c r="AY440" s="229" t="s">
        <v>145</v>
      </c>
    </row>
    <row r="441" spans="2:51" s="12" customFormat="1" ht="12">
      <c r="B441" s="230"/>
      <c r="C441" s="231"/>
      <c r="D441" s="217" t="s">
        <v>157</v>
      </c>
      <c r="E441" s="232" t="s">
        <v>19</v>
      </c>
      <c r="F441" s="233" t="s">
        <v>262</v>
      </c>
      <c r="G441" s="231"/>
      <c r="H441" s="234">
        <v>26.384</v>
      </c>
      <c r="I441" s="235"/>
      <c r="J441" s="231"/>
      <c r="K441" s="231"/>
      <c r="L441" s="236"/>
      <c r="M441" s="237"/>
      <c r="N441" s="238"/>
      <c r="O441" s="238"/>
      <c r="P441" s="238"/>
      <c r="Q441" s="238"/>
      <c r="R441" s="238"/>
      <c r="S441" s="238"/>
      <c r="T441" s="239"/>
      <c r="AT441" s="240" t="s">
        <v>157</v>
      </c>
      <c r="AU441" s="240" t="s">
        <v>80</v>
      </c>
      <c r="AV441" s="12" t="s">
        <v>80</v>
      </c>
      <c r="AW441" s="12" t="s">
        <v>33</v>
      </c>
      <c r="AX441" s="12" t="s">
        <v>71</v>
      </c>
      <c r="AY441" s="240" t="s">
        <v>145</v>
      </c>
    </row>
    <row r="442" spans="2:51" s="12" customFormat="1" ht="12">
      <c r="B442" s="230"/>
      <c r="C442" s="231"/>
      <c r="D442" s="217" t="s">
        <v>157</v>
      </c>
      <c r="E442" s="232" t="s">
        <v>19</v>
      </c>
      <c r="F442" s="233" t="s">
        <v>263</v>
      </c>
      <c r="G442" s="231"/>
      <c r="H442" s="234">
        <v>16.758</v>
      </c>
      <c r="I442" s="235"/>
      <c r="J442" s="231"/>
      <c r="K442" s="231"/>
      <c r="L442" s="236"/>
      <c r="M442" s="237"/>
      <c r="N442" s="238"/>
      <c r="O442" s="238"/>
      <c r="P442" s="238"/>
      <c r="Q442" s="238"/>
      <c r="R442" s="238"/>
      <c r="S442" s="238"/>
      <c r="T442" s="239"/>
      <c r="AT442" s="240" t="s">
        <v>157</v>
      </c>
      <c r="AU442" s="240" t="s">
        <v>80</v>
      </c>
      <c r="AV442" s="12" t="s">
        <v>80</v>
      </c>
      <c r="AW442" s="12" t="s">
        <v>33</v>
      </c>
      <c r="AX442" s="12" t="s">
        <v>71</v>
      </c>
      <c r="AY442" s="240" t="s">
        <v>145</v>
      </c>
    </row>
    <row r="443" spans="2:51" s="11" customFormat="1" ht="12">
      <c r="B443" s="220"/>
      <c r="C443" s="221"/>
      <c r="D443" s="217" t="s">
        <v>157</v>
      </c>
      <c r="E443" s="222" t="s">
        <v>19</v>
      </c>
      <c r="F443" s="223" t="s">
        <v>264</v>
      </c>
      <c r="G443" s="221"/>
      <c r="H443" s="222" t="s">
        <v>19</v>
      </c>
      <c r="I443" s="224"/>
      <c r="J443" s="221"/>
      <c r="K443" s="221"/>
      <c r="L443" s="225"/>
      <c r="M443" s="226"/>
      <c r="N443" s="227"/>
      <c r="O443" s="227"/>
      <c r="P443" s="227"/>
      <c r="Q443" s="227"/>
      <c r="R443" s="227"/>
      <c r="S443" s="227"/>
      <c r="T443" s="228"/>
      <c r="AT443" s="229" t="s">
        <v>157</v>
      </c>
      <c r="AU443" s="229" t="s">
        <v>80</v>
      </c>
      <c r="AV443" s="11" t="s">
        <v>76</v>
      </c>
      <c r="AW443" s="11" t="s">
        <v>33</v>
      </c>
      <c r="AX443" s="11" t="s">
        <v>71</v>
      </c>
      <c r="AY443" s="229" t="s">
        <v>145</v>
      </c>
    </row>
    <row r="444" spans="2:51" s="12" customFormat="1" ht="12">
      <c r="B444" s="230"/>
      <c r="C444" s="231"/>
      <c r="D444" s="217" t="s">
        <v>157</v>
      </c>
      <c r="E444" s="232" t="s">
        <v>19</v>
      </c>
      <c r="F444" s="233" t="s">
        <v>265</v>
      </c>
      <c r="G444" s="231"/>
      <c r="H444" s="234">
        <v>41.076</v>
      </c>
      <c r="I444" s="235"/>
      <c r="J444" s="231"/>
      <c r="K444" s="231"/>
      <c r="L444" s="236"/>
      <c r="M444" s="237"/>
      <c r="N444" s="238"/>
      <c r="O444" s="238"/>
      <c r="P444" s="238"/>
      <c r="Q444" s="238"/>
      <c r="R444" s="238"/>
      <c r="S444" s="238"/>
      <c r="T444" s="239"/>
      <c r="AT444" s="240" t="s">
        <v>157</v>
      </c>
      <c r="AU444" s="240" t="s">
        <v>80</v>
      </c>
      <c r="AV444" s="12" t="s">
        <v>80</v>
      </c>
      <c r="AW444" s="12" t="s">
        <v>33</v>
      </c>
      <c r="AX444" s="12" t="s">
        <v>71</v>
      </c>
      <c r="AY444" s="240" t="s">
        <v>145</v>
      </c>
    </row>
    <row r="445" spans="2:51" s="11" customFormat="1" ht="12">
      <c r="B445" s="220"/>
      <c r="C445" s="221"/>
      <c r="D445" s="217" t="s">
        <v>157</v>
      </c>
      <c r="E445" s="222" t="s">
        <v>19</v>
      </c>
      <c r="F445" s="223" t="s">
        <v>266</v>
      </c>
      <c r="G445" s="221"/>
      <c r="H445" s="222" t="s">
        <v>19</v>
      </c>
      <c r="I445" s="224"/>
      <c r="J445" s="221"/>
      <c r="K445" s="221"/>
      <c r="L445" s="225"/>
      <c r="M445" s="226"/>
      <c r="N445" s="227"/>
      <c r="O445" s="227"/>
      <c r="P445" s="227"/>
      <c r="Q445" s="227"/>
      <c r="R445" s="227"/>
      <c r="S445" s="227"/>
      <c r="T445" s="228"/>
      <c r="AT445" s="229" t="s">
        <v>157</v>
      </c>
      <c r="AU445" s="229" t="s">
        <v>80</v>
      </c>
      <c r="AV445" s="11" t="s">
        <v>76</v>
      </c>
      <c r="AW445" s="11" t="s">
        <v>33</v>
      </c>
      <c r="AX445" s="11" t="s">
        <v>71</v>
      </c>
      <c r="AY445" s="229" t="s">
        <v>145</v>
      </c>
    </row>
    <row r="446" spans="2:51" s="12" customFormat="1" ht="12">
      <c r="B446" s="230"/>
      <c r="C446" s="231"/>
      <c r="D446" s="217" t="s">
        <v>157</v>
      </c>
      <c r="E446" s="232" t="s">
        <v>19</v>
      </c>
      <c r="F446" s="233" t="s">
        <v>267</v>
      </c>
      <c r="G446" s="231"/>
      <c r="H446" s="234">
        <v>45.36</v>
      </c>
      <c r="I446" s="235"/>
      <c r="J446" s="231"/>
      <c r="K446" s="231"/>
      <c r="L446" s="236"/>
      <c r="M446" s="237"/>
      <c r="N446" s="238"/>
      <c r="O446" s="238"/>
      <c r="P446" s="238"/>
      <c r="Q446" s="238"/>
      <c r="R446" s="238"/>
      <c r="S446" s="238"/>
      <c r="T446" s="239"/>
      <c r="AT446" s="240" t="s">
        <v>157</v>
      </c>
      <c r="AU446" s="240" t="s">
        <v>80</v>
      </c>
      <c r="AV446" s="12" t="s">
        <v>80</v>
      </c>
      <c r="AW446" s="12" t="s">
        <v>33</v>
      </c>
      <c r="AX446" s="12" t="s">
        <v>71</v>
      </c>
      <c r="AY446" s="240" t="s">
        <v>145</v>
      </c>
    </row>
    <row r="447" spans="2:51" s="11" customFormat="1" ht="12">
      <c r="B447" s="220"/>
      <c r="C447" s="221"/>
      <c r="D447" s="217" t="s">
        <v>157</v>
      </c>
      <c r="E447" s="222" t="s">
        <v>19</v>
      </c>
      <c r="F447" s="223" t="s">
        <v>268</v>
      </c>
      <c r="G447" s="221"/>
      <c r="H447" s="222" t="s">
        <v>19</v>
      </c>
      <c r="I447" s="224"/>
      <c r="J447" s="221"/>
      <c r="K447" s="221"/>
      <c r="L447" s="225"/>
      <c r="M447" s="226"/>
      <c r="N447" s="227"/>
      <c r="O447" s="227"/>
      <c r="P447" s="227"/>
      <c r="Q447" s="227"/>
      <c r="R447" s="227"/>
      <c r="S447" s="227"/>
      <c r="T447" s="228"/>
      <c r="AT447" s="229" t="s">
        <v>157</v>
      </c>
      <c r="AU447" s="229" t="s">
        <v>80</v>
      </c>
      <c r="AV447" s="11" t="s">
        <v>76</v>
      </c>
      <c r="AW447" s="11" t="s">
        <v>33</v>
      </c>
      <c r="AX447" s="11" t="s">
        <v>71</v>
      </c>
      <c r="AY447" s="229" t="s">
        <v>145</v>
      </c>
    </row>
    <row r="448" spans="2:51" s="12" customFormat="1" ht="12">
      <c r="B448" s="230"/>
      <c r="C448" s="231"/>
      <c r="D448" s="217" t="s">
        <v>157</v>
      </c>
      <c r="E448" s="232" t="s">
        <v>19</v>
      </c>
      <c r="F448" s="233" t="s">
        <v>269</v>
      </c>
      <c r="G448" s="231"/>
      <c r="H448" s="234">
        <v>57.708</v>
      </c>
      <c r="I448" s="235"/>
      <c r="J448" s="231"/>
      <c r="K448" s="231"/>
      <c r="L448" s="236"/>
      <c r="M448" s="237"/>
      <c r="N448" s="238"/>
      <c r="O448" s="238"/>
      <c r="P448" s="238"/>
      <c r="Q448" s="238"/>
      <c r="R448" s="238"/>
      <c r="S448" s="238"/>
      <c r="T448" s="239"/>
      <c r="AT448" s="240" t="s">
        <v>157</v>
      </c>
      <c r="AU448" s="240" t="s">
        <v>80</v>
      </c>
      <c r="AV448" s="12" t="s">
        <v>80</v>
      </c>
      <c r="AW448" s="12" t="s">
        <v>33</v>
      </c>
      <c r="AX448" s="12" t="s">
        <v>71</v>
      </c>
      <c r="AY448" s="240" t="s">
        <v>145</v>
      </c>
    </row>
    <row r="449" spans="2:51" s="14" customFormat="1" ht="12">
      <c r="B449" s="262"/>
      <c r="C449" s="263"/>
      <c r="D449" s="217" t="s">
        <v>157</v>
      </c>
      <c r="E449" s="264" t="s">
        <v>19</v>
      </c>
      <c r="F449" s="265" t="s">
        <v>229</v>
      </c>
      <c r="G449" s="263"/>
      <c r="H449" s="266">
        <v>633.406</v>
      </c>
      <c r="I449" s="267"/>
      <c r="J449" s="263"/>
      <c r="K449" s="263"/>
      <c r="L449" s="268"/>
      <c r="M449" s="269"/>
      <c r="N449" s="270"/>
      <c r="O449" s="270"/>
      <c r="P449" s="270"/>
      <c r="Q449" s="270"/>
      <c r="R449" s="270"/>
      <c r="S449" s="270"/>
      <c r="T449" s="271"/>
      <c r="AT449" s="272" t="s">
        <v>157</v>
      </c>
      <c r="AU449" s="272" t="s">
        <v>80</v>
      </c>
      <c r="AV449" s="14" t="s">
        <v>146</v>
      </c>
      <c r="AW449" s="14" t="s">
        <v>33</v>
      </c>
      <c r="AX449" s="14" t="s">
        <v>71</v>
      </c>
      <c r="AY449" s="272" t="s">
        <v>145</v>
      </c>
    </row>
    <row r="450" spans="2:51" s="13" customFormat="1" ht="12">
      <c r="B450" s="251"/>
      <c r="C450" s="252"/>
      <c r="D450" s="217" t="s">
        <v>157</v>
      </c>
      <c r="E450" s="253" t="s">
        <v>19</v>
      </c>
      <c r="F450" s="254" t="s">
        <v>185</v>
      </c>
      <c r="G450" s="252"/>
      <c r="H450" s="255">
        <v>1766.612</v>
      </c>
      <c r="I450" s="256"/>
      <c r="J450" s="252"/>
      <c r="K450" s="252"/>
      <c r="L450" s="257"/>
      <c r="M450" s="258"/>
      <c r="N450" s="259"/>
      <c r="O450" s="259"/>
      <c r="P450" s="259"/>
      <c r="Q450" s="259"/>
      <c r="R450" s="259"/>
      <c r="S450" s="259"/>
      <c r="T450" s="260"/>
      <c r="AT450" s="261" t="s">
        <v>157</v>
      </c>
      <c r="AU450" s="261" t="s">
        <v>80</v>
      </c>
      <c r="AV450" s="13" t="s">
        <v>153</v>
      </c>
      <c r="AW450" s="13" t="s">
        <v>33</v>
      </c>
      <c r="AX450" s="13" t="s">
        <v>76</v>
      </c>
      <c r="AY450" s="261" t="s">
        <v>145</v>
      </c>
    </row>
    <row r="451" spans="2:65" s="1" customFormat="1" ht="20.4" customHeight="1">
      <c r="B451" s="38"/>
      <c r="C451" s="205" t="s">
        <v>417</v>
      </c>
      <c r="D451" s="205" t="s">
        <v>148</v>
      </c>
      <c r="E451" s="206" t="s">
        <v>418</v>
      </c>
      <c r="F451" s="207" t="s">
        <v>419</v>
      </c>
      <c r="G451" s="208" t="s">
        <v>177</v>
      </c>
      <c r="H451" s="209">
        <v>1026.58</v>
      </c>
      <c r="I451" s="210"/>
      <c r="J451" s="211">
        <f>ROUND(I451*H451,2)</f>
        <v>0</v>
      </c>
      <c r="K451" s="207" t="s">
        <v>152</v>
      </c>
      <c r="L451" s="43"/>
      <c r="M451" s="212" t="s">
        <v>19</v>
      </c>
      <c r="N451" s="213" t="s">
        <v>42</v>
      </c>
      <c r="O451" s="79"/>
      <c r="P451" s="214">
        <f>O451*H451</f>
        <v>0</v>
      </c>
      <c r="Q451" s="214">
        <v>0</v>
      </c>
      <c r="R451" s="214">
        <f>Q451*H451</f>
        <v>0</v>
      </c>
      <c r="S451" s="214">
        <v>0</v>
      </c>
      <c r="T451" s="215">
        <f>S451*H451</f>
        <v>0</v>
      </c>
      <c r="AR451" s="17" t="s">
        <v>153</v>
      </c>
      <c r="AT451" s="17" t="s">
        <v>148</v>
      </c>
      <c r="AU451" s="17" t="s">
        <v>80</v>
      </c>
      <c r="AY451" s="17" t="s">
        <v>145</v>
      </c>
      <c r="BE451" s="216">
        <f>IF(N451="základní",J451,0)</f>
        <v>0</v>
      </c>
      <c r="BF451" s="216">
        <f>IF(N451="snížená",J451,0)</f>
        <v>0</v>
      </c>
      <c r="BG451" s="216">
        <f>IF(N451="zákl. přenesená",J451,0)</f>
        <v>0</v>
      </c>
      <c r="BH451" s="216">
        <f>IF(N451="sníž. přenesená",J451,0)</f>
        <v>0</v>
      </c>
      <c r="BI451" s="216">
        <f>IF(N451="nulová",J451,0)</f>
        <v>0</v>
      </c>
      <c r="BJ451" s="17" t="s">
        <v>76</v>
      </c>
      <c r="BK451" s="216">
        <f>ROUND(I451*H451,2)</f>
        <v>0</v>
      </c>
      <c r="BL451" s="17" t="s">
        <v>153</v>
      </c>
      <c r="BM451" s="17" t="s">
        <v>420</v>
      </c>
    </row>
    <row r="452" spans="2:47" s="1" customFormat="1" ht="12">
      <c r="B452" s="38"/>
      <c r="C452" s="39"/>
      <c r="D452" s="217" t="s">
        <v>155</v>
      </c>
      <c r="E452" s="39"/>
      <c r="F452" s="218" t="s">
        <v>421</v>
      </c>
      <c r="G452" s="39"/>
      <c r="H452" s="39"/>
      <c r="I452" s="131"/>
      <c r="J452" s="39"/>
      <c r="K452" s="39"/>
      <c r="L452" s="43"/>
      <c r="M452" s="219"/>
      <c r="N452" s="79"/>
      <c r="O452" s="79"/>
      <c r="P452" s="79"/>
      <c r="Q452" s="79"/>
      <c r="R452" s="79"/>
      <c r="S452" s="79"/>
      <c r="T452" s="80"/>
      <c r="AT452" s="17" t="s">
        <v>155</v>
      </c>
      <c r="AU452" s="17" t="s">
        <v>80</v>
      </c>
    </row>
    <row r="453" spans="2:51" s="11" customFormat="1" ht="12">
      <c r="B453" s="220"/>
      <c r="C453" s="221"/>
      <c r="D453" s="217" t="s">
        <v>157</v>
      </c>
      <c r="E453" s="222" t="s">
        <v>19</v>
      </c>
      <c r="F453" s="223" t="s">
        <v>422</v>
      </c>
      <c r="G453" s="221"/>
      <c r="H453" s="222" t="s">
        <v>19</v>
      </c>
      <c r="I453" s="224"/>
      <c r="J453" s="221"/>
      <c r="K453" s="221"/>
      <c r="L453" s="225"/>
      <c r="M453" s="226"/>
      <c r="N453" s="227"/>
      <c r="O453" s="227"/>
      <c r="P453" s="227"/>
      <c r="Q453" s="227"/>
      <c r="R453" s="227"/>
      <c r="S453" s="227"/>
      <c r="T453" s="228"/>
      <c r="AT453" s="229" t="s">
        <v>157</v>
      </c>
      <c r="AU453" s="229" t="s">
        <v>80</v>
      </c>
      <c r="AV453" s="11" t="s">
        <v>76</v>
      </c>
      <c r="AW453" s="11" t="s">
        <v>33</v>
      </c>
      <c r="AX453" s="11" t="s">
        <v>71</v>
      </c>
      <c r="AY453" s="229" t="s">
        <v>145</v>
      </c>
    </row>
    <row r="454" spans="2:51" s="11" customFormat="1" ht="12">
      <c r="B454" s="220"/>
      <c r="C454" s="221"/>
      <c r="D454" s="217" t="s">
        <v>157</v>
      </c>
      <c r="E454" s="222" t="s">
        <v>19</v>
      </c>
      <c r="F454" s="223" t="s">
        <v>159</v>
      </c>
      <c r="G454" s="221"/>
      <c r="H454" s="222" t="s">
        <v>19</v>
      </c>
      <c r="I454" s="224"/>
      <c r="J454" s="221"/>
      <c r="K454" s="221"/>
      <c r="L454" s="225"/>
      <c r="M454" s="226"/>
      <c r="N454" s="227"/>
      <c r="O454" s="227"/>
      <c r="P454" s="227"/>
      <c r="Q454" s="227"/>
      <c r="R454" s="227"/>
      <c r="S454" s="227"/>
      <c r="T454" s="228"/>
      <c r="AT454" s="229" t="s">
        <v>157</v>
      </c>
      <c r="AU454" s="229" t="s">
        <v>80</v>
      </c>
      <c r="AV454" s="11" t="s">
        <v>76</v>
      </c>
      <c r="AW454" s="11" t="s">
        <v>33</v>
      </c>
      <c r="AX454" s="11" t="s">
        <v>71</v>
      </c>
      <c r="AY454" s="229" t="s">
        <v>145</v>
      </c>
    </row>
    <row r="455" spans="2:51" s="12" customFormat="1" ht="12">
      <c r="B455" s="230"/>
      <c r="C455" s="231"/>
      <c r="D455" s="217" t="s">
        <v>157</v>
      </c>
      <c r="E455" s="232" t="s">
        <v>19</v>
      </c>
      <c r="F455" s="233" t="s">
        <v>91</v>
      </c>
      <c r="G455" s="231"/>
      <c r="H455" s="234">
        <v>27.8</v>
      </c>
      <c r="I455" s="235"/>
      <c r="J455" s="231"/>
      <c r="K455" s="231"/>
      <c r="L455" s="236"/>
      <c r="M455" s="237"/>
      <c r="N455" s="238"/>
      <c r="O455" s="238"/>
      <c r="P455" s="238"/>
      <c r="Q455" s="238"/>
      <c r="R455" s="238"/>
      <c r="S455" s="238"/>
      <c r="T455" s="239"/>
      <c r="AT455" s="240" t="s">
        <v>157</v>
      </c>
      <c r="AU455" s="240" t="s">
        <v>80</v>
      </c>
      <c r="AV455" s="12" t="s">
        <v>80</v>
      </c>
      <c r="AW455" s="12" t="s">
        <v>33</v>
      </c>
      <c r="AX455" s="12" t="s">
        <v>71</v>
      </c>
      <c r="AY455" s="240" t="s">
        <v>145</v>
      </c>
    </row>
    <row r="456" spans="2:51" s="12" customFormat="1" ht="12">
      <c r="B456" s="230"/>
      <c r="C456" s="231"/>
      <c r="D456" s="217" t="s">
        <v>157</v>
      </c>
      <c r="E456" s="232" t="s">
        <v>19</v>
      </c>
      <c r="F456" s="233" t="s">
        <v>88</v>
      </c>
      <c r="G456" s="231"/>
      <c r="H456" s="234">
        <v>103.48</v>
      </c>
      <c r="I456" s="235"/>
      <c r="J456" s="231"/>
      <c r="K456" s="231"/>
      <c r="L456" s="236"/>
      <c r="M456" s="237"/>
      <c r="N456" s="238"/>
      <c r="O456" s="238"/>
      <c r="P456" s="238"/>
      <c r="Q456" s="238"/>
      <c r="R456" s="238"/>
      <c r="S456" s="238"/>
      <c r="T456" s="239"/>
      <c r="AT456" s="240" t="s">
        <v>157</v>
      </c>
      <c r="AU456" s="240" t="s">
        <v>80</v>
      </c>
      <c r="AV456" s="12" t="s">
        <v>80</v>
      </c>
      <c r="AW456" s="12" t="s">
        <v>33</v>
      </c>
      <c r="AX456" s="12" t="s">
        <v>71</v>
      </c>
      <c r="AY456" s="240" t="s">
        <v>145</v>
      </c>
    </row>
    <row r="457" spans="2:51" s="12" customFormat="1" ht="12">
      <c r="B457" s="230"/>
      <c r="C457" s="231"/>
      <c r="D457" s="217" t="s">
        <v>157</v>
      </c>
      <c r="E457" s="232" t="s">
        <v>19</v>
      </c>
      <c r="F457" s="233" t="s">
        <v>86</v>
      </c>
      <c r="G457" s="231"/>
      <c r="H457" s="234">
        <v>895.3</v>
      </c>
      <c r="I457" s="235"/>
      <c r="J457" s="231"/>
      <c r="K457" s="231"/>
      <c r="L457" s="236"/>
      <c r="M457" s="237"/>
      <c r="N457" s="238"/>
      <c r="O457" s="238"/>
      <c r="P457" s="238"/>
      <c r="Q457" s="238"/>
      <c r="R457" s="238"/>
      <c r="S457" s="238"/>
      <c r="T457" s="239"/>
      <c r="AT457" s="240" t="s">
        <v>157</v>
      </c>
      <c r="AU457" s="240" t="s">
        <v>80</v>
      </c>
      <c r="AV457" s="12" t="s">
        <v>80</v>
      </c>
      <c r="AW457" s="12" t="s">
        <v>33</v>
      </c>
      <c r="AX457" s="12" t="s">
        <v>71</v>
      </c>
      <c r="AY457" s="240" t="s">
        <v>145</v>
      </c>
    </row>
    <row r="458" spans="2:51" s="13" customFormat="1" ht="12">
      <c r="B458" s="251"/>
      <c r="C458" s="252"/>
      <c r="D458" s="217" t="s">
        <v>157</v>
      </c>
      <c r="E458" s="253" t="s">
        <v>19</v>
      </c>
      <c r="F458" s="254" t="s">
        <v>185</v>
      </c>
      <c r="G458" s="252"/>
      <c r="H458" s="255">
        <v>1026.58</v>
      </c>
      <c r="I458" s="256"/>
      <c r="J458" s="252"/>
      <c r="K458" s="252"/>
      <c r="L458" s="257"/>
      <c r="M458" s="258"/>
      <c r="N458" s="259"/>
      <c r="O458" s="259"/>
      <c r="P458" s="259"/>
      <c r="Q458" s="259"/>
      <c r="R458" s="259"/>
      <c r="S458" s="259"/>
      <c r="T458" s="260"/>
      <c r="AT458" s="261" t="s">
        <v>157</v>
      </c>
      <c r="AU458" s="261" t="s">
        <v>80</v>
      </c>
      <c r="AV458" s="13" t="s">
        <v>153</v>
      </c>
      <c r="AW458" s="13" t="s">
        <v>33</v>
      </c>
      <c r="AX458" s="13" t="s">
        <v>76</v>
      </c>
      <c r="AY458" s="261" t="s">
        <v>145</v>
      </c>
    </row>
    <row r="459" spans="2:63" s="10" customFormat="1" ht="22.8" customHeight="1">
      <c r="B459" s="189"/>
      <c r="C459" s="190"/>
      <c r="D459" s="191" t="s">
        <v>70</v>
      </c>
      <c r="E459" s="203" t="s">
        <v>423</v>
      </c>
      <c r="F459" s="203" t="s">
        <v>424</v>
      </c>
      <c r="G459" s="190"/>
      <c r="H459" s="190"/>
      <c r="I459" s="193"/>
      <c r="J459" s="204">
        <f>BK459</f>
        <v>0</v>
      </c>
      <c r="K459" s="190"/>
      <c r="L459" s="195"/>
      <c r="M459" s="196"/>
      <c r="N459" s="197"/>
      <c r="O459" s="197"/>
      <c r="P459" s="198">
        <f>SUM(P460:P468)</f>
        <v>0</v>
      </c>
      <c r="Q459" s="197"/>
      <c r="R459" s="198">
        <f>SUM(R460:R468)</f>
        <v>0</v>
      </c>
      <c r="S459" s="197"/>
      <c r="T459" s="199">
        <f>SUM(T460:T468)</f>
        <v>0</v>
      </c>
      <c r="AR459" s="200" t="s">
        <v>76</v>
      </c>
      <c r="AT459" s="201" t="s">
        <v>70</v>
      </c>
      <c r="AU459" s="201" t="s">
        <v>76</v>
      </c>
      <c r="AY459" s="200" t="s">
        <v>145</v>
      </c>
      <c r="BK459" s="202">
        <f>SUM(BK460:BK468)</f>
        <v>0</v>
      </c>
    </row>
    <row r="460" spans="2:65" s="1" customFormat="1" ht="20.4" customHeight="1">
      <c r="B460" s="38"/>
      <c r="C460" s="205" t="s">
        <v>425</v>
      </c>
      <c r="D460" s="205" t="s">
        <v>148</v>
      </c>
      <c r="E460" s="206" t="s">
        <v>426</v>
      </c>
      <c r="F460" s="207" t="s">
        <v>427</v>
      </c>
      <c r="G460" s="208" t="s">
        <v>164</v>
      </c>
      <c r="H460" s="209">
        <v>157.128</v>
      </c>
      <c r="I460" s="210"/>
      <c r="J460" s="211">
        <f>ROUND(I460*H460,2)</f>
        <v>0</v>
      </c>
      <c r="K460" s="207" t="s">
        <v>152</v>
      </c>
      <c r="L460" s="43"/>
      <c r="M460" s="212" t="s">
        <v>19</v>
      </c>
      <c r="N460" s="213" t="s">
        <v>42</v>
      </c>
      <c r="O460" s="79"/>
      <c r="P460" s="214">
        <f>O460*H460</f>
        <v>0</v>
      </c>
      <c r="Q460" s="214">
        <v>0</v>
      </c>
      <c r="R460" s="214">
        <f>Q460*H460</f>
        <v>0</v>
      </c>
      <c r="S460" s="214">
        <v>0</v>
      </c>
      <c r="T460" s="215">
        <f>S460*H460</f>
        <v>0</v>
      </c>
      <c r="AR460" s="17" t="s">
        <v>153</v>
      </c>
      <c r="AT460" s="17" t="s">
        <v>148</v>
      </c>
      <c r="AU460" s="17" t="s">
        <v>80</v>
      </c>
      <c r="AY460" s="17" t="s">
        <v>145</v>
      </c>
      <c r="BE460" s="216">
        <f>IF(N460="základní",J460,0)</f>
        <v>0</v>
      </c>
      <c r="BF460" s="216">
        <f>IF(N460="snížená",J460,0)</f>
        <v>0</v>
      </c>
      <c r="BG460" s="216">
        <f>IF(N460="zákl. přenesená",J460,0)</f>
        <v>0</v>
      </c>
      <c r="BH460" s="216">
        <f>IF(N460="sníž. přenesená",J460,0)</f>
        <v>0</v>
      </c>
      <c r="BI460" s="216">
        <f>IF(N460="nulová",J460,0)</f>
        <v>0</v>
      </c>
      <c r="BJ460" s="17" t="s">
        <v>76</v>
      </c>
      <c r="BK460" s="216">
        <f>ROUND(I460*H460,2)</f>
        <v>0</v>
      </c>
      <c r="BL460" s="17" t="s">
        <v>153</v>
      </c>
      <c r="BM460" s="17" t="s">
        <v>428</v>
      </c>
    </row>
    <row r="461" spans="2:47" s="1" customFormat="1" ht="12">
      <c r="B461" s="38"/>
      <c r="C461" s="39"/>
      <c r="D461" s="217" t="s">
        <v>155</v>
      </c>
      <c r="E461" s="39"/>
      <c r="F461" s="218" t="s">
        <v>429</v>
      </c>
      <c r="G461" s="39"/>
      <c r="H461" s="39"/>
      <c r="I461" s="131"/>
      <c r="J461" s="39"/>
      <c r="K461" s="39"/>
      <c r="L461" s="43"/>
      <c r="M461" s="219"/>
      <c r="N461" s="79"/>
      <c r="O461" s="79"/>
      <c r="P461" s="79"/>
      <c r="Q461" s="79"/>
      <c r="R461" s="79"/>
      <c r="S461" s="79"/>
      <c r="T461" s="80"/>
      <c r="AT461" s="17" t="s">
        <v>155</v>
      </c>
      <c r="AU461" s="17" t="s">
        <v>80</v>
      </c>
    </row>
    <row r="462" spans="2:65" s="1" customFormat="1" ht="20.4" customHeight="1">
      <c r="B462" s="38"/>
      <c r="C462" s="205" t="s">
        <v>430</v>
      </c>
      <c r="D462" s="205" t="s">
        <v>148</v>
      </c>
      <c r="E462" s="206" t="s">
        <v>431</v>
      </c>
      <c r="F462" s="207" t="s">
        <v>432</v>
      </c>
      <c r="G462" s="208" t="s">
        <v>164</v>
      </c>
      <c r="H462" s="209">
        <v>157.128</v>
      </c>
      <c r="I462" s="210"/>
      <c r="J462" s="211">
        <f>ROUND(I462*H462,2)</f>
        <v>0</v>
      </c>
      <c r="K462" s="207" t="s">
        <v>152</v>
      </c>
      <c r="L462" s="43"/>
      <c r="M462" s="212" t="s">
        <v>19</v>
      </c>
      <c r="N462" s="213" t="s">
        <v>42</v>
      </c>
      <c r="O462" s="79"/>
      <c r="P462" s="214">
        <f>O462*H462</f>
        <v>0</v>
      </c>
      <c r="Q462" s="214">
        <v>0</v>
      </c>
      <c r="R462" s="214">
        <f>Q462*H462</f>
        <v>0</v>
      </c>
      <c r="S462" s="214">
        <v>0</v>
      </c>
      <c r="T462" s="215">
        <f>S462*H462</f>
        <v>0</v>
      </c>
      <c r="AR462" s="17" t="s">
        <v>153</v>
      </c>
      <c r="AT462" s="17" t="s">
        <v>148</v>
      </c>
      <c r="AU462" s="17" t="s">
        <v>80</v>
      </c>
      <c r="AY462" s="17" t="s">
        <v>145</v>
      </c>
      <c r="BE462" s="216">
        <f>IF(N462="základní",J462,0)</f>
        <v>0</v>
      </c>
      <c r="BF462" s="216">
        <f>IF(N462="snížená",J462,0)</f>
        <v>0</v>
      </c>
      <c r="BG462" s="216">
        <f>IF(N462="zákl. přenesená",J462,0)</f>
        <v>0</v>
      </c>
      <c r="BH462" s="216">
        <f>IF(N462="sníž. přenesená",J462,0)</f>
        <v>0</v>
      </c>
      <c r="BI462" s="216">
        <f>IF(N462="nulová",J462,0)</f>
        <v>0</v>
      </c>
      <c r="BJ462" s="17" t="s">
        <v>76</v>
      </c>
      <c r="BK462" s="216">
        <f>ROUND(I462*H462,2)</f>
        <v>0</v>
      </c>
      <c r="BL462" s="17" t="s">
        <v>153</v>
      </c>
      <c r="BM462" s="17" t="s">
        <v>433</v>
      </c>
    </row>
    <row r="463" spans="2:47" s="1" customFormat="1" ht="12">
      <c r="B463" s="38"/>
      <c r="C463" s="39"/>
      <c r="D463" s="217" t="s">
        <v>155</v>
      </c>
      <c r="E463" s="39"/>
      <c r="F463" s="218" t="s">
        <v>434</v>
      </c>
      <c r="G463" s="39"/>
      <c r="H463" s="39"/>
      <c r="I463" s="131"/>
      <c r="J463" s="39"/>
      <c r="K463" s="39"/>
      <c r="L463" s="43"/>
      <c r="M463" s="219"/>
      <c r="N463" s="79"/>
      <c r="O463" s="79"/>
      <c r="P463" s="79"/>
      <c r="Q463" s="79"/>
      <c r="R463" s="79"/>
      <c r="S463" s="79"/>
      <c r="T463" s="80"/>
      <c r="AT463" s="17" t="s">
        <v>155</v>
      </c>
      <c r="AU463" s="17" t="s">
        <v>80</v>
      </c>
    </row>
    <row r="464" spans="2:65" s="1" customFormat="1" ht="20.4" customHeight="1">
      <c r="B464" s="38"/>
      <c r="C464" s="205" t="s">
        <v>435</v>
      </c>
      <c r="D464" s="205" t="s">
        <v>148</v>
      </c>
      <c r="E464" s="206" t="s">
        <v>436</v>
      </c>
      <c r="F464" s="207" t="s">
        <v>437</v>
      </c>
      <c r="G464" s="208" t="s">
        <v>164</v>
      </c>
      <c r="H464" s="209">
        <v>3142.56</v>
      </c>
      <c r="I464" s="210"/>
      <c r="J464" s="211">
        <f>ROUND(I464*H464,2)</f>
        <v>0</v>
      </c>
      <c r="K464" s="207" t="s">
        <v>152</v>
      </c>
      <c r="L464" s="43"/>
      <c r="M464" s="212" t="s">
        <v>19</v>
      </c>
      <c r="N464" s="213" t="s">
        <v>42</v>
      </c>
      <c r="O464" s="79"/>
      <c r="P464" s="214">
        <f>O464*H464</f>
        <v>0</v>
      </c>
      <c r="Q464" s="214">
        <v>0</v>
      </c>
      <c r="R464" s="214">
        <f>Q464*H464</f>
        <v>0</v>
      </c>
      <c r="S464" s="214">
        <v>0</v>
      </c>
      <c r="T464" s="215">
        <f>S464*H464</f>
        <v>0</v>
      </c>
      <c r="AR464" s="17" t="s">
        <v>153</v>
      </c>
      <c r="AT464" s="17" t="s">
        <v>148</v>
      </c>
      <c r="AU464" s="17" t="s">
        <v>80</v>
      </c>
      <c r="AY464" s="17" t="s">
        <v>145</v>
      </c>
      <c r="BE464" s="216">
        <f>IF(N464="základní",J464,0)</f>
        <v>0</v>
      </c>
      <c r="BF464" s="216">
        <f>IF(N464="snížená",J464,0)</f>
        <v>0</v>
      </c>
      <c r="BG464" s="216">
        <f>IF(N464="zákl. přenesená",J464,0)</f>
        <v>0</v>
      </c>
      <c r="BH464" s="216">
        <f>IF(N464="sníž. přenesená",J464,0)</f>
        <v>0</v>
      </c>
      <c r="BI464" s="216">
        <f>IF(N464="nulová",J464,0)</f>
        <v>0</v>
      </c>
      <c r="BJ464" s="17" t="s">
        <v>76</v>
      </c>
      <c r="BK464" s="216">
        <f>ROUND(I464*H464,2)</f>
        <v>0</v>
      </c>
      <c r="BL464" s="17" t="s">
        <v>153</v>
      </c>
      <c r="BM464" s="17" t="s">
        <v>438</v>
      </c>
    </row>
    <row r="465" spans="2:47" s="1" customFormat="1" ht="12">
      <c r="B465" s="38"/>
      <c r="C465" s="39"/>
      <c r="D465" s="217" t="s">
        <v>155</v>
      </c>
      <c r="E465" s="39"/>
      <c r="F465" s="218" t="s">
        <v>434</v>
      </c>
      <c r="G465" s="39"/>
      <c r="H465" s="39"/>
      <c r="I465" s="131"/>
      <c r="J465" s="39"/>
      <c r="K465" s="39"/>
      <c r="L465" s="43"/>
      <c r="M465" s="219"/>
      <c r="N465" s="79"/>
      <c r="O465" s="79"/>
      <c r="P465" s="79"/>
      <c r="Q465" s="79"/>
      <c r="R465" s="79"/>
      <c r="S465" s="79"/>
      <c r="T465" s="80"/>
      <c r="AT465" s="17" t="s">
        <v>155</v>
      </c>
      <c r="AU465" s="17" t="s">
        <v>80</v>
      </c>
    </row>
    <row r="466" spans="2:51" s="12" customFormat="1" ht="12">
      <c r="B466" s="230"/>
      <c r="C466" s="231"/>
      <c r="D466" s="217" t="s">
        <v>157</v>
      </c>
      <c r="E466" s="231"/>
      <c r="F466" s="233" t="s">
        <v>439</v>
      </c>
      <c r="G466" s="231"/>
      <c r="H466" s="234">
        <v>3142.56</v>
      </c>
      <c r="I466" s="235"/>
      <c r="J466" s="231"/>
      <c r="K466" s="231"/>
      <c r="L466" s="236"/>
      <c r="M466" s="237"/>
      <c r="N466" s="238"/>
      <c r="O466" s="238"/>
      <c r="P466" s="238"/>
      <c r="Q466" s="238"/>
      <c r="R466" s="238"/>
      <c r="S466" s="238"/>
      <c r="T466" s="239"/>
      <c r="AT466" s="240" t="s">
        <v>157</v>
      </c>
      <c r="AU466" s="240" t="s">
        <v>80</v>
      </c>
      <c r="AV466" s="12" t="s">
        <v>80</v>
      </c>
      <c r="AW466" s="12" t="s">
        <v>4</v>
      </c>
      <c r="AX466" s="12" t="s">
        <v>76</v>
      </c>
      <c r="AY466" s="240" t="s">
        <v>145</v>
      </c>
    </row>
    <row r="467" spans="2:65" s="1" customFormat="1" ht="20.4" customHeight="1">
      <c r="B467" s="38"/>
      <c r="C467" s="205" t="s">
        <v>440</v>
      </c>
      <c r="D467" s="205" t="s">
        <v>148</v>
      </c>
      <c r="E467" s="206" t="s">
        <v>441</v>
      </c>
      <c r="F467" s="207" t="s">
        <v>442</v>
      </c>
      <c r="G467" s="208" t="s">
        <v>164</v>
      </c>
      <c r="H467" s="209">
        <v>157.128</v>
      </c>
      <c r="I467" s="210"/>
      <c r="J467" s="211">
        <f>ROUND(I467*H467,2)</f>
        <v>0</v>
      </c>
      <c r="K467" s="207" t="s">
        <v>152</v>
      </c>
      <c r="L467" s="43"/>
      <c r="M467" s="212" t="s">
        <v>19</v>
      </c>
      <c r="N467" s="213" t="s">
        <v>42</v>
      </c>
      <c r="O467" s="79"/>
      <c r="P467" s="214">
        <f>O467*H467</f>
        <v>0</v>
      </c>
      <c r="Q467" s="214">
        <v>0</v>
      </c>
      <c r="R467" s="214">
        <f>Q467*H467</f>
        <v>0</v>
      </c>
      <c r="S467" s="214">
        <v>0</v>
      </c>
      <c r="T467" s="215">
        <f>S467*H467</f>
        <v>0</v>
      </c>
      <c r="AR467" s="17" t="s">
        <v>153</v>
      </c>
      <c r="AT467" s="17" t="s">
        <v>148</v>
      </c>
      <c r="AU467" s="17" t="s">
        <v>80</v>
      </c>
      <c r="AY467" s="17" t="s">
        <v>145</v>
      </c>
      <c r="BE467" s="216">
        <f>IF(N467="základní",J467,0)</f>
        <v>0</v>
      </c>
      <c r="BF467" s="216">
        <f>IF(N467="snížená",J467,0)</f>
        <v>0</v>
      </c>
      <c r="BG467" s="216">
        <f>IF(N467="zákl. přenesená",J467,0)</f>
        <v>0</v>
      </c>
      <c r="BH467" s="216">
        <f>IF(N467="sníž. přenesená",J467,0)</f>
        <v>0</v>
      </c>
      <c r="BI467" s="216">
        <f>IF(N467="nulová",J467,0)</f>
        <v>0</v>
      </c>
      <c r="BJ467" s="17" t="s">
        <v>76</v>
      </c>
      <c r="BK467" s="216">
        <f>ROUND(I467*H467,2)</f>
        <v>0</v>
      </c>
      <c r="BL467" s="17" t="s">
        <v>153</v>
      </c>
      <c r="BM467" s="17" t="s">
        <v>443</v>
      </c>
    </row>
    <row r="468" spans="2:47" s="1" customFormat="1" ht="12">
      <c r="B468" s="38"/>
      <c r="C468" s="39"/>
      <c r="D468" s="217" t="s">
        <v>155</v>
      </c>
      <c r="E468" s="39"/>
      <c r="F468" s="218" t="s">
        <v>444</v>
      </c>
      <c r="G468" s="39"/>
      <c r="H468" s="39"/>
      <c r="I468" s="131"/>
      <c r="J468" s="39"/>
      <c r="K468" s="39"/>
      <c r="L468" s="43"/>
      <c r="M468" s="219"/>
      <c r="N468" s="79"/>
      <c r="O468" s="79"/>
      <c r="P468" s="79"/>
      <c r="Q468" s="79"/>
      <c r="R468" s="79"/>
      <c r="S468" s="79"/>
      <c r="T468" s="80"/>
      <c r="AT468" s="17" t="s">
        <v>155</v>
      </c>
      <c r="AU468" s="17" t="s">
        <v>80</v>
      </c>
    </row>
    <row r="469" spans="2:63" s="10" customFormat="1" ht="22.8" customHeight="1">
      <c r="B469" s="189"/>
      <c r="C469" s="190"/>
      <c r="D469" s="191" t="s">
        <v>70</v>
      </c>
      <c r="E469" s="203" t="s">
        <v>445</v>
      </c>
      <c r="F469" s="203" t="s">
        <v>446</v>
      </c>
      <c r="G469" s="190"/>
      <c r="H469" s="190"/>
      <c r="I469" s="193"/>
      <c r="J469" s="204">
        <f>BK469</f>
        <v>0</v>
      </c>
      <c r="K469" s="190"/>
      <c r="L469" s="195"/>
      <c r="M469" s="196"/>
      <c r="N469" s="197"/>
      <c r="O469" s="197"/>
      <c r="P469" s="198">
        <f>SUM(P470:P471)</f>
        <v>0</v>
      </c>
      <c r="Q469" s="197"/>
      <c r="R469" s="198">
        <f>SUM(R470:R471)</f>
        <v>0</v>
      </c>
      <c r="S469" s="197"/>
      <c r="T469" s="199">
        <f>SUM(T470:T471)</f>
        <v>0</v>
      </c>
      <c r="AR469" s="200" t="s">
        <v>76</v>
      </c>
      <c r="AT469" s="201" t="s">
        <v>70</v>
      </c>
      <c r="AU469" s="201" t="s">
        <v>76</v>
      </c>
      <c r="AY469" s="200" t="s">
        <v>145</v>
      </c>
      <c r="BK469" s="202">
        <f>SUM(BK470:BK471)</f>
        <v>0</v>
      </c>
    </row>
    <row r="470" spans="2:65" s="1" customFormat="1" ht="30.6" customHeight="1">
      <c r="B470" s="38"/>
      <c r="C470" s="205" t="s">
        <v>447</v>
      </c>
      <c r="D470" s="205" t="s">
        <v>148</v>
      </c>
      <c r="E470" s="206" t="s">
        <v>448</v>
      </c>
      <c r="F470" s="207" t="s">
        <v>449</v>
      </c>
      <c r="G470" s="208" t="s">
        <v>164</v>
      </c>
      <c r="H470" s="209">
        <v>69.152</v>
      </c>
      <c r="I470" s="210"/>
      <c r="J470" s="211">
        <f>ROUND(I470*H470,2)</f>
        <v>0</v>
      </c>
      <c r="K470" s="207" t="s">
        <v>152</v>
      </c>
      <c r="L470" s="43"/>
      <c r="M470" s="212" t="s">
        <v>19</v>
      </c>
      <c r="N470" s="213" t="s">
        <v>42</v>
      </c>
      <c r="O470" s="79"/>
      <c r="P470" s="214">
        <f>O470*H470</f>
        <v>0</v>
      </c>
      <c r="Q470" s="214">
        <v>0</v>
      </c>
      <c r="R470" s="214">
        <f>Q470*H470</f>
        <v>0</v>
      </c>
      <c r="S470" s="214">
        <v>0</v>
      </c>
      <c r="T470" s="215">
        <f>S470*H470</f>
        <v>0</v>
      </c>
      <c r="AR470" s="17" t="s">
        <v>153</v>
      </c>
      <c r="AT470" s="17" t="s">
        <v>148</v>
      </c>
      <c r="AU470" s="17" t="s">
        <v>80</v>
      </c>
      <c r="AY470" s="17" t="s">
        <v>145</v>
      </c>
      <c r="BE470" s="216">
        <f>IF(N470="základní",J470,0)</f>
        <v>0</v>
      </c>
      <c r="BF470" s="216">
        <f>IF(N470="snížená",J470,0)</f>
        <v>0</v>
      </c>
      <c r="BG470" s="216">
        <f>IF(N470="zákl. přenesená",J470,0)</f>
        <v>0</v>
      </c>
      <c r="BH470" s="216">
        <f>IF(N470="sníž. přenesená",J470,0)</f>
        <v>0</v>
      </c>
      <c r="BI470" s="216">
        <f>IF(N470="nulová",J470,0)</f>
        <v>0</v>
      </c>
      <c r="BJ470" s="17" t="s">
        <v>76</v>
      </c>
      <c r="BK470" s="216">
        <f>ROUND(I470*H470,2)</f>
        <v>0</v>
      </c>
      <c r="BL470" s="17" t="s">
        <v>153</v>
      </c>
      <c r="BM470" s="17" t="s">
        <v>450</v>
      </c>
    </row>
    <row r="471" spans="2:47" s="1" customFormat="1" ht="12">
      <c r="B471" s="38"/>
      <c r="C471" s="39"/>
      <c r="D471" s="217" t="s">
        <v>155</v>
      </c>
      <c r="E471" s="39"/>
      <c r="F471" s="218" t="s">
        <v>451</v>
      </c>
      <c r="G471" s="39"/>
      <c r="H471" s="39"/>
      <c r="I471" s="131"/>
      <c r="J471" s="39"/>
      <c r="K471" s="39"/>
      <c r="L471" s="43"/>
      <c r="M471" s="219"/>
      <c r="N471" s="79"/>
      <c r="O471" s="79"/>
      <c r="P471" s="79"/>
      <c r="Q471" s="79"/>
      <c r="R471" s="79"/>
      <c r="S471" s="79"/>
      <c r="T471" s="80"/>
      <c r="AT471" s="17" t="s">
        <v>155</v>
      </c>
      <c r="AU471" s="17" t="s">
        <v>80</v>
      </c>
    </row>
    <row r="472" spans="2:63" s="10" customFormat="1" ht="25.9" customHeight="1">
      <c r="B472" s="189"/>
      <c r="C472" s="190"/>
      <c r="D472" s="191" t="s">
        <v>70</v>
      </c>
      <c r="E472" s="192" t="s">
        <v>452</v>
      </c>
      <c r="F472" s="192" t="s">
        <v>453</v>
      </c>
      <c r="G472" s="190"/>
      <c r="H472" s="190"/>
      <c r="I472" s="193"/>
      <c r="J472" s="194">
        <f>BK472</f>
        <v>0</v>
      </c>
      <c r="K472" s="190"/>
      <c r="L472" s="195"/>
      <c r="M472" s="196"/>
      <c r="N472" s="197"/>
      <c r="O472" s="197"/>
      <c r="P472" s="198">
        <f>P473+P489+P491+P494+P496+P623+P698+P737+P792+P973+P1052+P1068+P1156+P1158</f>
        <v>0</v>
      </c>
      <c r="Q472" s="197"/>
      <c r="R472" s="198">
        <f>R473+R489+R491+R494+R496+R623+R698+R737+R792+R973+R1052+R1068+R1156+R1158</f>
        <v>46.3661498</v>
      </c>
      <c r="S472" s="197"/>
      <c r="T472" s="199">
        <f>T473+T489+T491+T494+T496+T623+T698+T737+T792+T973+T1052+T1068+T1156+T1158</f>
        <v>17.283726539999996</v>
      </c>
      <c r="AR472" s="200" t="s">
        <v>80</v>
      </c>
      <c r="AT472" s="201" t="s">
        <v>70</v>
      </c>
      <c r="AU472" s="201" t="s">
        <v>71</v>
      </c>
      <c r="AY472" s="200" t="s">
        <v>145</v>
      </c>
      <c r="BK472" s="202">
        <f>BK473+BK489+BK491+BK494+BK496+BK623+BK698+BK737+BK792+BK973+BK1052+BK1068+BK1156+BK1158</f>
        <v>0</v>
      </c>
    </row>
    <row r="473" spans="2:63" s="10" customFormat="1" ht="22.8" customHeight="1">
      <c r="B473" s="189"/>
      <c r="C473" s="190"/>
      <c r="D473" s="191" t="s">
        <v>70</v>
      </c>
      <c r="E473" s="203" t="s">
        <v>454</v>
      </c>
      <c r="F473" s="203" t="s">
        <v>455</v>
      </c>
      <c r="G473" s="190"/>
      <c r="H473" s="190"/>
      <c r="I473" s="193"/>
      <c r="J473" s="204">
        <f>BK473</f>
        <v>0</v>
      </c>
      <c r="K473" s="190"/>
      <c r="L473" s="195"/>
      <c r="M473" s="196"/>
      <c r="N473" s="197"/>
      <c r="O473" s="197"/>
      <c r="P473" s="198">
        <f>SUM(P474:P488)</f>
        <v>0</v>
      </c>
      <c r="Q473" s="197"/>
      <c r="R473" s="198">
        <f>SUM(R474:R488)</f>
        <v>1.3963454999999998</v>
      </c>
      <c r="S473" s="197"/>
      <c r="T473" s="199">
        <f>SUM(T474:T488)</f>
        <v>0</v>
      </c>
      <c r="AR473" s="200" t="s">
        <v>80</v>
      </c>
      <c r="AT473" s="201" t="s">
        <v>70</v>
      </c>
      <c r="AU473" s="201" t="s">
        <v>76</v>
      </c>
      <c r="AY473" s="200" t="s">
        <v>145</v>
      </c>
      <c r="BK473" s="202">
        <f>SUM(BK474:BK488)</f>
        <v>0</v>
      </c>
    </row>
    <row r="474" spans="2:65" s="1" customFormat="1" ht="20.4" customHeight="1">
      <c r="B474" s="38"/>
      <c r="C474" s="205" t="s">
        <v>456</v>
      </c>
      <c r="D474" s="205" t="s">
        <v>148</v>
      </c>
      <c r="E474" s="206" t="s">
        <v>457</v>
      </c>
      <c r="F474" s="207" t="s">
        <v>458</v>
      </c>
      <c r="G474" s="208" t="s">
        <v>177</v>
      </c>
      <c r="H474" s="209">
        <v>115.524</v>
      </c>
      <c r="I474" s="210"/>
      <c r="J474" s="211">
        <f>ROUND(I474*H474,2)</f>
        <v>0</v>
      </c>
      <c r="K474" s="207" t="s">
        <v>152</v>
      </c>
      <c r="L474" s="43"/>
      <c r="M474" s="212" t="s">
        <v>19</v>
      </c>
      <c r="N474" s="213" t="s">
        <v>42</v>
      </c>
      <c r="O474" s="79"/>
      <c r="P474" s="214">
        <f>O474*H474</f>
        <v>0</v>
      </c>
      <c r="Q474" s="214">
        <v>0.0045</v>
      </c>
      <c r="R474" s="214">
        <f>Q474*H474</f>
        <v>0.5198579999999999</v>
      </c>
      <c r="S474" s="214">
        <v>0</v>
      </c>
      <c r="T474" s="215">
        <f>S474*H474</f>
        <v>0</v>
      </c>
      <c r="AR474" s="17" t="s">
        <v>308</v>
      </c>
      <c r="AT474" s="17" t="s">
        <v>148</v>
      </c>
      <c r="AU474" s="17" t="s">
        <v>80</v>
      </c>
      <c r="AY474" s="17" t="s">
        <v>145</v>
      </c>
      <c r="BE474" s="216">
        <f>IF(N474="základní",J474,0)</f>
        <v>0</v>
      </c>
      <c r="BF474" s="216">
        <f>IF(N474="snížená",J474,0)</f>
        <v>0</v>
      </c>
      <c r="BG474" s="216">
        <f>IF(N474="zákl. přenesená",J474,0)</f>
        <v>0</v>
      </c>
      <c r="BH474" s="216">
        <f>IF(N474="sníž. přenesená",J474,0)</f>
        <v>0</v>
      </c>
      <c r="BI474" s="216">
        <f>IF(N474="nulová",J474,0)</f>
        <v>0</v>
      </c>
      <c r="BJ474" s="17" t="s">
        <v>76</v>
      </c>
      <c r="BK474" s="216">
        <f>ROUND(I474*H474,2)</f>
        <v>0</v>
      </c>
      <c r="BL474" s="17" t="s">
        <v>308</v>
      </c>
      <c r="BM474" s="17" t="s">
        <v>459</v>
      </c>
    </row>
    <row r="475" spans="2:51" s="11" customFormat="1" ht="12">
      <c r="B475" s="220"/>
      <c r="C475" s="221"/>
      <c r="D475" s="217" t="s">
        <v>157</v>
      </c>
      <c r="E475" s="222" t="s">
        <v>19</v>
      </c>
      <c r="F475" s="223" t="s">
        <v>460</v>
      </c>
      <c r="G475" s="221"/>
      <c r="H475" s="222" t="s">
        <v>19</v>
      </c>
      <c r="I475" s="224"/>
      <c r="J475" s="221"/>
      <c r="K475" s="221"/>
      <c r="L475" s="225"/>
      <c r="M475" s="226"/>
      <c r="N475" s="227"/>
      <c r="O475" s="227"/>
      <c r="P475" s="227"/>
      <c r="Q475" s="227"/>
      <c r="R475" s="227"/>
      <c r="S475" s="227"/>
      <c r="T475" s="228"/>
      <c r="AT475" s="229" t="s">
        <v>157</v>
      </c>
      <c r="AU475" s="229" t="s">
        <v>80</v>
      </c>
      <c r="AV475" s="11" t="s">
        <v>76</v>
      </c>
      <c r="AW475" s="11" t="s">
        <v>33</v>
      </c>
      <c r="AX475" s="11" t="s">
        <v>71</v>
      </c>
      <c r="AY475" s="229" t="s">
        <v>145</v>
      </c>
    </row>
    <row r="476" spans="2:51" s="11" customFormat="1" ht="12">
      <c r="B476" s="220"/>
      <c r="C476" s="221"/>
      <c r="D476" s="217" t="s">
        <v>157</v>
      </c>
      <c r="E476" s="222" t="s">
        <v>19</v>
      </c>
      <c r="F476" s="223" t="s">
        <v>158</v>
      </c>
      <c r="G476" s="221"/>
      <c r="H476" s="222" t="s">
        <v>19</v>
      </c>
      <c r="I476" s="224"/>
      <c r="J476" s="221"/>
      <c r="K476" s="221"/>
      <c r="L476" s="225"/>
      <c r="M476" s="226"/>
      <c r="N476" s="227"/>
      <c r="O476" s="227"/>
      <c r="P476" s="227"/>
      <c r="Q476" s="227"/>
      <c r="R476" s="227"/>
      <c r="S476" s="227"/>
      <c r="T476" s="228"/>
      <c r="AT476" s="229" t="s">
        <v>157</v>
      </c>
      <c r="AU476" s="229" t="s">
        <v>80</v>
      </c>
      <c r="AV476" s="11" t="s">
        <v>76</v>
      </c>
      <c r="AW476" s="11" t="s">
        <v>33</v>
      </c>
      <c r="AX476" s="11" t="s">
        <v>71</v>
      </c>
      <c r="AY476" s="229" t="s">
        <v>145</v>
      </c>
    </row>
    <row r="477" spans="2:51" s="11" customFormat="1" ht="12">
      <c r="B477" s="220"/>
      <c r="C477" s="221"/>
      <c r="D477" s="217" t="s">
        <v>157</v>
      </c>
      <c r="E477" s="222" t="s">
        <v>19</v>
      </c>
      <c r="F477" s="223" t="s">
        <v>159</v>
      </c>
      <c r="G477" s="221"/>
      <c r="H477" s="222" t="s">
        <v>19</v>
      </c>
      <c r="I477" s="224"/>
      <c r="J477" s="221"/>
      <c r="K477" s="221"/>
      <c r="L477" s="225"/>
      <c r="M477" s="226"/>
      <c r="N477" s="227"/>
      <c r="O477" s="227"/>
      <c r="P477" s="227"/>
      <c r="Q477" s="227"/>
      <c r="R477" s="227"/>
      <c r="S477" s="227"/>
      <c r="T477" s="228"/>
      <c r="AT477" s="229" t="s">
        <v>157</v>
      </c>
      <c r="AU477" s="229" t="s">
        <v>80</v>
      </c>
      <c r="AV477" s="11" t="s">
        <v>76</v>
      </c>
      <c r="AW477" s="11" t="s">
        <v>33</v>
      </c>
      <c r="AX477" s="11" t="s">
        <v>71</v>
      </c>
      <c r="AY477" s="229" t="s">
        <v>145</v>
      </c>
    </row>
    <row r="478" spans="2:51" s="12" customFormat="1" ht="12">
      <c r="B478" s="230"/>
      <c r="C478" s="231"/>
      <c r="D478" s="217" t="s">
        <v>157</v>
      </c>
      <c r="E478" s="232" t="s">
        <v>19</v>
      </c>
      <c r="F478" s="233" t="s">
        <v>461</v>
      </c>
      <c r="G478" s="231"/>
      <c r="H478" s="234">
        <v>115.524</v>
      </c>
      <c r="I478" s="235"/>
      <c r="J478" s="231"/>
      <c r="K478" s="231"/>
      <c r="L478" s="236"/>
      <c r="M478" s="237"/>
      <c r="N478" s="238"/>
      <c r="O478" s="238"/>
      <c r="P478" s="238"/>
      <c r="Q478" s="238"/>
      <c r="R478" s="238"/>
      <c r="S478" s="238"/>
      <c r="T478" s="239"/>
      <c r="AT478" s="240" t="s">
        <v>157</v>
      </c>
      <c r="AU478" s="240" t="s">
        <v>80</v>
      </c>
      <c r="AV478" s="12" t="s">
        <v>80</v>
      </c>
      <c r="AW478" s="12" t="s">
        <v>33</v>
      </c>
      <c r="AX478" s="12" t="s">
        <v>76</v>
      </c>
      <c r="AY478" s="240" t="s">
        <v>145</v>
      </c>
    </row>
    <row r="479" spans="2:65" s="1" customFormat="1" ht="20.4" customHeight="1">
      <c r="B479" s="38"/>
      <c r="C479" s="205" t="s">
        <v>462</v>
      </c>
      <c r="D479" s="205" t="s">
        <v>148</v>
      </c>
      <c r="E479" s="206" t="s">
        <v>463</v>
      </c>
      <c r="F479" s="207" t="s">
        <v>464</v>
      </c>
      <c r="G479" s="208" t="s">
        <v>177</v>
      </c>
      <c r="H479" s="209">
        <v>194.775</v>
      </c>
      <c r="I479" s="210"/>
      <c r="J479" s="211">
        <f>ROUND(I479*H479,2)</f>
        <v>0</v>
      </c>
      <c r="K479" s="207" t="s">
        <v>152</v>
      </c>
      <c r="L479" s="43"/>
      <c r="M479" s="212" t="s">
        <v>19</v>
      </c>
      <c r="N479" s="213" t="s">
        <v>42</v>
      </c>
      <c r="O479" s="79"/>
      <c r="P479" s="214">
        <f>O479*H479</f>
        <v>0</v>
      </c>
      <c r="Q479" s="214">
        <v>0.0045</v>
      </c>
      <c r="R479" s="214">
        <f>Q479*H479</f>
        <v>0.8764875</v>
      </c>
      <c r="S479" s="214">
        <v>0</v>
      </c>
      <c r="T479" s="215">
        <f>S479*H479</f>
        <v>0</v>
      </c>
      <c r="AR479" s="17" t="s">
        <v>308</v>
      </c>
      <c r="AT479" s="17" t="s">
        <v>148</v>
      </c>
      <c r="AU479" s="17" t="s">
        <v>80</v>
      </c>
      <c r="AY479" s="17" t="s">
        <v>145</v>
      </c>
      <c r="BE479" s="216">
        <f>IF(N479="základní",J479,0)</f>
        <v>0</v>
      </c>
      <c r="BF479" s="216">
        <f>IF(N479="snížená",J479,0)</f>
        <v>0</v>
      </c>
      <c r="BG479" s="216">
        <f>IF(N479="zákl. přenesená",J479,0)</f>
        <v>0</v>
      </c>
      <c r="BH479" s="216">
        <f>IF(N479="sníž. přenesená",J479,0)</f>
        <v>0</v>
      </c>
      <c r="BI479" s="216">
        <f>IF(N479="nulová",J479,0)</f>
        <v>0</v>
      </c>
      <c r="BJ479" s="17" t="s">
        <v>76</v>
      </c>
      <c r="BK479" s="216">
        <f>ROUND(I479*H479,2)</f>
        <v>0</v>
      </c>
      <c r="BL479" s="17" t="s">
        <v>308</v>
      </c>
      <c r="BM479" s="17" t="s">
        <v>465</v>
      </c>
    </row>
    <row r="480" spans="2:51" s="11" customFormat="1" ht="12">
      <c r="B480" s="220"/>
      <c r="C480" s="221"/>
      <c r="D480" s="217" t="s">
        <v>157</v>
      </c>
      <c r="E480" s="222" t="s">
        <v>19</v>
      </c>
      <c r="F480" s="223" t="s">
        <v>158</v>
      </c>
      <c r="G480" s="221"/>
      <c r="H480" s="222" t="s">
        <v>19</v>
      </c>
      <c r="I480" s="224"/>
      <c r="J480" s="221"/>
      <c r="K480" s="221"/>
      <c r="L480" s="225"/>
      <c r="M480" s="226"/>
      <c r="N480" s="227"/>
      <c r="O480" s="227"/>
      <c r="P480" s="227"/>
      <c r="Q480" s="227"/>
      <c r="R480" s="227"/>
      <c r="S480" s="227"/>
      <c r="T480" s="228"/>
      <c r="AT480" s="229" t="s">
        <v>157</v>
      </c>
      <c r="AU480" s="229" t="s">
        <v>80</v>
      </c>
      <c r="AV480" s="11" t="s">
        <v>76</v>
      </c>
      <c r="AW480" s="11" t="s">
        <v>33</v>
      </c>
      <c r="AX480" s="11" t="s">
        <v>71</v>
      </c>
      <c r="AY480" s="229" t="s">
        <v>145</v>
      </c>
    </row>
    <row r="481" spans="2:51" s="11" customFormat="1" ht="12">
      <c r="B481" s="220"/>
      <c r="C481" s="221"/>
      <c r="D481" s="217" t="s">
        <v>157</v>
      </c>
      <c r="E481" s="222" t="s">
        <v>19</v>
      </c>
      <c r="F481" s="223" t="s">
        <v>159</v>
      </c>
      <c r="G481" s="221"/>
      <c r="H481" s="222" t="s">
        <v>19</v>
      </c>
      <c r="I481" s="224"/>
      <c r="J481" s="221"/>
      <c r="K481" s="221"/>
      <c r="L481" s="225"/>
      <c r="M481" s="226"/>
      <c r="N481" s="227"/>
      <c r="O481" s="227"/>
      <c r="P481" s="227"/>
      <c r="Q481" s="227"/>
      <c r="R481" s="227"/>
      <c r="S481" s="227"/>
      <c r="T481" s="228"/>
      <c r="AT481" s="229" t="s">
        <v>157</v>
      </c>
      <c r="AU481" s="229" t="s">
        <v>80</v>
      </c>
      <c r="AV481" s="11" t="s">
        <v>76</v>
      </c>
      <c r="AW481" s="11" t="s">
        <v>33</v>
      </c>
      <c r="AX481" s="11" t="s">
        <v>71</v>
      </c>
      <c r="AY481" s="229" t="s">
        <v>145</v>
      </c>
    </row>
    <row r="482" spans="2:51" s="11" customFormat="1" ht="12">
      <c r="B482" s="220"/>
      <c r="C482" s="221"/>
      <c r="D482" s="217" t="s">
        <v>157</v>
      </c>
      <c r="E482" s="222" t="s">
        <v>19</v>
      </c>
      <c r="F482" s="223" t="s">
        <v>466</v>
      </c>
      <c r="G482" s="221"/>
      <c r="H482" s="222" t="s">
        <v>19</v>
      </c>
      <c r="I482" s="224"/>
      <c r="J482" s="221"/>
      <c r="K482" s="221"/>
      <c r="L482" s="225"/>
      <c r="M482" s="226"/>
      <c r="N482" s="227"/>
      <c r="O482" s="227"/>
      <c r="P482" s="227"/>
      <c r="Q482" s="227"/>
      <c r="R482" s="227"/>
      <c r="S482" s="227"/>
      <c r="T482" s="228"/>
      <c r="AT482" s="229" t="s">
        <v>157</v>
      </c>
      <c r="AU482" s="229" t="s">
        <v>80</v>
      </c>
      <c r="AV482" s="11" t="s">
        <v>76</v>
      </c>
      <c r="AW482" s="11" t="s">
        <v>33</v>
      </c>
      <c r="AX482" s="11" t="s">
        <v>71</v>
      </c>
      <c r="AY482" s="229" t="s">
        <v>145</v>
      </c>
    </row>
    <row r="483" spans="2:51" s="12" customFormat="1" ht="12">
      <c r="B483" s="230"/>
      <c r="C483" s="231"/>
      <c r="D483" s="217" t="s">
        <v>157</v>
      </c>
      <c r="E483" s="232" t="s">
        <v>19</v>
      </c>
      <c r="F483" s="233" t="s">
        <v>467</v>
      </c>
      <c r="G483" s="231"/>
      <c r="H483" s="234">
        <v>135.24</v>
      </c>
      <c r="I483" s="235"/>
      <c r="J483" s="231"/>
      <c r="K483" s="231"/>
      <c r="L483" s="236"/>
      <c r="M483" s="237"/>
      <c r="N483" s="238"/>
      <c r="O483" s="238"/>
      <c r="P483" s="238"/>
      <c r="Q483" s="238"/>
      <c r="R483" s="238"/>
      <c r="S483" s="238"/>
      <c r="T483" s="239"/>
      <c r="AT483" s="240" t="s">
        <v>157</v>
      </c>
      <c r="AU483" s="240" t="s">
        <v>80</v>
      </c>
      <c r="AV483" s="12" t="s">
        <v>80</v>
      </c>
      <c r="AW483" s="12" t="s">
        <v>33</v>
      </c>
      <c r="AX483" s="12" t="s">
        <v>71</v>
      </c>
      <c r="AY483" s="240" t="s">
        <v>145</v>
      </c>
    </row>
    <row r="484" spans="2:51" s="11" customFormat="1" ht="12">
      <c r="B484" s="220"/>
      <c r="C484" s="221"/>
      <c r="D484" s="217" t="s">
        <v>157</v>
      </c>
      <c r="E484" s="222" t="s">
        <v>19</v>
      </c>
      <c r="F484" s="223" t="s">
        <v>468</v>
      </c>
      <c r="G484" s="221"/>
      <c r="H484" s="222" t="s">
        <v>19</v>
      </c>
      <c r="I484" s="224"/>
      <c r="J484" s="221"/>
      <c r="K484" s="221"/>
      <c r="L484" s="225"/>
      <c r="M484" s="226"/>
      <c r="N484" s="227"/>
      <c r="O484" s="227"/>
      <c r="P484" s="227"/>
      <c r="Q484" s="227"/>
      <c r="R484" s="227"/>
      <c r="S484" s="227"/>
      <c r="T484" s="228"/>
      <c r="AT484" s="229" t="s">
        <v>157</v>
      </c>
      <c r="AU484" s="229" t="s">
        <v>80</v>
      </c>
      <c r="AV484" s="11" t="s">
        <v>76</v>
      </c>
      <c r="AW484" s="11" t="s">
        <v>33</v>
      </c>
      <c r="AX484" s="11" t="s">
        <v>71</v>
      </c>
      <c r="AY484" s="229" t="s">
        <v>145</v>
      </c>
    </row>
    <row r="485" spans="2:51" s="12" customFormat="1" ht="12">
      <c r="B485" s="230"/>
      <c r="C485" s="231"/>
      <c r="D485" s="217" t="s">
        <v>157</v>
      </c>
      <c r="E485" s="232" t="s">
        <v>19</v>
      </c>
      <c r="F485" s="233" t="s">
        <v>469</v>
      </c>
      <c r="G485" s="231"/>
      <c r="H485" s="234">
        <v>59.535</v>
      </c>
      <c r="I485" s="235"/>
      <c r="J485" s="231"/>
      <c r="K485" s="231"/>
      <c r="L485" s="236"/>
      <c r="M485" s="237"/>
      <c r="N485" s="238"/>
      <c r="O485" s="238"/>
      <c r="P485" s="238"/>
      <c r="Q485" s="238"/>
      <c r="R485" s="238"/>
      <c r="S485" s="238"/>
      <c r="T485" s="239"/>
      <c r="AT485" s="240" t="s">
        <v>157</v>
      </c>
      <c r="AU485" s="240" t="s">
        <v>80</v>
      </c>
      <c r="AV485" s="12" t="s">
        <v>80</v>
      </c>
      <c r="AW485" s="12" t="s">
        <v>33</v>
      </c>
      <c r="AX485" s="12" t="s">
        <v>71</v>
      </c>
      <c r="AY485" s="240" t="s">
        <v>145</v>
      </c>
    </row>
    <row r="486" spans="2:51" s="13" customFormat="1" ht="12">
      <c r="B486" s="251"/>
      <c r="C486" s="252"/>
      <c r="D486" s="217" t="s">
        <v>157</v>
      </c>
      <c r="E486" s="253" t="s">
        <v>19</v>
      </c>
      <c r="F486" s="254" t="s">
        <v>185</v>
      </c>
      <c r="G486" s="252"/>
      <c r="H486" s="255">
        <v>194.775</v>
      </c>
      <c r="I486" s="256"/>
      <c r="J486" s="252"/>
      <c r="K486" s="252"/>
      <c r="L486" s="257"/>
      <c r="M486" s="258"/>
      <c r="N486" s="259"/>
      <c r="O486" s="259"/>
      <c r="P486" s="259"/>
      <c r="Q486" s="259"/>
      <c r="R486" s="259"/>
      <c r="S486" s="259"/>
      <c r="T486" s="260"/>
      <c r="AT486" s="261" t="s">
        <v>157</v>
      </c>
      <c r="AU486" s="261" t="s">
        <v>80</v>
      </c>
      <c r="AV486" s="13" t="s">
        <v>153</v>
      </c>
      <c r="AW486" s="13" t="s">
        <v>33</v>
      </c>
      <c r="AX486" s="13" t="s">
        <v>76</v>
      </c>
      <c r="AY486" s="261" t="s">
        <v>145</v>
      </c>
    </row>
    <row r="487" spans="2:65" s="1" customFormat="1" ht="20.4" customHeight="1">
      <c r="B487" s="38"/>
      <c r="C487" s="205" t="s">
        <v>470</v>
      </c>
      <c r="D487" s="205" t="s">
        <v>148</v>
      </c>
      <c r="E487" s="206" t="s">
        <v>471</v>
      </c>
      <c r="F487" s="207" t="s">
        <v>472</v>
      </c>
      <c r="G487" s="208" t="s">
        <v>164</v>
      </c>
      <c r="H487" s="209">
        <v>1.396</v>
      </c>
      <c r="I487" s="210"/>
      <c r="J487" s="211">
        <f>ROUND(I487*H487,2)</f>
        <v>0</v>
      </c>
      <c r="K487" s="207" t="s">
        <v>152</v>
      </c>
      <c r="L487" s="43"/>
      <c r="M487" s="212" t="s">
        <v>19</v>
      </c>
      <c r="N487" s="213" t="s">
        <v>42</v>
      </c>
      <c r="O487" s="79"/>
      <c r="P487" s="214">
        <f>O487*H487</f>
        <v>0</v>
      </c>
      <c r="Q487" s="214">
        <v>0</v>
      </c>
      <c r="R487" s="214">
        <f>Q487*H487</f>
        <v>0</v>
      </c>
      <c r="S487" s="214">
        <v>0</v>
      </c>
      <c r="T487" s="215">
        <f>S487*H487</f>
        <v>0</v>
      </c>
      <c r="AR487" s="17" t="s">
        <v>308</v>
      </c>
      <c r="AT487" s="17" t="s">
        <v>148</v>
      </c>
      <c r="AU487" s="17" t="s">
        <v>80</v>
      </c>
      <c r="AY487" s="17" t="s">
        <v>145</v>
      </c>
      <c r="BE487" s="216">
        <f>IF(N487="základní",J487,0)</f>
        <v>0</v>
      </c>
      <c r="BF487" s="216">
        <f>IF(N487="snížená",J487,0)</f>
        <v>0</v>
      </c>
      <c r="BG487" s="216">
        <f>IF(N487="zákl. přenesená",J487,0)</f>
        <v>0</v>
      </c>
      <c r="BH487" s="216">
        <f>IF(N487="sníž. přenesená",J487,0)</f>
        <v>0</v>
      </c>
      <c r="BI487" s="216">
        <f>IF(N487="nulová",J487,0)</f>
        <v>0</v>
      </c>
      <c r="BJ487" s="17" t="s">
        <v>76</v>
      </c>
      <c r="BK487" s="216">
        <f>ROUND(I487*H487,2)</f>
        <v>0</v>
      </c>
      <c r="BL487" s="17" t="s">
        <v>308</v>
      </c>
      <c r="BM487" s="17" t="s">
        <v>473</v>
      </c>
    </row>
    <row r="488" spans="2:47" s="1" customFormat="1" ht="12">
      <c r="B488" s="38"/>
      <c r="C488" s="39"/>
      <c r="D488" s="217" t="s">
        <v>155</v>
      </c>
      <c r="E488" s="39"/>
      <c r="F488" s="218" t="s">
        <v>474</v>
      </c>
      <c r="G488" s="39"/>
      <c r="H488" s="39"/>
      <c r="I488" s="131"/>
      <c r="J488" s="39"/>
      <c r="K488" s="39"/>
      <c r="L488" s="43"/>
      <c r="M488" s="219"/>
      <c r="N488" s="79"/>
      <c r="O488" s="79"/>
      <c r="P488" s="79"/>
      <c r="Q488" s="79"/>
      <c r="R488" s="79"/>
      <c r="S488" s="79"/>
      <c r="T488" s="80"/>
      <c r="AT488" s="17" t="s">
        <v>155</v>
      </c>
      <c r="AU488" s="17" t="s">
        <v>80</v>
      </c>
    </row>
    <row r="489" spans="2:63" s="10" customFormat="1" ht="22.8" customHeight="1">
      <c r="B489" s="189"/>
      <c r="C489" s="190"/>
      <c r="D489" s="191" t="s">
        <v>70</v>
      </c>
      <c r="E489" s="203" t="s">
        <v>475</v>
      </c>
      <c r="F489" s="203" t="s">
        <v>476</v>
      </c>
      <c r="G489" s="190"/>
      <c r="H489" s="190"/>
      <c r="I489" s="193"/>
      <c r="J489" s="204">
        <f>BK489</f>
        <v>0</v>
      </c>
      <c r="K489" s="190"/>
      <c r="L489" s="195"/>
      <c r="M489" s="196"/>
      <c r="N489" s="197"/>
      <c r="O489" s="197"/>
      <c r="P489" s="198">
        <f>P490</f>
        <v>0</v>
      </c>
      <c r="Q489" s="197"/>
      <c r="R489" s="198">
        <f>R490</f>
        <v>0</v>
      </c>
      <c r="S489" s="197"/>
      <c r="T489" s="199">
        <f>T490</f>
        <v>0</v>
      </c>
      <c r="AR489" s="200" t="s">
        <v>80</v>
      </c>
      <c r="AT489" s="201" t="s">
        <v>70</v>
      </c>
      <c r="AU489" s="201" t="s">
        <v>76</v>
      </c>
      <c r="AY489" s="200" t="s">
        <v>145</v>
      </c>
      <c r="BK489" s="202">
        <f>BK490</f>
        <v>0</v>
      </c>
    </row>
    <row r="490" spans="2:65" s="1" customFormat="1" ht="14.4" customHeight="1">
      <c r="B490" s="38"/>
      <c r="C490" s="205" t="s">
        <v>477</v>
      </c>
      <c r="D490" s="205" t="s">
        <v>148</v>
      </c>
      <c r="E490" s="206" t="s">
        <v>478</v>
      </c>
      <c r="F490" s="207" t="s">
        <v>479</v>
      </c>
      <c r="G490" s="208" t="s">
        <v>480</v>
      </c>
      <c r="H490" s="209">
        <v>1</v>
      </c>
      <c r="I490" s="210"/>
      <c r="J490" s="211">
        <f>ROUND(I490*H490,2)</f>
        <v>0</v>
      </c>
      <c r="K490" s="207" t="s">
        <v>19</v>
      </c>
      <c r="L490" s="43"/>
      <c r="M490" s="212" t="s">
        <v>19</v>
      </c>
      <c r="N490" s="213" t="s">
        <v>42</v>
      </c>
      <c r="O490" s="79"/>
      <c r="P490" s="214">
        <f>O490*H490</f>
        <v>0</v>
      </c>
      <c r="Q490" s="214">
        <v>0</v>
      </c>
      <c r="R490" s="214">
        <f>Q490*H490</f>
        <v>0</v>
      </c>
      <c r="S490" s="214">
        <v>0</v>
      </c>
      <c r="T490" s="215">
        <f>S490*H490</f>
        <v>0</v>
      </c>
      <c r="AR490" s="17" t="s">
        <v>308</v>
      </c>
      <c r="AT490" s="17" t="s">
        <v>148</v>
      </c>
      <c r="AU490" s="17" t="s">
        <v>80</v>
      </c>
      <c r="AY490" s="17" t="s">
        <v>145</v>
      </c>
      <c r="BE490" s="216">
        <f>IF(N490="základní",J490,0)</f>
        <v>0</v>
      </c>
      <c r="BF490" s="216">
        <f>IF(N490="snížená",J490,0)</f>
        <v>0</v>
      </c>
      <c r="BG490" s="216">
        <f>IF(N490="zákl. přenesená",J490,0)</f>
        <v>0</v>
      </c>
      <c r="BH490" s="216">
        <f>IF(N490="sníž. přenesená",J490,0)</f>
        <v>0</v>
      </c>
      <c r="BI490" s="216">
        <f>IF(N490="nulová",J490,0)</f>
        <v>0</v>
      </c>
      <c r="BJ490" s="17" t="s">
        <v>76</v>
      </c>
      <c r="BK490" s="216">
        <f>ROUND(I490*H490,2)</f>
        <v>0</v>
      </c>
      <c r="BL490" s="17" t="s">
        <v>308</v>
      </c>
      <c r="BM490" s="17" t="s">
        <v>481</v>
      </c>
    </row>
    <row r="491" spans="2:63" s="10" customFormat="1" ht="22.8" customHeight="1">
      <c r="B491" s="189"/>
      <c r="C491" s="190"/>
      <c r="D491" s="191" t="s">
        <v>70</v>
      </c>
      <c r="E491" s="203" t="s">
        <v>482</v>
      </c>
      <c r="F491" s="203" t="s">
        <v>483</v>
      </c>
      <c r="G491" s="190"/>
      <c r="H491" s="190"/>
      <c r="I491" s="193"/>
      <c r="J491" s="204">
        <f>BK491</f>
        <v>0</v>
      </c>
      <c r="K491" s="190"/>
      <c r="L491" s="195"/>
      <c r="M491" s="196"/>
      <c r="N491" s="197"/>
      <c r="O491" s="197"/>
      <c r="P491" s="198">
        <f>SUM(P492:P493)</f>
        <v>0</v>
      </c>
      <c r="Q491" s="197"/>
      <c r="R491" s="198">
        <f>SUM(R492:R493)</f>
        <v>0</v>
      </c>
      <c r="S491" s="197"/>
      <c r="T491" s="199">
        <f>SUM(T492:T493)</f>
        <v>0</v>
      </c>
      <c r="AR491" s="200" t="s">
        <v>80</v>
      </c>
      <c r="AT491" s="201" t="s">
        <v>70</v>
      </c>
      <c r="AU491" s="201" t="s">
        <v>76</v>
      </c>
      <c r="AY491" s="200" t="s">
        <v>145</v>
      </c>
      <c r="BK491" s="202">
        <f>SUM(BK492:BK493)</f>
        <v>0</v>
      </c>
    </row>
    <row r="492" spans="2:65" s="1" customFormat="1" ht="14.4" customHeight="1">
      <c r="B492" s="38"/>
      <c r="C492" s="205" t="s">
        <v>484</v>
      </c>
      <c r="D492" s="205" t="s">
        <v>148</v>
      </c>
      <c r="E492" s="206" t="s">
        <v>482</v>
      </c>
      <c r="F492" s="207" t="s">
        <v>485</v>
      </c>
      <c r="G492" s="208" t="s">
        <v>480</v>
      </c>
      <c r="H492" s="209">
        <v>1</v>
      </c>
      <c r="I492" s="210"/>
      <c r="J492" s="211">
        <f>ROUND(I492*H492,2)</f>
        <v>0</v>
      </c>
      <c r="K492" s="207" t="s">
        <v>19</v>
      </c>
      <c r="L492" s="43"/>
      <c r="M492" s="212" t="s">
        <v>19</v>
      </c>
      <c r="N492" s="213" t="s">
        <v>42</v>
      </c>
      <c r="O492" s="79"/>
      <c r="P492" s="214">
        <f>O492*H492</f>
        <v>0</v>
      </c>
      <c r="Q492" s="214">
        <v>0</v>
      </c>
      <c r="R492" s="214">
        <f>Q492*H492</f>
        <v>0</v>
      </c>
      <c r="S492" s="214">
        <v>0</v>
      </c>
      <c r="T492" s="215">
        <f>S492*H492</f>
        <v>0</v>
      </c>
      <c r="AR492" s="17" t="s">
        <v>308</v>
      </c>
      <c r="AT492" s="17" t="s">
        <v>148</v>
      </c>
      <c r="AU492" s="17" t="s">
        <v>80</v>
      </c>
      <c r="AY492" s="17" t="s">
        <v>145</v>
      </c>
      <c r="BE492" s="216">
        <f>IF(N492="základní",J492,0)</f>
        <v>0</v>
      </c>
      <c r="BF492" s="216">
        <f>IF(N492="snížená",J492,0)</f>
        <v>0</v>
      </c>
      <c r="BG492" s="216">
        <f>IF(N492="zákl. přenesená",J492,0)</f>
        <v>0</v>
      </c>
      <c r="BH492" s="216">
        <f>IF(N492="sníž. přenesená",J492,0)</f>
        <v>0</v>
      </c>
      <c r="BI492" s="216">
        <f>IF(N492="nulová",J492,0)</f>
        <v>0</v>
      </c>
      <c r="BJ492" s="17" t="s">
        <v>76</v>
      </c>
      <c r="BK492" s="216">
        <f>ROUND(I492*H492,2)</f>
        <v>0</v>
      </c>
      <c r="BL492" s="17" t="s">
        <v>308</v>
      </c>
      <c r="BM492" s="17" t="s">
        <v>486</v>
      </c>
    </row>
    <row r="493" spans="2:65" s="1" customFormat="1" ht="40.8" customHeight="1">
      <c r="B493" s="38"/>
      <c r="C493" s="205" t="s">
        <v>487</v>
      </c>
      <c r="D493" s="205" t="s">
        <v>148</v>
      </c>
      <c r="E493" s="206" t="s">
        <v>488</v>
      </c>
      <c r="F493" s="207" t="s">
        <v>489</v>
      </c>
      <c r="G493" s="208" t="s">
        <v>316</v>
      </c>
      <c r="H493" s="209">
        <v>350</v>
      </c>
      <c r="I493" s="210"/>
      <c r="J493" s="211">
        <f>ROUND(I493*H493,2)</f>
        <v>0</v>
      </c>
      <c r="K493" s="207" t="s">
        <v>19</v>
      </c>
      <c r="L493" s="43"/>
      <c r="M493" s="212" t="s">
        <v>19</v>
      </c>
      <c r="N493" s="213" t="s">
        <v>42</v>
      </c>
      <c r="O493" s="79"/>
      <c r="P493" s="214">
        <f>O493*H493</f>
        <v>0</v>
      </c>
      <c r="Q493" s="214">
        <v>0</v>
      </c>
      <c r="R493" s="214">
        <f>Q493*H493</f>
        <v>0</v>
      </c>
      <c r="S493" s="214">
        <v>0</v>
      </c>
      <c r="T493" s="215">
        <f>S493*H493</f>
        <v>0</v>
      </c>
      <c r="AR493" s="17" t="s">
        <v>308</v>
      </c>
      <c r="AT493" s="17" t="s">
        <v>148</v>
      </c>
      <c r="AU493" s="17" t="s">
        <v>80</v>
      </c>
      <c r="AY493" s="17" t="s">
        <v>145</v>
      </c>
      <c r="BE493" s="216">
        <f>IF(N493="základní",J493,0)</f>
        <v>0</v>
      </c>
      <c r="BF493" s="216">
        <f>IF(N493="snížená",J493,0)</f>
        <v>0</v>
      </c>
      <c r="BG493" s="216">
        <f>IF(N493="zákl. přenesená",J493,0)</f>
        <v>0</v>
      </c>
      <c r="BH493" s="216">
        <f>IF(N493="sníž. přenesená",J493,0)</f>
        <v>0</v>
      </c>
      <c r="BI493" s="216">
        <f>IF(N493="nulová",J493,0)</f>
        <v>0</v>
      </c>
      <c r="BJ493" s="17" t="s">
        <v>76</v>
      </c>
      <c r="BK493" s="216">
        <f>ROUND(I493*H493,2)</f>
        <v>0</v>
      </c>
      <c r="BL493" s="17" t="s">
        <v>308</v>
      </c>
      <c r="BM493" s="17" t="s">
        <v>490</v>
      </c>
    </row>
    <row r="494" spans="2:63" s="10" customFormat="1" ht="22.8" customHeight="1">
      <c r="B494" s="189"/>
      <c r="C494" s="190"/>
      <c r="D494" s="191" t="s">
        <v>70</v>
      </c>
      <c r="E494" s="203" t="s">
        <v>491</v>
      </c>
      <c r="F494" s="203" t="s">
        <v>492</v>
      </c>
      <c r="G494" s="190"/>
      <c r="H494" s="190"/>
      <c r="I494" s="193"/>
      <c r="J494" s="204">
        <f>BK494</f>
        <v>0</v>
      </c>
      <c r="K494" s="190"/>
      <c r="L494" s="195"/>
      <c r="M494" s="196"/>
      <c r="N494" s="197"/>
      <c r="O494" s="197"/>
      <c r="P494" s="198">
        <f>P495</f>
        <v>0</v>
      </c>
      <c r="Q494" s="197"/>
      <c r="R494" s="198">
        <f>R495</f>
        <v>0</v>
      </c>
      <c r="S494" s="197"/>
      <c r="T494" s="199">
        <f>T495</f>
        <v>0</v>
      </c>
      <c r="AR494" s="200" t="s">
        <v>80</v>
      </c>
      <c r="AT494" s="201" t="s">
        <v>70</v>
      </c>
      <c r="AU494" s="201" t="s">
        <v>76</v>
      </c>
      <c r="AY494" s="200" t="s">
        <v>145</v>
      </c>
      <c r="BK494" s="202">
        <f>BK495</f>
        <v>0</v>
      </c>
    </row>
    <row r="495" spans="2:65" s="1" customFormat="1" ht="81.6" customHeight="1">
      <c r="B495" s="38"/>
      <c r="C495" s="205" t="s">
        <v>493</v>
      </c>
      <c r="D495" s="205" t="s">
        <v>148</v>
      </c>
      <c r="E495" s="206" t="s">
        <v>491</v>
      </c>
      <c r="F495" s="207" t="s">
        <v>494</v>
      </c>
      <c r="G495" s="208" t="s">
        <v>480</v>
      </c>
      <c r="H495" s="209">
        <v>1</v>
      </c>
      <c r="I495" s="210"/>
      <c r="J495" s="211">
        <f>ROUND(I495*H495,2)</f>
        <v>0</v>
      </c>
      <c r="K495" s="207" t="s">
        <v>19</v>
      </c>
      <c r="L495" s="43"/>
      <c r="M495" s="212" t="s">
        <v>19</v>
      </c>
      <c r="N495" s="213" t="s">
        <v>42</v>
      </c>
      <c r="O495" s="79"/>
      <c r="P495" s="214">
        <f>O495*H495</f>
        <v>0</v>
      </c>
      <c r="Q495" s="214">
        <v>0</v>
      </c>
      <c r="R495" s="214">
        <f>Q495*H495</f>
        <v>0</v>
      </c>
      <c r="S495" s="214">
        <v>0</v>
      </c>
      <c r="T495" s="215">
        <f>S495*H495</f>
        <v>0</v>
      </c>
      <c r="AR495" s="17" t="s">
        <v>308</v>
      </c>
      <c r="AT495" s="17" t="s">
        <v>148</v>
      </c>
      <c r="AU495" s="17" t="s">
        <v>80</v>
      </c>
      <c r="AY495" s="17" t="s">
        <v>145</v>
      </c>
      <c r="BE495" s="216">
        <f>IF(N495="základní",J495,0)</f>
        <v>0</v>
      </c>
      <c r="BF495" s="216">
        <f>IF(N495="snížená",J495,0)</f>
        <v>0</v>
      </c>
      <c r="BG495" s="216">
        <f>IF(N495="zákl. přenesená",J495,0)</f>
        <v>0</v>
      </c>
      <c r="BH495" s="216">
        <f>IF(N495="sníž. přenesená",J495,0)</f>
        <v>0</v>
      </c>
      <c r="BI495" s="216">
        <f>IF(N495="nulová",J495,0)</f>
        <v>0</v>
      </c>
      <c r="BJ495" s="17" t="s">
        <v>76</v>
      </c>
      <c r="BK495" s="216">
        <f>ROUND(I495*H495,2)</f>
        <v>0</v>
      </c>
      <c r="BL495" s="17" t="s">
        <v>308</v>
      </c>
      <c r="BM495" s="17" t="s">
        <v>495</v>
      </c>
    </row>
    <row r="496" spans="2:63" s="10" customFormat="1" ht="22.8" customHeight="1">
      <c r="B496" s="189"/>
      <c r="C496" s="190"/>
      <c r="D496" s="191" t="s">
        <v>70</v>
      </c>
      <c r="E496" s="203" t="s">
        <v>496</v>
      </c>
      <c r="F496" s="203" t="s">
        <v>497</v>
      </c>
      <c r="G496" s="190"/>
      <c r="H496" s="190"/>
      <c r="I496" s="193"/>
      <c r="J496" s="204">
        <f>BK496</f>
        <v>0</v>
      </c>
      <c r="K496" s="190"/>
      <c r="L496" s="195"/>
      <c r="M496" s="196"/>
      <c r="N496" s="197"/>
      <c r="O496" s="197"/>
      <c r="P496" s="198">
        <f>SUM(P497:P622)</f>
        <v>0</v>
      </c>
      <c r="Q496" s="197"/>
      <c r="R496" s="198">
        <f>SUM(R497:R622)</f>
        <v>12.77678021</v>
      </c>
      <c r="S496" s="197"/>
      <c r="T496" s="199">
        <f>SUM(T497:T622)</f>
        <v>0.34776</v>
      </c>
      <c r="AR496" s="200" t="s">
        <v>80</v>
      </c>
      <c r="AT496" s="201" t="s">
        <v>70</v>
      </c>
      <c r="AU496" s="201" t="s">
        <v>76</v>
      </c>
      <c r="AY496" s="200" t="s">
        <v>145</v>
      </c>
      <c r="BK496" s="202">
        <f>SUM(BK497:BK622)</f>
        <v>0</v>
      </c>
    </row>
    <row r="497" spans="2:65" s="1" customFormat="1" ht="30.6" customHeight="1">
      <c r="B497" s="38"/>
      <c r="C497" s="205" t="s">
        <v>498</v>
      </c>
      <c r="D497" s="205" t="s">
        <v>148</v>
      </c>
      <c r="E497" s="206" t="s">
        <v>499</v>
      </c>
      <c r="F497" s="207" t="s">
        <v>500</v>
      </c>
      <c r="G497" s="208" t="s">
        <v>177</v>
      </c>
      <c r="H497" s="209">
        <v>91.201</v>
      </c>
      <c r="I497" s="210"/>
      <c r="J497" s="211">
        <f>ROUND(I497*H497,2)</f>
        <v>0</v>
      </c>
      <c r="K497" s="207" t="s">
        <v>152</v>
      </c>
      <c r="L497" s="43"/>
      <c r="M497" s="212" t="s">
        <v>19</v>
      </c>
      <c r="N497" s="213" t="s">
        <v>42</v>
      </c>
      <c r="O497" s="79"/>
      <c r="P497" s="214">
        <f>O497*H497</f>
        <v>0</v>
      </c>
      <c r="Q497" s="214">
        <v>0.02566</v>
      </c>
      <c r="R497" s="214">
        <f>Q497*H497</f>
        <v>2.3402176599999995</v>
      </c>
      <c r="S497" s="214">
        <v>0</v>
      </c>
      <c r="T497" s="215">
        <f>S497*H497</f>
        <v>0</v>
      </c>
      <c r="AR497" s="17" t="s">
        <v>308</v>
      </c>
      <c r="AT497" s="17" t="s">
        <v>148</v>
      </c>
      <c r="AU497" s="17" t="s">
        <v>80</v>
      </c>
      <c r="AY497" s="17" t="s">
        <v>145</v>
      </c>
      <c r="BE497" s="216">
        <f>IF(N497="základní",J497,0)</f>
        <v>0</v>
      </c>
      <c r="BF497" s="216">
        <f>IF(N497="snížená",J497,0)</f>
        <v>0</v>
      </c>
      <c r="BG497" s="216">
        <f>IF(N497="zákl. přenesená",J497,0)</f>
        <v>0</v>
      </c>
      <c r="BH497" s="216">
        <f>IF(N497="sníž. přenesená",J497,0)</f>
        <v>0</v>
      </c>
      <c r="BI497" s="216">
        <f>IF(N497="nulová",J497,0)</f>
        <v>0</v>
      </c>
      <c r="BJ497" s="17" t="s">
        <v>76</v>
      </c>
      <c r="BK497" s="216">
        <f>ROUND(I497*H497,2)</f>
        <v>0</v>
      </c>
      <c r="BL497" s="17" t="s">
        <v>308</v>
      </c>
      <c r="BM497" s="17" t="s">
        <v>501</v>
      </c>
    </row>
    <row r="498" spans="2:47" s="1" customFormat="1" ht="12">
      <c r="B498" s="38"/>
      <c r="C498" s="39"/>
      <c r="D498" s="217" t="s">
        <v>155</v>
      </c>
      <c r="E498" s="39"/>
      <c r="F498" s="218" t="s">
        <v>502</v>
      </c>
      <c r="G498" s="39"/>
      <c r="H498" s="39"/>
      <c r="I498" s="131"/>
      <c r="J498" s="39"/>
      <c r="K498" s="39"/>
      <c r="L498" s="43"/>
      <c r="M498" s="219"/>
      <c r="N498" s="79"/>
      <c r="O498" s="79"/>
      <c r="P498" s="79"/>
      <c r="Q498" s="79"/>
      <c r="R498" s="79"/>
      <c r="S498" s="79"/>
      <c r="T498" s="80"/>
      <c r="AT498" s="17" t="s">
        <v>155</v>
      </c>
      <c r="AU498" s="17" t="s">
        <v>80</v>
      </c>
    </row>
    <row r="499" spans="2:51" s="11" customFormat="1" ht="12">
      <c r="B499" s="220"/>
      <c r="C499" s="221"/>
      <c r="D499" s="217" t="s">
        <v>157</v>
      </c>
      <c r="E499" s="222" t="s">
        <v>19</v>
      </c>
      <c r="F499" s="223" t="s">
        <v>158</v>
      </c>
      <c r="G499" s="221"/>
      <c r="H499" s="222" t="s">
        <v>19</v>
      </c>
      <c r="I499" s="224"/>
      <c r="J499" s="221"/>
      <c r="K499" s="221"/>
      <c r="L499" s="225"/>
      <c r="M499" s="226"/>
      <c r="N499" s="227"/>
      <c r="O499" s="227"/>
      <c r="P499" s="227"/>
      <c r="Q499" s="227"/>
      <c r="R499" s="227"/>
      <c r="S499" s="227"/>
      <c r="T499" s="228"/>
      <c r="AT499" s="229" t="s">
        <v>157</v>
      </c>
      <c r="AU499" s="229" t="s">
        <v>80</v>
      </c>
      <c r="AV499" s="11" t="s">
        <v>76</v>
      </c>
      <c r="AW499" s="11" t="s">
        <v>33</v>
      </c>
      <c r="AX499" s="11" t="s">
        <v>71</v>
      </c>
      <c r="AY499" s="229" t="s">
        <v>145</v>
      </c>
    </row>
    <row r="500" spans="2:51" s="11" customFormat="1" ht="12">
      <c r="B500" s="220"/>
      <c r="C500" s="221"/>
      <c r="D500" s="217" t="s">
        <v>157</v>
      </c>
      <c r="E500" s="222" t="s">
        <v>19</v>
      </c>
      <c r="F500" s="223" t="s">
        <v>159</v>
      </c>
      <c r="G500" s="221"/>
      <c r="H500" s="222" t="s">
        <v>19</v>
      </c>
      <c r="I500" s="224"/>
      <c r="J500" s="221"/>
      <c r="K500" s="221"/>
      <c r="L500" s="225"/>
      <c r="M500" s="226"/>
      <c r="N500" s="227"/>
      <c r="O500" s="227"/>
      <c r="P500" s="227"/>
      <c r="Q500" s="227"/>
      <c r="R500" s="227"/>
      <c r="S500" s="227"/>
      <c r="T500" s="228"/>
      <c r="AT500" s="229" t="s">
        <v>157</v>
      </c>
      <c r="AU500" s="229" t="s">
        <v>80</v>
      </c>
      <c r="AV500" s="11" t="s">
        <v>76</v>
      </c>
      <c r="AW500" s="11" t="s">
        <v>33</v>
      </c>
      <c r="AX500" s="11" t="s">
        <v>71</v>
      </c>
      <c r="AY500" s="229" t="s">
        <v>145</v>
      </c>
    </row>
    <row r="501" spans="2:51" s="11" customFormat="1" ht="12">
      <c r="B501" s="220"/>
      <c r="C501" s="221"/>
      <c r="D501" s="217" t="s">
        <v>157</v>
      </c>
      <c r="E501" s="222" t="s">
        <v>19</v>
      </c>
      <c r="F501" s="223" t="s">
        <v>179</v>
      </c>
      <c r="G501" s="221"/>
      <c r="H501" s="222" t="s">
        <v>19</v>
      </c>
      <c r="I501" s="224"/>
      <c r="J501" s="221"/>
      <c r="K501" s="221"/>
      <c r="L501" s="225"/>
      <c r="M501" s="226"/>
      <c r="N501" s="227"/>
      <c r="O501" s="227"/>
      <c r="P501" s="227"/>
      <c r="Q501" s="227"/>
      <c r="R501" s="227"/>
      <c r="S501" s="227"/>
      <c r="T501" s="228"/>
      <c r="AT501" s="229" t="s">
        <v>157</v>
      </c>
      <c r="AU501" s="229" t="s">
        <v>80</v>
      </c>
      <c r="AV501" s="11" t="s">
        <v>76</v>
      </c>
      <c r="AW501" s="11" t="s">
        <v>33</v>
      </c>
      <c r="AX501" s="11" t="s">
        <v>71</v>
      </c>
      <c r="AY501" s="229" t="s">
        <v>145</v>
      </c>
    </row>
    <row r="502" spans="2:51" s="12" customFormat="1" ht="12">
      <c r="B502" s="230"/>
      <c r="C502" s="231"/>
      <c r="D502" s="217" t="s">
        <v>157</v>
      </c>
      <c r="E502" s="232" t="s">
        <v>19</v>
      </c>
      <c r="F502" s="233" t="s">
        <v>503</v>
      </c>
      <c r="G502" s="231"/>
      <c r="H502" s="234">
        <v>110.628</v>
      </c>
      <c r="I502" s="235"/>
      <c r="J502" s="231"/>
      <c r="K502" s="231"/>
      <c r="L502" s="236"/>
      <c r="M502" s="237"/>
      <c r="N502" s="238"/>
      <c r="O502" s="238"/>
      <c r="P502" s="238"/>
      <c r="Q502" s="238"/>
      <c r="R502" s="238"/>
      <c r="S502" s="238"/>
      <c r="T502" s="239"/>
      <c r="AT502" s="240" t="s">
        <v>157</v>
      </c>
      <c r="AU502" s="240" t="s">
        <v>80</v>
      </c>
      <c r="AV502" s="12" t="s">
        <v>80</v>
      </c>
      <c r="AW502" s="12" t="s">
        <v>33</v>
      </c>
      <c r="AX502" s="12" t="s">
        <v>71</v>
      </c>
      <c r="AY502" s="240" t="s">
        <v>145</v>
      </c>
    </row>
    <row r="503" spans="2:51" s="12" customFormat="1" ht="12">
      <c r="B503" s="230"/>
      <c r="C503" s="231"/>
      <c r="D503" s="217" t="s">
        <v>157</v>
      </c>
      <c r="E503" s="232" t="s">
        <v>19</v>
      </c>
      <c r="F503" s="233" t="s">
        <v>504</v>
      </c>
      <c r="G503" s="231"/>
      <c r="H503" s="234">
        <v>-55.16</v>
      </c>
      <c r="I503" s="235"/>
      <c r="J503" s="231"/>
      <c r="K503" s="231"/>
      <c r="L503" s="236"/>
      <c r="M503" s="237"/>
      <c r="N503" s="238"/>
      <c r="O503" s="238"/>
      <c r="P503" s="238"/>
      <c r="Q503" s="238"/>
      <c r="R503" s="238"/>
      <c r="S503" s="238"/>
      <c r="T503" s="239"/>
      <c r="AT503" s="240" t="s">
        <v>157</v>
      </c>
      <c r="AU503" s="240" t="s">
        <v>80</v>
      </c>
      <c r="AV503" s="12" t="s">
        <v>80</v>
      </c>
      <c r="AW503" s="12" t="s">
        <v>33</v>
      </c>
      <c r="AX503" s="12" t="s">
        <v>71</v>
      </c>
      <c r="AY503" s="240" t="s">
        <v>145</v>
      </c>
    </row>
    <row r="504" spans="2:51" s="11" customFormat="1" ht="12">
      <c r="B504" s="220"/>
      <c r="C504" s="221"/>
      <c r="D504" s="217" t="s">
        <v>157</v>
      </c>
      <c r="E504" s="222" t="s">
        <v>19</v>
      </c>
      <c r="F504" s="223" t="s">
        <v>181</v>
      </c>
      <c r="G504" s="221"/>
      <c r="H504" s="222" t="s">
        <v>19</v>
      </c>
      <c r="I504" s="224"/>
      <c r="J504" s="221"/>
      <c r="K504" s="221"/>
      <c r="L504" s="225"/>
      <c r="M504" s="226"/>
      <c r="N504" s="227"/>
      <c r="O504" s="227"/>
      <c r="P504" s="227"/>
      <c r="Q504" s="227"/>
      <c r="R504" s="227"/>
      <c r="S504" s="227"/>
      <c r="T504" s="228"/>
      <c r="AT504" s="229" t="s">
        <v>157</v>
      </c>
      <c r="AU504" s="229" t="s">
        <v>80</v>
      </c>
      <c r="AV504" s="11" t="s">
        <v>76</v>
      </c>
      <c r="AW504" s="11" t="s">
        <v>33</v>
      </c>
      <c r="AX504" s="11" t="s">
        <v>71</v>
      </c>
      <c r="AY504" s="229" t="s">
        <v>145</v>
      </c>
    </row>
    <row r="505" spans="2:51" s="12" customFormat="1" ht="12">
      <c r="B505" s="230"/>
      <c r="C505" s="231"/>
      <c r="D505" s="217" t="s">
        <v>157</v>
      </c>
      <c r="E505" s="232" t="s">
        <v>19</v>
      </c>
      <c r="F505" s="233" t="s">
        <v>505</v>
      </c>
      <c r="G505" s="231"/>
      <c r="H505" s="234">
        <v>59.535</v>
      </c>
      <c r="I505" s="235"/>
      <c r="J505" s="231"/>
      <c r="K505" s="231"/>
      <c r="L505" s="236"/>
      <c r="M505" s="237"/>
      <c r="N505" s="238"/>
      <c r="O505" s="238"/>
      <c r="P505" s="238"/>
      <c r="Q505" s="238"/>
      <c r="R505" s="238"/>
      <c r="S505" s="238"/>
      <c r="T505" s="239"/>
      <c r="AT505" s="240" t="s">
        <v>157</v>
      </c>
      <c r="AU505" s="240" t="s">
        <v>80</v>
      </c>
      <c r="AV505" s="12" t="s">
        <v>80</v>
      </c>
      <c r="AW505" s="12" t="s">
        <v>33</v>
      </c>
      <c r="AX505" s="12" t="s">
        <v>71</v>
      </c>
      <c r="AY505" s="240" t="s">
        <v>145</v>
      </c>
    </row>
    <row r="506" spans="2:51" s="12" customFormat="1" ht="12">
      <c r="B506" s="230"/>
      <c r="C506" s="231"/>
      <c r="D506" s="217" t="s">
        <v>157</v>
      </c>
      <c r="E506" s="232" t="s">
        <v>19</v>
      </c>
      <c r="F506" s="233" t="s">
        <v>506</v>
      </c>
      <c r="G506" s="231"/>
      <c r="H506" s="234">
        <v>-24.822</v>
      </c>
      <c r="I506" s="235"/>
      <c r="J506" s="231"/>
      <c r="K506" s="231"/>
      <c r="L506" s="236"/>
      <c r="M506" s="237"/>
      <c r="N506" s="238"/>
      <c r="O506" s="238"/>
      <c r="P506" s="238"/>
      <c r="Q506" s="238"/>
      <c r="R506" s="238"/>
      <c r="S506" s="238"/>
      <c r="T506" s="239"/>
      <c r="AT506" s="240" t="s">
        <v>157</v>
      </c>
      <c r="AU506" s="240" t="s">
        <v>80</v>
      </c>
      <c r="AV506" s="12" t="s">
        <v>80</v>
      </c>
      <c r="AW506" s="12" t="s">
        <v>33</v>
      </c>
      <c r="AX506" s="12" t="s">
        <v>71</v>
      </c>
      <c r="AY506" s="240" t="s">
        <v>145</v>
      </c>
    </row>
    <row r="507" spans="2:51" s="14" customFormat="1" ht="12">
      <c r="B507" s="262"/>
      <c r="C507" s="263"/>
      <c r="D507" s="217" t="s">
        <v>157</v>
      </c>
      <c r="E507" s="264" t="s">
        <v>19</v>
      </c>
      <c r="F507" s="265" t="s">
        <v>229</v>
      </c>
      <c r="G507" s="263"/>
      <c r="H507" s="266">
        <v>90.181</v>
      </c>
      <c r="I507" s="267"/>
      <c r="J507" s="263"/>
      <c r="K507" s="263"/>
      <c r="L507" s="268"/>
      <c r="M507" s="269"/>
      <c r="N507" s="270"/>
      <c r="O507" s="270"/>
      <c r="P507" s="270"/>
      <c r="Q507" s="270"/>
      <c r="R507" s="270"/>
      <c r="S507" s="270"/>
      <c r="T507" s="271"/>
      <c r="AT507" s="272" t="s">
        <v>157</v>
      </c>
      <c r="AU507" s="272" t="s">
        <v>80</v>
      </c>
      <c r="AV507" s="14" t="s">
        <v>146</v>
      </c>
      <c r="AW507" s="14" t="s">
        <v>33</v>
      </c>
      <c r="AX507" s="14" t="s">
        <v>71</v>
      </c>
      <c r="AY507" s="272" t="s">
        <v>145</v>
      </c>
    </row>
    <row r="508" spans="2:51" s="12" customFormat="1" ht="12">
      <c r="B508" s="230"/>
      <c r="C508" s="231"/>
      <c r="D508" s="217" t="s">
        <v>157</v>
      </c>
      <c r="E508" s="232" t="s">
        <v>19</v>
      </c>
      <c r="F508" s="233" t="s">
        <v>507</v>
      </c>
      <c r="G508" s="231"/>
      <c r="H508" s="234">
        <v>1.02</v>
      </c>
      <c r="I508" s="235"/>
      <c r="J508" s="231"/>
      <c r="K508" s="231"/>
      <c r="L508" s="236"/>
      <c r="M508" s="237"/>
      <c r="N508" s="238"/>
      <c r="O508" s="238"/>
      <c r="P508" s="238"/>
      <c r="Q508" s="238"/>
      <c r="R508" s="238"/>
      <c r="S508" s="238"/>
      <c r="T508" s="239"/>
      <c r="AT508" s="240" t="s">
        <v>157</v>
      </c>
      <c r="AU508" s="240" t="s">
        <v>80</v>
      </c>
      <c r="AV508" s="12" t="s">
        <v>80</v>
      </c>
      <c r="AW508" s="12" t="s">
        <v>33</v>
      </c>
      <c r="AX508" s="12" t="s">
        <v>71</v>
      </c>
      <c r="AY508" s="240" t="s">
        <v>145</v>
      </c>
    </row>
    <row r="509" spans="2:51" s="13" customFormat="1" ht="12">
      <c r="B509" s="251"/>
      <c r="C509" s="252"/>
      <c r="D509" s="217" t="s">
        <v>157</v>
      </c>
      <c r="E509" s="253" t="s">
        <v>19</v>
      </c>
      <c r="F509" s="254" t="s">
        <v>185</v>
      </c>
      <c r="G509" s="252"/>
      <c r="H509" s="255">
        <v>91.201</v>
      </c>
      <c r="I509" s="256"/>
      <c r="J509" s="252"/>
      <c r="K509" s="252"/>
      <c r="L509" s="257"/>
      <c r="M509" s="258"/>
      <c r="N509" s="259"/>
      <c r="O509" s="259"/>
      <c r="P509" s="259"/>
      <c r="Q509" s="259"/>
      <c r="R509" s="259"/>
      <c r="S509" s="259"/>
      <c r="T509" s="260"/>
      <c r="AT509" s="261" t="s">
        <v>157</v>
      </c>
      <c r="AU509" s="261" t="s">
        <v>80</v>
      </c>
      <c r="AV509" s="13" t="s">
        <v>153</v>
      </c>
      <c r="AW509" s="13" t="s">
        <v>33</v>
      </c>
      <c r="AX509" s="13" t="s">
        <v>76</v>
      </c>
      <c r="AY509" s="261" t="s">
        <v>145</v>
      </c>
    </row>
    <row r="510" spans="2:65" s="1" customFormat="1" ht="20.4" customHeight="1">
      <c r="B510" s="38"/>
      <c r="C510" s="205" t="s">
        <v>508</v>
      </c>
      <c r="D510" s="205" t="s">
        <v>148</v>
      </c>
      <c r="E510" s="206" t="s">
        <v>509</v>
      </c>
      <c r="F510" s="207" t="s">
        <v>510</v>
      </c>
      <c r="G510" s="208" t="s">
        <v>177</v>
      </c>
      <c r="H510" s="209">
        <v>182.402</v>
      </c>
      <c r="I510" s="210"/>
      <c r="J510" s="211">
        <f>ROUND(I510*H510,2)</f>
        <v>0</v>
      </c>
      <c r="K510" s="207" t="s">
        <v>152</v>
      </c>
      <c r="L510" s="43"/>
      <c r="M510" s="212" t="s">
        <v>19</v>
      </c>
      <c r="N510" s="213" t="s">
        <v>42</v>
      </c>
      <c r="O510" s="79"/>
      <c r="P510" s="214">
        <f>O510*H510</f>
        <v>0</v>
      </c>
      <c r="Q510" s="214">
        <v>0.0002</v>
      </c>
      <c r="R510" s="214">
        <f>Q510*H510</f>
        <v>0.036480399999999996</v>
      </c>
      <c r="S510" s="214">
        <v>0</v>
      </c>
      <c r="T510" s="215">
        <f>S510*H510</f>
        <v>0</v>
      </c>
      <c r="AR510" s="17" t="s">
        <v>308</v>
      </c>
      <c r="AT510" s="17" t="s">
        <v>148</v>
      </c>
      <c r="AU510" s="17" t="s">
        <v>80</v>
      </c>
      <c r="AY510" s="17" t="s">
        <v>145</v>
      </c>
      <c r="BE510" s="216">
        <f>IF(N510="základní",J510,0)</f>
        <v>0</v>
      </c>
      <c r="BF510" s="216">
        <f>IF(N510="snížená",J510,0)</f>
        <v>0</v>
      </c>
      <c r="BG510" s="216">
        <f>IF(N510="zákl. přenesená",J510,0)</f>
        <v>0</v>
      </c>
      <c r="BH510" s="216">
        <f>IF(N510="sníž. přenesená",J510,0)</f>
        <v>0</v>
      </c>
      <c r="BI510" s="216">
        <f>IF(N510="nulová",J510,0)</f>
        <v>0</v>
      </c>
      <c r="BJ510" s="17" t="s">
        <v>76</v>
      </c>
      <c r="BK510" s="216">
        <f>ROUND(I510*H510,2)</f>
        <v>0</v>
      </c>
      <c r="BL510" s="17" t="s">
        <v>308</v>
      </c>
      <c r="BM510" s="17" t="s">
        <v>511</v>
      </c>
    </row>
    <row r="511" spans="2:47" s="1" customFormat="1" ht="12">
      <c r="B511" s="38"/>
      <c r="C511" s="39"/>
      <c r="D511" s="217" t="s">
        <v>155</v>
      </c>
      <c r="E511" s="39"/>
      <c r="F511" s="218" t="s">
        <v>502</v>
      </c>
      <c r="G511" s="39"/>
      <c r="H511" s="39"/>
      <c r="I511" s="131"/>
      <c r="J511" s="39"/>
      <c r="K511" s="39"/>
      <c r="L511" s="43"/>
      <c r="M511" s="219"/>
      <c r="N511" s="79"/>
      <c r="O511" s="79"/>
      <c r="P511" s="79"/>
      <c r="Q511" s="79"/>
      <c r="R511" s="79"/>
      <c r="S511" s="79"/>
      <c r="T511" s="80"/>
      <c r="AT511" s="17" t="s">
        <v>155</v>
      </c>
      <c r="AU511" s="17" t="s">
        <v>80</v>
      </c>
    </row>
    <row r="512" spans="2:51" s="11" customFormat="1" ht="12">
      <c r="B512" s="220"/>
      <c r="C512" s="221"/>
      <c r="D512" s="217" t="s">
        <v>157</v>
      </c>
      <c r="E512" s="222" t="s">
        <v>19</v>
      </c>
      <c r="F512" s="223" t="s">
        <v>158</v>
      </c>
      <c r="G512" s="221"/>
      <c r="H512" s="222" t="s">
        <v>19</v>
      </c>
      <c r="I512" s="224"/>
      <c r="J512" s="221"/>
      <c r="K512" s="221"/>
      <c r="L512" s="225"/>
      <c r="M512" s="226"/>
      <c r="N512" s="227"/>
      <c r="O512" s="227"/>
      <c r="P512" s="227"/>
      <c r="Q512" s="227"/>
      <c r="R512" s="227"/>
      <c r="S512" s="227"/>
      <c r="T512" s="228"/>
      <c r="AT512" s="229" t="s">
        <v>157</v>
      </c>
      <c r="AU512" s="229" t="s">
        <v>80</v>
      </c>
      <c r="AV512" s="11" t="s">
        <v>76</v>
      </c>
      <c r="AW512" s="11" t="s">
        <v>33</v>
      </c>
      <c r="AX512" s="11" t="s">
        <v>71</v>
      </c>
      <c r="AY512" s="229" t="s">
        <v>145</v>
      </c>
    </row>
    <row r="513" spans="2:51" s="11" customFormat="1" ht="12">
      <c r="B513" s="220"/>
      <c r="C513" s="221"/>
      <c r="D513" s="217" t="s">
        <v>157</v>
      </c>
      <c r="E513" s="222" t="s">
        <v>19</v>
      </c>
      <c r="F513" s="223" t="s">
        <v>159</v>
      </c>
      <c r="G513" s="221"/>
      <c r="H513" s="222" t="s">
        <v>19</v>
      </c>
      <c r="I513" s="224"/>
      <c r="J513" s="221"/>
      <c r="K513" s="221"/>
      <c r="L513" s="225"/>
      <c r="M513" s="226"/>
      <c r="N513" s="227"/>
      <c r="O513" s="227"/>
      <c r="P513" s="227"/>
      <c r="Q513" s="227"/>
      <c r="R513" s="227"/>
      <c r="S513" s="227"/>
      <c r="T513" s="228"/>
      <c r="AT513" s="229" t="s">
        <v>157</v>
      </c>
      <c r="AU513" s="229" t="s">
        <v>80</v>
      </c>
      <c r="AV513" s="11" t="s">
        <v>76</v>
      </c>
      <c r="AW513" s="11" t="s">
        <v>33</v>
      </c>
      <c r="AX513" s="11" t="s">
        <v>71</v>
      </c>
      <c r="AY513" s="229" t="s">
        <v>145</v>
      </c>
    </row>
    <row r="514" spans="2:51" s="11" customFormat="1" ht="12">
      <c r="B514" s="220"/>
      <c r="C514" s="221"/>
      <c r="D514" s="217" t="s">
        <v>157</v>
      </c>
      <c r="E514" s="222" t="s">
        <v>19</v>
      </c>
      <c r="F514" s="223" t="s">
        <v>179</v>
      </c>
      <c r="G514" s="221"/>
      <c r="H514" s="222" t="s">
        <v>19</v>
      </c>
      <c r="I514" s="224"/>
      <c r="J514" s="221"/>
      <c r="K514" s="221"/>
      <c r="L514" s="225"/>
      <c r="M514" s="226"/>
      <c r="N514" s="227"/>
      <c r="O514" s="227"/>
      <c r="P514" s="227"/>
      <c r="Q514" s="227"/>
      <c r="R514" s="227"/>
      <c r="S514" s="227"/>
      <c r="T514" s="228"/>
      <c r="AT514" s="229" t="s">
        <v>157</v>
      </c>
      <c r="AU514" s="229" t="s">
        <v>80</v>
      </c>
      <c r="AV514" s="11" t="s">
        <v>76</v>
      </c>
      <c r="AW514" s="11" t="s">
        <v>33</v>
      </c>
      <c r="AX514" s="11" t="s">
        <v>71</v>
      </c>
      <c r="AY514" s="229" t="s">
        <v>145</v>
      </c>
    </row>
    <row r="515" spans="2:51" s="12" customFormat="1" ht="12">
      <c r="B515" s="230"/>
      <c r="C515" s="231"/>
      <c r="D515" s="217" t="s">
        <v>157</v>
      </c>
      <c r="E515" s="232" t="s">
        <v>19</v>
      </c>
      <c r="F515" s="233" t="s">
        <v>512</v>
      </c>
      <c r="G515" s="231"/>
      <c r="H515" s="234">
        <v>221.256</v>
      </c>
      <c r="I515" s="235"/>
      <c r="J515" s="231"/>
      <c r="K515" s="231"/>
      <c r="L515" s="236"/>
      <c r="M515" s="237"/>
      <c r="N515" s="238"/>
      <c r="O515" s="238"/>
      <c r="P515" s="238"/>
      <c r="Q515" s="238"/>
      <c r="R515" s="238"/>
      <c r="S515" s="238"/>
      <c r="T515" s="239"/>
      <c r="AT515" s="240" t="s">
        <v>157</v>
      </c>
      <c r="AU515" s="240" t="s">
        <v>80</v>
      </c>
      <c r="AV515" s="12" t="s">
        <v>80</v>
      </c>
      <c r="AW515" s="12" t="s">
        <v>33</v>
      </c>
      <c r="AX515" s="12" t="s">
        <v>71</v>
      </c>
      <c r="AY515" s="240" t="s">
        <v>145</v>
      </c>
    </row>
    <row r="516" spans="2:51" s="12" customFormat="1" ht="12">
      <c r="B516" s="230"/>
      <c r="C516" s="231"/>
      <c r="D516" s="217" t="s">
        <v>157</v>
      </c>
      <c r="E516" s="232" t="s">
        <v>19</v>
      </c>
      <c r="F516" s="233" t="s">
        <v>513</v>
      </c>
      <c r="G516" s="231"/>
      <c r="H516" s="234">
        <v>-110.32</v>
      </c>
      <c r="I516" s="235"/>
      <c r="J516" s="231"/>
      <c r="K516" s="231"/>
      <c r="L516" s="236"/>
      <c r="M516" s="237"/>
      <c r="N516" s="238"/>
      <c r="O516" s="238"/>
      <c r="P516" s="238"/>
      <c r="Q516" s="238"/>
      <c r="R516" s="238"/>
      <c r="S516" s="238"/>
      <c r="T516" s="239"/>
      <c r="AT516" s="240" t="s">
        <v>157</v>
      </c>
      <c r="AU516" s="240" t="s">
        <v>80</v>
      </c>
      <c r="AV516" s="12" t="s">
        <v>80</v>
      </c>
      <c r="AW516" s="12" t="s">
        <v>33</v>
      </c>
      <c r="AX516" s="12" t="s">
        <v>71</v>
      </c>
      <c r="AY516" s="240" t="s">
        <v>145</v>
      </c>
    </row>
    <row r="517" spans="2:51" s="11" customFormat="1" ht="12">
      <c r="B517" s="220"/>
      <c r="C517" s="221"/>
      <c r="D517" s="217" t="s">
        <v>157</v>
      </c>
      <c r="E517" s="222" t="s">
        <v>19</v>
      </c>
      <c r="F517" s="223" t="s">
        <v>181</v>
      </c>
      <c r="G517" s="221"/>
      <c r="H517" s="222" t="s">
        <v>19</v>
      </c>
      <c r="I517" s="224"/>
      <c r="J517" s="221"/>
      <c r="K517" s="221"/>
      <c r="L517" s="225"/>
      <c r="M517" s="226"/>
      <c r="N517" s="227"/>
      <c r="O517" s="227"/>
      <c r="P517" s="227"/>
      <c r="Q517" s="227"/>
      <c r="R517" s="227"/>
      <c r="S517" s="227"/>
      <c r="T517" s="228"/>
      <c r="AT517" s="229" t="s">
        <v>157</v>
      </c>
      <c r="AU517" s="229" t="s">
        <v>80</v>
      </c>
      <c r="AV517" s="11" t="s">
        <v>76</v>
      </c>
      <c r="AW517" s="11" t="s">
        <v>33</v>
      </c>
      <c r="AX517" s="11" t="s">
        <v>71</v>
      </c>
      <c r="AY517" s="229" t="s">
        <v>145</v>
      </c>
    </row>
    <row r="518" spans="2:51" s="12" customFormat="1" ht="12">
      <c r="B518" s="230"/>
      <c r="C518" s="231"/>
      <c r="D518" s="217" t="s">
        <v>157</v>
      </c>
      <c r="E518" s="232" t="s">
        <v>19</v>
      </c>
      <c r="F518" s="233" t="s">
        <v>514</v>
      </c>
      <c r="G518" s="231"/>
      <c r="H518" s="234">
        <v>119.07</v>
      </c>
      <c r="I518" s="235"/>
      <c r="J518" s="231"/>
      <c r="K518" s="231"/>
      <c r="L518" s="236"/>
      <c r="M518" s="237"/>
      <c r="N518" s="238"/>
      <c r="O518" s="238"/>
      <c r="P518" s="238"/>
      <c r="Q518" s="238"/>
      <c r="R518" s="238"/>
      <c r="S518" s="238"/>
      <c r="T518" s="239"/>
      <c r="AT518" s="240" t="s">
        <v>157</v>
      </c>
      <c r="AU518" s="240" t="s">
        <v>80</v>
      </c>
      <c r="AV518" s="12" t="s">
        <v>80</v>
      </c>
      <c r="AW518" s="12" t="s">
        <v>33</v>
      </c>
      <c r="AX518" s="12" t="s">
        <v>71</v>
      </c>
      <c r="AY518" s="240" t="s">
        <v>145</v>
      </c>
    </row>
    <row r="519" spans="2:51" s="12" customFormat="1" ht="12">
      <c r="B519" s="230"/>
      <c r="C519" s="231"/>
      <c r="D519" s="217" t="s">
        <v>157</v>
      </c>
      <c r="E519" s="232" t="s">
        <v>19</v>
      </c>
      <c r="F519" s="233" t="s">
        <v>515</v>
      </c>
      <c r="G519" s="231"/>
      <c r="H519" s="234">
        <v>-49.644</v>
      </c>
      <c r="I519" s="235"/>
      <c r="J519" s="231"/>
      <c r="K519" s="231"/>
      <c r="L519" s="236"/>
      <c r="M519" s="237"/>
      <c r="N519" s="238"/>
      <c r="O519" s="238"/>
      <c r="P519" s="238"/>
      <c r="Q519" s="238"/>
      <c r="R519" s="238"/>
      <c r="S519" s="238"/>
      <c r="T519" s="239"/>
      <c r="AT519" s="240" t="s">
        <v>157</v>
      </c>
      <c r="AU519" s="240" t="s">
        <v>80</v>
      </c>
      <c r="AV519" s="12" t="s">
        <v>80</v>
      </c>
      <c r="AW519" s="12" t="s">
        <v>33</v>
      </c>
      <c r="AX519" s="12" t="s">
        <v>71</v>
      </c>
      <c r="AY519" s="240" t="s">
        <v>145</v>
      </c>
    </row>
    <row r="520" spans="2:51" s="14" customFormat="1" ht="12">
      <c r="B520" s="262"/>
      <c r="C520" s="263"/>
      <c r="D520" s="217" t="s">
        <v>157</v>
      </c>
      <c r="E520" s="264" t="s">
        <v>19</v>
      </c>
      <c r="F520" s="265" t="s">
        <v>229</v>
      </c>
      <c r="G520" s="263"/>
      <c r="H520" s="266">
        <v>180.362</v>
      </c>
      <c r="I520" s="267"/>
      <c r="J520" s="263"/>
      <c r="K520" s="263"/>
      <c r="L520" s="268"/>
      <c r="M520" s="269"/>
      <c r="N520" s="270"/>
      <c r="O520" s="270"/>
      <c r="P520" s="270"/>
      <c r="Q520" s="270"/>
      <c r="R520" s="270"/>
      <c r="S520" s="270"/>
      <c r="T520" s="271"/>
      <c r="AT520" s="272" t="s">
        <v>157</v>
      </c>
      <c r="AU520" s="272" t="s">
        <v>80</v>
      </c>
      <c r="AV520" s="14" t="s">
        <v>146</v>
      </c>
      <c r="AW520" s="14" t="s">
        <v>33</v>
      </c>
      <c r="AX520" s="14" t="s">
        <v>71</v>
      </c>
      <c r="AY520" s="272" t="s">
        <v>145</v>
      </c>
    </row>
    <row r="521" spans="2:51" s="12" customFormat="1" ht="12">
      <c r="B521" s="230"/>
      <c r="C521" s="231"/>
      <c r="D521" s="217" t="s">
        <v>157</v>
      </c>
      <c r="E521" s="232" t="s">
        <v>19</v>
      </c>
      <c r="F521" s="233" t="s">
        <v>516</v>
      </c>
      <c r="G521" s="231"/>
      <c r="H521" s="234">
        <v>2.04</v>
      </c>
      <c r="I521" s="235"/>
      <c r="J521" s="231"/>
      <c r="K521" s="231"/>
      <c r="L521" s="236"/>
      <c r="M521" s="237"/>
      <c r="N521" s="238"/>
      <c r="O521" s="238"/>
      <c r="P521" s="238"/>
      <c r="Q521" s="238"/>
      <c r="R521" s="238"/>
      <c r="S521" s="238"/>
      <c r="T521" s="239"/>
      <c r="AT521" s="240" t="s">
        <v>157</v>
      </c>
      <c r="AU521" s="240" t="s">
        <v>80</v>
      </c>
      <c r="AV521" s="12" t="s">
        <v>80</v>
      </c>
      <c r="AW521" s="12" t="s">
        <v>33</v>
      </c>
      <c r="AX521" s="12" t="s">
        <v>71</v>
      </c>
      <c r="AY521" s="240" t="s">
        <v>145</v>
      </c>
    </row>
    <row r="522" spans="2:51" s="13" customFormat="1" ht="12">
      <c r="B522" s="251"/>
      <c r="C522" s="252"/>
      <c r="D522" s="217" t="s">
        <v>157</v>
      </c>
      <c r="E522" s="253" t="s">
        <v>19</v>
      </c>
      <c r="F522" s="254" t="s">
        <v>185</v>
      </c>
      <c r="G522" s="252"/>
      <c r="H522" s="255">
        <v>182.402</v>
      </c>
      <c r="I522" s="256"/>
      <c r="J522" s="252"/>
      <c r="K522" s="252"/>
      <c r="L522" s="257"/>
      <c r="M522" s="258"/>
      <c r="N522" s="259"/>
      <c r="O522" s="259"/>
      <c r="P522" s="259"/>
      <c r="Q522" s="259"/>
      <c r="R522" s="259"/>
      <c r="S522" s="259"/>
      <c r="T522" s="260"/>
      <c r="AT522" s="261" t="s">
        <v>157</v>
      </c>
      <c r="AU522" s="261" t="s">
        <v>80</v>
      </c>
      <c r="AV522" s="13" t="s">
        <v>153</v>
      </c>
      <c r="AW522" s="13" t="s">
        <v>33</v>
      </c>
      <c r="AX522" s="13" t="s">
        <v>76</v>
      </c>
      <c r="AY522" s="261" t="s">
        <v>145</v>
      </c>
    </row>
    <row r="523" spans="2:65" s="1" customFormat="1" ht="20.4" customHeight="1">
      <c r="B523" s="38"/>
      <c r="C523" s="205" t="s">
        <v>517</v>
      </c>
      <c r="D523" s="205" t="s">
        <v>148</v>
      </c>
      <c r="E523" s="206" t="s">
        <v>518</v>
      </c>
      <c r="F523" s="207" t="s">
        <v>519</v>
      </c>
      <c r="G523" s="208" t="s">
        <v>316</v>
      </c>
      <c r="H523" s="209">
        <v>141.85</v>
      </c>
      <c r="I523" s="210"/>
      <c r="J523" s="211">
        <f>ROUND(I523*H523,2)</f>
        <v>0</v>
      </c>
      <c r="K523" s="207" t="s">
        <v>152</v>
      </c>
      <c r="L523" s="43"/>
      <c r="M523" s="212" t="s">
        <v>19</v>
      </c>
      <c r="N523" s="213" t="s">
        <v>42</v>
      </c>
      <c r="O523" s="79"/>
      <c r="P523" s="214">
        <f>O523*H523</f>
        <v>0</v>
      </c>
      <c r="Q523" s="214">
        <v>4E-05</v>
      </c>
      <c r="R523" s="214">
        <f>Q523*H523</f>
        <v>0.005674</v>
      </c>
      <c r="S523" s="214">
        <v>0</v>
      </c>
      <c r="T523" s="215">
        <f>S523*H523</f>
        <v>0</v>
      </c>
      <c r="AR523" s="17" t="s">
        <v>308</v>
      </c>
      <c r="AT523" s="17" t="s">
        <v>148</v>
      </c>
      <c r="AU523" s="17" t="s">
        <v>80</v>
      </c>
      <c r="AY523" s="17" t="s">
        <v>145</v>
      </c>
      <c r="BE523" s="216">
        <f>IF(N523="základní",J523,0)</f>
        <v>0</v>
      </c>
      <c r="BF523" s="216">
        <f>IF(N523="snížená",J523,0)</f>
        <v>0</v>
      </c>
      <c r="BG523" s="216">
        <f>IF(N523="zákl. přenesená",J523,0)</f>
        <v>0</v>
      </c>
      <c r="BH523" s="216">
        <f>IF(N523="sníž. přenesená",J523,0)</f>
        <v>0</v>
      </c>
      <c r="BI523" s="216">
        <f>IF(N523="nulová",J523,0)</f>
        <v>0</v>
      </c>
      <c r="BJ523" s="17" t="s">
        <v>76</v>
      </c>
      <c r="BK523" s="216">
        <f>ROUND(I523*H523,2)</f>
        <v>0</v>
      </c>
      <c r="BL523" s="17" t="s">
        <v>308</v>
      </c>
      <c r="BM523" s="17" t="s">
        <v>520</v>
      </c>
    </row>
    <row r="524" spans="2:47" s="1" customFormat="1" ht="12">
      <c r="B524" s="38"/>
      <c r="C524" s="39"/>
      <c r="D524" s="217" t="s">
        <v>155</v>
      </c>
      <c r="E524" s="39"/>
      <c r="F524" s="218" t="s">
        <v>502</v>
      </c>
      <c r="G524" s="39"/>
      <c r="H524" s="39"/>
      <c r="I524" s="131"/>
      <c r="J524" s="39"/>
      <c r="K524" s="39"/>
      <c r="L524" s="43"/>
      <c r="M524" s="219"/>
      <c r="N524" s="79"/>
      <c r="O524" s="79"/>
      <c r="P524" s="79"/>
      <c r="Q524" s="79"/>
      <c r="R524" s="79"/>
      <c r="S524" s="79"/>
      <c r="T524" s="80"/>
      <c r="AT524" s="17" t="s">
        <v>155</v>
      </c>
      <c r="AU524" s="17" t="s">
        <v>80</v>
      </c>
    </row>
    <row r="525" spans="2:51" s="11" customFormat="1" ht="12">
      <c r="B525" s="220"/>
      <c r="C525" s="221"/>
      <c r="D525" s="217" t="s">
        <v>157</v>
      </c>
      <c r="E525" s="222" t="s">
        <v>19</v>
      </c>
      <c r="F525" s="223" t="s">
        <v>158</v>
      </c>
      <c r="G525" s="221"/>
      <c r="H525" s="222" t="s">
        <v>19</v>
      </c>
      <c r="I525" s="224"/>
      <c r="J525" s="221"/>
      <c r="K525" s="221"/>
      <c r="L525" s="225"/>
      <c r="M525" s="226"/>
      <c r="N525" s="227"/>
      <c r="O525" s="227"/>
      <c r="P525" s="227"/>
      <c r="Q525" s="227"/>
      <c r="R525" s="227"/>
      <c r="S525" s="227"/>
      <c r="T525" s="228"/>
      <c r="AT525" s="229" t="s">
        <v>157</v>
      </c>
      <c r="AU525" s="229" t="s">
        <v>80</v>
      </c>
      <c r="AV525" s="11" t="s">
        <v>76</v>
      </c>
      <c r="AW525" s="11" t="s">
        <v>33</v>
      </c>
      <c r="AX525" s="11" t="s">
        <v>71</v>
      </c>
      <c r="AY525" s="229" t="s">
        <v>145</v>
      </c>
    </row>
    <row r="526" spans="2:51" s="11" customFormat="1" ht="12">
      <c r="B526" s="220"/>
      <c r="C526" s="221"/>
      <c r="D526" s="217" t="s">
        <v>157</v>
      </c>
      <c r="E526" s="222" t="s">
        <v>19</v>
      </c>
      <c r="F526" s="223" t="s">
        <v>159</v>
      </c>
      <c r="G526" s="221"/>
      <c r="H526" s="222" t="s">
        <v>19</v>
      </c>
      <c r="I526" s="224"/>
      <c r="J526" s="221"/>
      <c r="K526" s="221"/>
      <c r="L526" s="225"/>
      <c r="M526" s="226"/>
      <c r="N526" s="227"/>
      <c r="O526" s="227"/>
      <c r="P526" s="227"/>
      <c r="Q526" s="227"/>
      <c r="R526" s="227"/>
      <c r="S526" s="227"/>
      <c r="T526" s="228"/>
      <c r="AT526" s="229" t="s">
        <v>157</v>
      </c>
      <c r="AU526" s="229" t="s">
        <v>80</v>
      </c>
      <c r="AV526" s="11" t="s">
        <v>76</v>
      </c>
      <c r="AW526" s="11" t="s">
        <v>33</v>
      </c>
      <c r="AX526" s="11" t="s">
        <v>71</v>
      </c>
      <c r="AY526" s="229" t="s">
        <v>145</v>
      </c>
    </row>
    <row r="527" spans="2:51" s="11" customFormat="1" ht="12">
      <c r="B527" s="220"/>
      <c r="C527" s="221"/>
      <c r="D527" s="217" t="s">
        <v>157</v>
      </c>
      <c r="E527" s="222" t="s">
        <v>19</v>
      </c>
      <c r="F527" s="223" t="s">
        <v>179</v>
      </c>
      <c r="G527" s="221"/>
      <c r="H527" s="222" t="s">
        <v>19</v>
      </c>
      <c r="I527" s="224"/>
      <c r="J527" s="221"/>
      <c r="K527" s="221"/>
      <c r="L527" s="225"/>
      <c r="M527" s="226"/>
      <c r="N527" s="227"/>
      <c r="O527" s="227"/>
      <c r="P527" s="227"/>
      <c r="Q527" s="227"/>
      <c r="R527" s="227"/>
      <c r="S527" s="227"/>
      <c r="T527" s="228"/>
      <c r="AT527" s="229" t="s">
        <v>157</v>
      </c>
      <c r="AU527" s="229" t="s">
        <v>80</v>
      </c>
      <c r="AV527" s="11" t="s">
        <v>76</v>
      </c>
      <c r="AW527" s="11" t="s">
        <v>33</v>
      </c>
      <c r="AX527" s="11" t="s">
        <v>71</v>
      </c>
      <c r="AY527" s="229" t="s">
        <v>145</v>
      </c>
    </row>
    <row r="528" spans="2:51" s="12" customFormat="1" ht="12">
      <c r="B528" s="230"/>
      <c r="C528" s="231"/>
      <c r="D528" s="217" t="s">
        <v>157</v>
      </c>
      <c r="E528" s="232" t="s">
        <v>19</v>
      </c>
      <c r="F528" s="233" t="s">
        <v>521</v>
      </c>
      <c r="G528" s="231"/>
      <c r="H528" s="234">
        <v>87.8</v>
      </c>
      <c r="I528" s="235"/>
      <c r="J528" s="231"/>
      <c r="K528" s="231"/>
      <c r="L528" s="236"/>
      <c r="M528" s="237"/>
      <c r="N528" s="238"/>
      <c r="O528" s="238"/>
      <c r="P528" s="238"/>
      <c r="Q528" s="238"/>
      <c r="R528" s="238"/>
      <c r="S528" s="238"/>
      <c r="T528" s="239"/>
      <c r="AT528" s="240" t="s">
        <v>157</v>
      </c>
      <c r="AU528" s="240" t="s">
        <v>80</v>
      </c>
      <c r="AV528" s="12" t="s">
        <v>80</v>
      </c>
      <c r="AW528" s="12" t="s">
        <v>33</v>
      </c>
      <c r="AX528" s="12" t="s">
        <v>71</v>
      </c>
      <c r="AY528" s="240" t="s">
        <v>145</v>
      </c>
    </row>
    <row r="529" spans="2:51" s="11" customFormat="1" ht="12">
      <c r="B529" s="220"/>
      <c r="C529" s="221"/>
      <c r="D529" s="217" t="s">
        <v>157</v>
      </c>
      <c r="E529" s="222" t="s">
        <v>19</v>
      </c>
      <c r="F529" s="223" t="s">
        <v>181</v>
      </c>
      <c r="G529" s="221"/>
      <c r="H529" s="222" t="s">
        <v>19</v>
      </c>
      <c r="I529" s="224"/>
      <c r="J529" s="221"/>
      <c r="K529" s="221"/>
      <c r="L529" s="225"/>
      <c r="M529" s="226"/>
      <c r="N529" s="227"/>
      <c r="O529" s="227"/>
      <c r="P529" s="227"/>
      <c r="Q529" s="227"/>
      <c r="R529" s="227"/>
      <c r="S529" s="227"/>
      <c r="T529" s="228"/>
      <c r="AT529" s="229" t="s">
        <v>157</v>
      </c>
      <c r="AU529" s="229" t="s">
        <v>80</v>
      </c>
      <c r="AV529" s="11" t="s">
        <v>76</v>
      </c>
      <c r="AW529" s="11" t="s">
        <v>33</v>
      </c>
      <c r="AX529" s="11" t="s">
        <v>71</v>
      </c>
      <c r="AY529" s="229" t="s">
        <v>145</v>
      </c>
    </row>
    <row r="530" spans="2:51" s="12" customFormat="1" ht="12">
      <c r="B530" s="230"/>
      <c r="C530" s="231"/>
      <c r="D530" s="217" t="s">
        <v>157</v>
      </c>
      <c r="E530" s="232" t="s">
        <v>19</v>
      </c>
      <c r="F530" s="233" t="s">
        <v>522</v>
      </c>
      <c r="G530" s="231"/>
      <c r="H530" s="234">
        <v>47.25</v>
      </c>
      <c r="I530" s="235"/>
      <c r="J530" s="231"/>
      <c r="K530" s="231"/>
      <c r="L530" s="236"/>
      <c r="M530" s="237"/>
      <c r="N530" s="238"/>
      <c r="O530" s="238"/>
      <c r="P530" s="238"/>
      <c r="Q530" s="238"/>
      <c r="R530" s="238"/>
      <c r="S530" s="238"/>
      <c r="T530" s="239"/>
      <c r="AT530" s="240" t="s">
        <v>157</v>
      </c>
      <c r="AU530" s="240" t="s">
        <v>80</v>
      </c>
      <c r="AV530" s="12" t="s">
        <v>80</v>
      </c>
      <c r="AW530" s="12" t="s">
        <v>33</v>
      </c>
      <c r="AX530" s="12" t="s">
        <v>71</v>
      </c>
      <c r="AY530" s="240" t="s">
        <v>145</v>
      </c>
    </row>
    <row r="531" spans="2:51" s="14" customFormat="1" ht="12">
      <c r="B531" s="262"/>
      <c r="C531" s="263"/>
      <c r="D531" s="217" t="s">
        <v>157</v>
      </c>
      <c r="E531" s="264" t="s">
        <v>19</v>
      </c>
      <c r="F531" s="265" t="s">
        <v>229</v>
      </c>
      <c r="G531" s="263"/>
      <c r="H531" s="266">
        <v>135.05</v>
      </c>
      <c r="I531" s="267"/>
      <c r="J531" s="263"/>
      <c r="K531" s="263"/>
      <c r="L531" s="268"/>
      <c r="M531" s="269"/>
      <c r="N531" s="270"/>
      <c r="O531" s="270"/>
      <c r="P531" s="270"/>
      <c r="Q531" s="270"/>
      <c r="R531" s="270"/>
      <c r="S531" s="270"/>
      <c r="T531" s="271"/>
      <c r="AT531" s="272" t="s">
        <v>157</v>
      </c>
      <c r="AU531" s="272" t="s">
        <v>80</v>
      </c>
      <c r="AV531" s="14" t="s">
        <v>146</v>
      </c>
      <c r="AW531" s="14" t="s">
        <v>33</v>
      </c>
      <c r="AX531" s="14" t="s">
        <v>71</v>
      </c>
      <c r="AY531" s="272" t="s">
        <v>145</v>
      </c>
    </row>
    <row r="532" spans="2:51" s="12" customFormat="1" ht="12">
      <c r="B532" s="230"/>
      <c r="C532" s="231"/>
      <c r="D532" s="217" t="s">
        <v>157</v>
      </c>
      <c r="E532" s="232" t="s">
        <v>19</v>
      </c>
      <c r="F532" s="233" t="s">
        <v>523</v>
      </c>
      <c r="G532" s="231"/>
      <c r="H532" s="234">
        <v>6.8</v>
      </c>
      <c r="I532" s="235"/>
      <c r="J532" s="231"/>
      <c r="K532" s="231"/>
      <c r="L532" s="236"/>
      <c r="M532" s="237"/>
      <c r="N532" s="238"/>
      <c r="O532" s="238"/>
      <c r="P532" s="238"/>
      <c r="Q532" s="238"/>
      <c r="R532" s="238"/>
      <c r="S532" s="238"/>
      <c r="T532" s="239"/>
      <c r="AT532" s="240" t="s">
        <v>157</v>
      </c>
      <c r="AU532" s="240" t="s">
        <v>80</v>
      </c>
      <c r="AV532" s="12" t="s">
        <v>80</v>
      </c>
      <c r="AW532" s="12" t="s">
        <v>33</v>
      </c>
      <c r="AX532" s="12" t="s">
        <v>71</v>
      </c>
      <c r="AY532" s="240" t="s">
        <v>145</v>
      </c>
    </row>
    <row r="533" spans="2:51" s="13" customFormat="1" ht="12">
      <c r="B533" s="251"/>
      <c r="C533" s="252"/>
      <c r="D533" s="217" t="s">
        <v>157</v>
      </c>
      <c r="E533" s="253" t="s">
        <v>19</v>
      </c>
      <c r="F533" s="254" t="s">
        <v>185</v>
      </c>
      <c r="G533" s="252"/>
      <c r="H533" s="255">
        <v>141.85</v>
      </c>
      <c r="I533" s="256"/>
      <c r="J533" s="252"/>
      <c r="K533" s="252"/>
      <c r="L533" s="257"/>
      <c r="M533" s="258"/>
      <c r="N533" s="259"/>
      <c r="O533" s="259"/>
      <c r="P533" s="259"/>
      <c r="Q533" s="259"/>
      <c r="R533" s="259"/>
      <c r="S533" s="259"/>
      <c r="T533" s="260"/>
      <c r="AT533" s="261" t="s">
        <v>157</v>
      </c>
      <c r="AU533" s="261" t="s">
        <v>80</v>
      </c>
      <c r="AV533" s="13" t="s">
        <v>153</v>
      </c>
      <c r="AW533" s="13" t="s">
        <v>33</v>
      </c>
      <c r="AX533" s="13" t="s">
        <v>76</v>
      </c>
      <c r="AY533" s="261" t="s">
        <v>145</v>
      </c>
    </row>
    <row r="534" spans="2:65" s="1" customFormat="1" ht="20.4" customHeight="1">
      <c r="B534" s="38"/>
      <c r="C534" s="205" t="s">
        <v>524</v>
      </c>
      <c r="D534" s="205" t="s">
        <v>148</v>
      </c>
      <c r="E534" s="206" t="s">
        <v>525</v>
      </c>
      <c r="F534" s="207" t="s">
        <v>526</v>
      </c>
      <c r="G534" s="208" t="s">
        <v>177</v>
      </c>
      <c r="H534" s="209">
        <v>1.02</v>
      </c>
      <c r="I534" s="210"/>
      <c r="J534" s="211">
        <f>ROUND(I534*H534,2)</f>
        <v>0</v>
      </c>
      <c r="K534" s="207" t="s">
        <v>152</v>
      </c>
      <c r="L534" s="43"/>
      <c r="M534" s="212" t="s">
        <v>19</v>
      </c>
      <c r="N534" s="213" t="s">
        <v>42</v>
      </c>
      <c r="O534" s="79"/>
      <c r="P534" s="214">
        <f>O534*H534</f>
        <v>0</v>
      </c>
      <c r="Q534" s="214">
        <v>0</v>
      </c>
      <c r="R534" s="214">
        <f>Q534*H534</f>
        <v>0</v>
      </c>
      <c r="S534" s="214">
        <v>0</v>
      </c>
      <c r="T534" s="215">
        <f>S534*H534</f>
        <v>0</v>
      </c>
      <c r="AR534" s="17" t="s">
        <v>308</v>
      </c>
      <c r="AT534" s="17" t="s">
        <v>148</v>
      </c>
      <c r="AU534" s="17" t="s">
        <v>80</v>
      </c>
      <c r="AY534" s="17" t="s">
        <v>145</v>
      </c>
      <c r="BE534" s="216">
        <f>IF(N534="základní",J534,0)</f>
        <v>0</v>
      </c>
      <c r="BF534" s="216">
        <f>IF(N534="snížená",J534,0)</f>
        <v>0</v>
      </c>
      <c r="BG534" s="216">
        <f>IF(N534="zákl. přenesená",J534,0)</f>
        <v>0</v>
      </c>
      <c r="BH534" s="216">
        <f>IF(N534="sníž. přenesená",J534,0)</f>
        <v>0</v>
      </c>
      <c r="BI534" s="216">
        <f>IF(N534="nulová",J534,0)</f>
        <v>0</v>
      </c>
      <c r="BJ534" s="17" t="s">
        <v>76</v>
      </c>
      <c r="BK534" s="216">
        <f>ROUND(I534*H534,2)</f>
        <v>0</v>
      </c>
      <c r="BL534" s="17" t="s">
        <v>308</v>
      </c>
      <c r="BM534" s="17" t="s">
        <v>527</v>
      </c>
    </row>
    <row r="535" spans="2:47" s="1" customFormat="1" ht="12">
      <c r="B535" s="38"/>
      <c r="C535" s="39"/>
      <c r="D535" s="217" t="s">
        <v>155</v>
      </c>
      <c r="E535" s="39"/>
      <c r="F535" s="218" t="s">
        <v>502</v>
      </c>
      <c r="G535" s="39"/>
      <c r="H535" s="39"/>
      <c r="I535" s="131"/>
      <c r="J535" s="39"/>
      <c r="K535" s="39"/>
      <c r="L535" s="43"/>
      <c r="M535" s="219"/>
      <c r="N535" s="79"/>
      <c r="O535" s="79"/>
      <c r="P535" s="79"/>
      <c r="Q535" s="79"/>
      <c r="R535" s="79"/>
      <c r="S535" s="79"/>
      <c r="T535" s="80"/>
      <c r="AT535" s="17" t="s">
        <v>155</v>
      </c>
      <c r="AU535" s="17" t="s">
        <v>80</v>
      </c>
    </row>
    <row r="536" spans="2:65" s="1" customFormat="1" ht="20.4" customHeight="1">
      <c r="B536" s="38"/>
      <c r="C536" s="205" t="s">
        <v>528</v>
      </c>
      <c r="D536" s="205" t="s">
        <v>148</v>
      </c>
      <c r="E536" s="206" t="s">
        <v>529</v>
      </c>
      <c r="F536" s="207" t="s">
        <v>530</v>
      </c>
      <c r="G536" s="208" t="s">
        <v>177</v>
      </c>
      <c r="H536" s="209">
        <v>3.88</v>
      </c>
      <c r="I536" s="210"/>
      <c r="J536" s="211">
        <f>ROUND(I536*H536,2)</f>
        <v>0</v>
      </c>
      <c r="K536" s="207" t="s">
        <v>152</v>
      </c>
      <c r="L536" s="43"/>
      <c r="M536" s="212" t="s">
        <v>19</v>
      </c>
      <c r="N536" s="213" t="s">
        <v>42</v>
      </c>
      <c r="O536" s="79"/>
      <c r="P536" s="214">
        <f>O536*H536</f>
        <v>0</v>
      </c>
      <c r="Q536" s="214">
        <v>0.01206</v>
      </c>
      <c r="R536" s="214">
        <f>Q536*H536</f>
        <v>0.046792799999999996</v>
      </c>
      <c r="S536" s="214">
        <v>0</v>
      </c>
      <c r="T536" s="215">
        <f>S536*H536</f>
        <v>0</v>
      </c>
      <c r="AR536" s="17" t="s">
        <v>308</v>
      </c>
      <c r="AT536" s="17" t="s">
        <v>148</v>
      </c>
      <c r="AU536" s="17" t="s">
        <v>80</v>
      </c>
      <c r="AY536" s="17" t="s">
        <v>145</v>
      </c>
      <c r="BE536" s="216">
        <f>IF(N536="základní",J536,0)</f>
        <v>0</v>
      </c>
      <c r="BF536" s="216">
        <f>IF(N536="snížená",J536,0)</f>
        <v>0</v>
      </c>
      <c r="BG536" s="216">
        <f>IF(N536="zákl. přenesená",J536,0)</f>
        <v>0</v>
      </c>
      <c r="BH536" s="216">
        <f>IF(N536="sníž. přenesená",J536,0)</f>
        <v>0</v>
      </c>
      <c r="BI536" s="216">
        <f>IF(N536="nulová",J536,0)</f>
        <v>0</v>
      </c>
      <c r="BJ536" s="17" t="s">
        <v>76</v>
      </c>
      <c r="BK536" s="216">
        <f>ROUND(I536*H536,2)</f>
        <v>0</v>
      </c>
      <c r="BL536" s="17" t="s">
        <v>308</v>
      </c>
      <c r="BM536" s="17" t="s">
        <v>531</v>
      </c>
    </row>
    <row r="537" spans="2:47" s="1" customFormat="1" ht="12">
      <c r="B537" s="38"/>
      <c r="C537" s="39"/>
      <c r="D537" s="217" t="s">
        <v>155</v>
      </c>
      <c r="E537" s="39"/>
      <c r="F537" s="218" t="s">
        <v>532</v>
      </c>
      <c r="G537" s="39"/>
      <c r="H537" s="39"/>
      <c r="I537" s="131"/>
      <c r="J537" s="39"/>
      <c r="K537" s="39"/>
      <c r="L537" s="43"/>
      <c r="M537" s="219"/>
      <c r="N537" s="79"/>
      <c r="O537" s="79"/>
      <c r="P537" s="79"/>
      <c r="Q537" s="79"/>
      <c r="R537" s="79"/>
      <c r="S537" s="79"/>
      <c r="T537" s="80"/>
      <c r="AT537" s="17" t="s">
        <v>155</v>
      </c>
      <c r="AU537" s="17" t="s">
        <v>80</v>
      </c>
    </row>
    <row r="538" spans="2:51" s="11" customFormat="1" ht="12">
      <c r="B538" s="220"/>
      <c r="C538" s="221"/>
      <c r="D538" s="217" t="s">
        <v>157</v>
      </c>
      <c r="E538" s="222" t="s">
        <v>19</v>
      </c>
      <c r="F538" s="223" t="s">
        <v>158</v>
      </c>
      <c r="G538" s="221"/>
      <c r="H538" s="222" t="s">
        <v>19</v>
      </c>
      <c r="I538" s="224"/>
      <c r="J538" s="221"/>
      <c r="K538" s="221"/>
      <c r="L538" s="225"/>
      <c r="M538" s="226"/>
      <c r="N538" s="227"/>
      <c r="O538" s="227"/>
      <c r="P538" s="227"/>
      <c r="Q538" s="227"/>
      <c r="R538" s="227"/>
      <c r="S538" s="227"/>
      <c r="T538" s="228"/>
      <c r="AT538" s="229" t="s">
        <v>157</v>
      </c>
      <c r="AU538" s="229" t="s">
        <v>80</v>
      </c>
      <c r="AV538" s="11" t="s">
        <v>76</v>
      </c>
      <c r="AW538" s="11" t="s">
        <v>33</v>
      </c>
      <c r="AX538" s="11" t="s">
        <v>71</v>
      </c>
      <c r="AY538" s="229" t="s">
        <v>145</v>
      </c>
    </row>
    <row r="539" spans="2:51" s="11" customFormat="1" ht="12">
      <c r="B539" s="220"/>
      <c r="C539" s="221"/>
      <c r="D539" s="217" t="s">
        <v>157</v>
      </c>
      <c r="E539" s="222" t="s">
        <v>19</v>
      </c>
      <c r="F539" s="223" t="s">
        <v>264</v>
      </c>
      <c r="G539" s="221"/>
      <c r="H539" s="222" t="s">
        <v>19</v>
      </c>
      <c r="I539" s="224"/>
      <c r="J539" s="221"/>
      <c r="K539" s="221"/>
      <c r="L539" s="225"/>
      <c r="M539" s="226"/>
      <c r="N539" s="227"/>
      <c r="O539" s="227"/>
      <c r="P539" s="227"/>
      <c r="Q539" s="227"/>
      <c r="R539" s="227"/>
      <c r="S539" s="227"/>
      <c r="T539" s="228"/>
      <c r="AT539" s="229" t="s">
        <v>157</v>
      </c>
      <c r="AU539" s="229" t="s">
        <v>80</v>
      </c>
      <c r="AV539" s="11" t="s">
        <v>76</v>
      </c>
      <c r="AW539" s="11" t="s">
        <v>33</v>
      </c>
      <c r="AX539" s="11" t="s">
        <v>71</v>
      </c>
      <c r="AY539" s="229" t="s">
        <v>145</v>
      </c>
    </row>
    <row r="540" spans="2:51" s="12" customFormat="1" ht="12">
      <c r="B540" s="230"/>
      <c r="C540" s="231"/>
      <c r="D540" s="217" t="s">
        <v>157</v>
      </c>
      <c r="E540" s="232" t="s">
        <v>19</v>
      </c>
      <c r="F540" s="233" t="s">
        <v>533</v>
      </c>
      <c r="G540" s="231"/>
      <c r="H540" s="234">
        <v>3.88</v>
      </c>
      <c r="I540" s="235"/>
      <c r="J540" s="231"/>
      <c r="K540" s="231"/>
      <c r="L540" s="236"/>
      <c r="M540" s="237"/>
      <c r="N540" s="238"/>
      <c r="O540" s="238"/>
      <c r="P540" s="238"/>
      <c r="Q540" s="238"/>
      <c r="R540" s="238"/>
      <c r="S540" s="238"/>
      <c r="T540" s="239"/>
      <c r="AT540" s="240" t="s">
        <v>157</v>
      </c>
      <c r="AU540" s="240" t="s">
        <v>80</v>
      </c>
      <c r="AV540" s="12" t="s">
        <v>80</v>
      </c>
      <c r="AW540" s="12" t="s">
        <v>33</v>
      </c>
      <c r="AX540" s="12" t="s">
        <v>76</v>
      </c>
      <c r="AY540" s="240" t="s">
        <v>145</v>
      </c>
    </row>
    <row r="541" spans="2:65" s="1" customFormat="1" ht="20.4" customHeight="1">
      <c r="B541" s="38"/>
      <c r="C541" s="205" t="s">
        <v>534</v>
      </c>
      <c r="D541" s="205" t="s">
        <v>148</v>
      </c>
      <c r="E541" s="206" t="s">
        <v>535</v>
      </c>
      <c r="F541" s="207" t="s">
        <v>536</v>
      </c>
      <c r="G541" s="208" t="s">
        <v>177</v>
      </c>
      <c r="H541" s="209">
        <v>85.37</v>
      </c>
      <c r="I541" s="210"/>
      <c r="J541" s="211">
        <f>ROUND(I541*H541,2)</f>
        <v>0</v>
      </c>
      <c r="K541" s="207" t="s">
        <v>152</v>
      </c>
      <c r="L541" s="43"/>
      <c r="M541" s="212" t="s">
        <v>19</v>
      </c>
      <c r="N541" s="213" t="s">
        <v>42</v>
      </c>
      <c r="O541" s="79"/>
      <c r="P541" s="214">
        <f>O541*H541</f>
        <v>0</v>
      </c>
      <c r="Q541" s="214">
        <v>0.0001</v>
      </c>
      <c r="R541" s="214">
        <f>Q541*H541</f>
        <v>0.008537000000000001</v>
      </c>
      <c r="S541" s="214">
        <v>0</v>
      </c>
      <c r="T541" s="215">
        <f>S541*H541</f>
        <v>0</v>
      </c>
      <c r="AR541" s="17" t="s">
        <v>308</v>
      </c>
      <c r="AT541" s="17" t="s">
        <v>148</v>
      </c>
      <c r="AU541" s="17" t="s">
        <v>80</v>
      </c>
      <c r="AY541" s="17" t="s">
        <v>145</v>
      </c>
      <c r="BE541" s="216">
        <f>IF(N541="základní",J541,0)</f>
        <v>0</v>
      </c>
      <c r="BF541" s="216">
        <f>IF(N541="snížená",J541,0)</f>
        <v>0</v>
      </c>
      <c r="BG541" s="216">
        <f>IF(N541="zákl. přenesená",J541,0)</f>
        <v>0</v>
      </c>
      <c r="BH541" s="216">
        <f>IF(N541="sníž. přenesená",J541,0)</f>
        <v>0</v>
      </c>
      <c r="BI541" s="216">
        <f>IF(N541="nulová",J541,0)</f>
        <v>0</v>
      </c>
      <c r="BJ541" s="17" t="s">
        <v>76</v>
      </c>
      <c r="BK541" s="216">
        <f>ROUND(I541*H541,2)</f>
        <v>0</v>
      </c>
      <c r="BL541" s="17" t="s">
        <v>308</v>
      </c>
      <c r="BM541" s="17" t="s">
        <v>537</v>
      </c>
    </row>
    <row r="542" spans="2:47" s="1" customFormat="1" ht="12">
      <c r="B542" s="38"/>
      <c r="C542" s="39"/>
      <c r="D542" s="217" t="s">
        <v>155</v>
      </c>
      <c r="E542" s="39"/>
      <c r="F542" s="218" t="s">
        <v>532</v>
      </c>
      <c r="G542" s="39"/>
      <c r="H542" s="39"/>
      <c r="I542" s="131"/>
      <c r="J542" s="39"/>
      <c r="K542" s="39"/>
      <c r="L542" s="43"/>
      <c r="M542" s="219"/>
      <c r="N542" s="79"/>
      <c r="O542" s="79"/>
      <c r="P542" s="79"/>
      <c r="Q542" s="79"/>
      <c r="R542" s="79"/>
      <c r="S542" s="79"/>
      <c r="T542" s="80"/>
      <c r="AT542" s="17" t="s">
        <v>155</v>
      </c>
      <c r="AU542" s="17" t="s">
        <v>80</v>
      </c>
    </row>
    <row r="543" spans="2:51" s="11" customFormat="1" ht="12">
      <c r="B543" s="220"/>
      <c r="C543" s="221"/>
      <c r="D543" s="217" t="s">
        <v>157</v>
      </c>
      <c r="E543" s="222" t="s">
        <v>19</v>
      </c>
      <c r="F543" s="223" t="s">
        <v>158</v>
      </c>
      <c r="G543" s="221"/>
      <c r="H543" s="222" t="s">
        <v>19</v>
      </c>
      <c r="I543" s="224"/>
      <c r="J543" s="221"/>
      <c r="K543" s="221"/>
      <c r="L543" s="225"/>
      <c r="M543" s="226"/>
      <c r="N543" s="227"/>
      <c r="O543" s="227"/>
      <c r="P543" s="227"/>
      <c r="Q543" s="227"/>
      <c r="R543" s="227"/>
      <c r="S543" s="227"/>
      <c r="T543" s="228"/>
      <c r="AT543" s="229" t="s">
        <v>157</v>
      </c>
      <c r="AU543" s="229" t="s">
        <v>80</v>
      </c>
      <c r="AV543" s="11" t="s">
        <v>76</v>
      </c>
      <c r="AW543" s="11" t="s">
        <v>33</v>
      </c>
      <c r="AX543" s="11" t="s">
        <v>71</v>
      </c>
      <c r="AY543" s="229" t="s">
        <v>145</v>
      </c>
    </row>
    <row r="544" spans="2:51" s="12" customFormat="1" ht="12">
      <c r="B544" s="230"/>
      <c r="C544" s="231"/>
      <c r="D544" s="217" t="s">
        <v>157</v>
      </c>
      <c r="E544" s="232" t="s">
        <v>19</v>
      </c>
      <c r="F544" s="233" t="s">
        <v>533</v>
      </c>
      <c r="G544" s="231"/>
      <c r="H544" s="234">
        <v>3.88</v>
      </c>
      <c r="I544" s="235"/>
      <c r="J544" s="231"/>
      <c r="K544" s="231"/>
      <c r="L544" s="236"/>
      <c r="M544" s="237"/>
      <c r="N544" s="238"/>
      <c r="O544" s="238"/>
      <c r="P544" s="238"/>
      <c r="Q544" s="238"/>
      <c r="R544" s="238"/>
      <c r="S544" s="238"/>
      <c r="T544" s="239"/>
      <c r="AT544" s="240" t="s">
        <v>157</v>
      </c>
      <c r="AU544" s="240" t="s">
        <v>80</v>
      </c>
      <c r="AV544" s="12" t="s">
        <v>80</v>
      </c>
      <c r="AW544" s="12" t="s">
        <v>33</v>
      </c>
      <c r="AX544" s="12" t="s">
        <v>71</v>
      </c>
      <c r="AY544" s="240" t="s">
        <v>145</v>
      </c>
    </row>
    <row r="545" spans="2:51" s="12" customFormat="1" ht="12">
      <c r="B545" s="230"/>
      <c r="C545" s="231"/>
      <c r="D545" s="217" t="s">
        <v>157</v>
      </c>
      <c r="E545" s="232" t="s">
        <v>19</v>
      </c>
      <c r="F545" s="233" t="s">
        <v>538</v>
      </c>
      <c r="G545" s="231"/>
      <c r="H545" s="234">
        <v>81.49</v>
      </c>
      <c r="I545" s="235"/>
      <c r="J545" s="231"/>
      <c r="K545" s="231"/>
      <c r="L545" s="236"/>
      <c r="M545" s="237"/>
      <c r="N545" s="238"/>
      <c r="O545" s="238"/>
      <c r="P545" s="238"/>
      <c r="Q545" s="238"/>
      <c r="R545" s="238"/>
      <c r="S545" s="238"/>
      <c r="T545" s="239"/>
      <c r="AT545" s="240" t="s">
        <v>157</v>
      </c>
      <c r="AU545" s="240" t="s">
        <v>80</v>
      </c>
      <c r="AV545" s="12" t="s">
        <v>80</v>
      </c>
      <c r="AW545" s="12" t="s">
        <v>33</v>
      </c>
      <c r="AX545" s="12" t="s">
        <v>71</v>
      </c>
      <c r="AY545" s="240" t="s">
        <v>145</v>
      </c>
    </row>
    <row r="546" spans="2:51" s="13" customFormat="1" ht="12">
      <c r="B546" s="251"/>
      <c r="C546" s="252"/>
      <c r="D546" s="217" t="s">
        <v>157</v>
      </c>
      <c r="E546" s="253" t="s">
        <v>19</v>
      </c>
      <c r="F546" s="254" t="s">
        <v>185</v>
      </c>
      <c r="G546" s="252"/>
      <c r="H546" s="255">
        <v>85.37</v>
      </c>
      <c r="I546" s="256"/>
      <c r="J546" s="252"/>
      <c r="K546" s="252"/>
      <c r="L546" s="257"/>
      <c r="M546" s="258"/>
      <c r="N546" s="259"/>
      <c r="O546" s="259"/>
      <c r="P546" s="259"/>
      <c r="Q546" s="259"/>
      <c r="R546" s="259"/>
      <c r="S546" s="259"/>
      <c r="T546" s="260"/>
      <c r="AT546" s="261" t="s">
        <v>157</v>
      </c>
      <c r="AU546" s="261" t="s">
        <v>80</v>
      </c>
      <c r="AV546" s="13" t="s">
        <v>153</v>
      </c>
      <c r="AW546" s="13" t="s">
        <v>33</v>
      </c>
      <c r="AX546" s="13" t="s">
        <v>76</v>
      </c>
      <c r="AY546" s="261" t="s">
        <v>145</v>
      </c>
    </row>
    <row r="547" spans="2:65" s="1" customFormat="1" ht="20.4" customHeight="1">
      <c r="B547" s="38"/>
      <c r="C547" s="205" t="s">
        <v>539</v>
      </c>
      <c r="D547" s="205" t="s">
        <v>148</v>
      </c>
      <c r="E547" s="206" t="s">
        <v>540</v>
      </c>
      <c r="F547" s="207" t="s">
        <v>541</v>
      </c>
      <c r="G547" s="208" t="s">
        <v>177</v>
      </c>
      <c r="H547" s="209">
        <v>85.37</v>
      </c>
      <c r="I547" s="210"/>
      <c r="J547" s="211">
        <f>ROUND(I547*H547,2)</f>
        <v>0</v>
      </c>
      <c r="K547" s="207" t="s">
        <v>152</v>
      </c>
      <c r="L547" s="43"/>
      <c r="M547" s="212" t="s">
        <v>19</v>
      </c>
      <c r="N547" s="213" t="s">
        <v>42</v>
      </c>
      <c r="O547" s="79"/>
      <c r="P547" s="214">
        <f>O547*H547</f>
        <v>0</v>
      </c>
      <c r="Q547" s="214">
        <v>0</v>
      </c>
      <c r="R547" s="214">
        <f>Q547*H547</f>
        <v>0</v>
      </c>
      <c r="S547" s="214">
        <v>0</v>
      </c>
      <c r="T547" s="215">
        <f>S547*H547</f>
        <v>0</v>
      </c>
      <c r="AR547" s="17" t="s">
        <v>308</v>
      </c>
      <c r="AT547" s="17" t="s">
        <v>148</v>
      </c>
      <c r="AU547" s="17" t="s">
        <v>80</v>
      </c>
      <c r="AY547" s="17" t="s">
        <v>145</v>
      </c>
      <c r="BE547" s="216">
        <f>IF(N547="základní",J547,0)</f>
        <v>0</v>
      </c>
      <c r="BF547" s="216">
        <f>IF(N547="snížená",J547,0)</f>
        <v>0</v>
      </c>
      <c r="BG547" s="216">
        <f>IF(N547="zákl. přenesená",J547,0)</f>
        <v>0</v>
      </c>
      <c r="BH547" s="216">
        <f>IF(N547="sníž. přenesená",J547,0)</f>
        <v>0</v>
      </c>
      <c r="BI547" s="216">
        <f>IF(N547="nulová",J547,0)</f>
        <v>0</v>
      </c>
      <c r="BJ547" s="17" t="s">
        <v>76</v>
      </c>
      <c r="BK547" s="216">
        <f>ROUND(I547*H547,2)</f>
        <v>0</v>
      </c>
      <c r="BL547" s="17" t="s">
        <v>308</v>
      </c>
      <c r="BM547" s="17" t="s">
        <v>542</v>
      </c>
    </row>
    <row r="548" spans="2:47" s="1" customFormat="1" ht="12">
      <c r="B548" s="38"/>
      <c r="C548" s="39"/>
      <c r="D548" s="217" t="s">
        <v>155</v>
      </c>
      <c r="E548" s="39"/>
      <c r="F548" s="218" t="s">
        <v>532</v>
      </c>
      <c r="G548" s="39"/>
      <c r="H548" s="39"/>
      <c r="I548" s="131"/>
      <c r="J548" s="39"/>
      <c r="K548" s="39"/>
      <c r="L548" s="43"/>
      <c r="M548" s="219"/>
      <c r="N548" s="79"/>
      <c r="O548" s="79"/>
      <c r="P548" s="79"/>
      <c r="Q548" s="79"/>
      <c r="R548" s="79"/>
      <c r="S548" s="79"/>
      <c r="T548" s="80"/>
      <c r="AT548" s="17" t="s">
        <v>155</v>
      </c>
      <c r="AU548" s="17" t="s">
        <v>80</v>
      </c>
    </row>
    <row r="549" spans="2:65" s="1" customFormat="1" ht="20.4" customHeight="1">
      <c r="B549" s="38"/>
      <c r="C549" s="205" t="s">
        <v>543</v>
      </c>
      <c r="D549" s="205" t="s">
        <v>148</v>
      </c>
      <c r="E549" s="206" t="s">
        <v>544</v>
      </c>
      <c r="F549" s="207" t="s">
        <v>545</v>
      </c>
      <c r="G549" s="208" t="s">
        <v>177</v>
      </c>
      <c r="H549" s="209">
        <v>20.16</v>
      </c>
      <c r="I549" s="210"/>
      <c r="J549" s="211">
        <f>ROUND(I549*H549,2)</f>
        <v>0</v>
      </c>
      <c r="K549" s="207" t="s">
        <v>152</v>
      </c>
      <c r="L549" s="43"/>
      <c r="M549" s="212" t="s">
        <v>19</v>
      </c>
      <c r="N549" s="213" t="s">
        <v>42</v>
      </c>
      <c r="O549" s="79"/>
      <c r="P549" s="214">
        <f>O549*H549</f>
        <v>0</v>
      </c>
      <c r="Q549" s="214">
        <v>0</v>
      </c>
      <c r="R549" s="214">
        <f>Q549*H549</f>
        <v>0</v>
      </c>
      <c r="S549" s="214">
        <v>0.01725</v>
      </c>
      <c r="T549" s="215">
        <f>S549*H549</f>
        <v>0.34776</v>
      </c>
      <c r="AR549" s="17" t="s">
        <v>308</v>
      </c>
      <c r="AT549" s="17" t="s">
        <v>148</v>
      </c>
      <c r="AU549" s="17" t="s">
        <v>80</v>
      </c>
      <c r="AY549" s="17" t="s">
        <v>145</v>
      </c>
      <c r="BE549" s="216">
        <f>IF(N549="základní",J549,0)</f>
        <v>0</v>
      </c>
      <c r="BF549" s="216">
        <f>IF(N549="snížená",J549,0)</f>
        <v>0</v>
      </c>
      <c r="BG549" s="216">
        <f>IF(N549="zákl. přenesená",J549,0)</f>
        <v>0</v>
      </c>
      <c r="BH549" s="216">
        <f>IF(N549="sníž. přenesená",J549,0)</f>
        <v>0</v>
      </c>
      <c r="BI549" s="216">
        <f>IF(N549="nulová",J549,0)</f>
        <v>0</v>
      </c>
      <c r="BJ549" s="17" t="s">
        <v>76</v>
      </c>
      <c r="BK549" s="216">
        <f>ROUND(I549*H549,2)</f>
        <v>0</v>
      </c>
      <c r="BL549" s="17" t="s">
        <v>308</v>
      </c>
      <c r="BM549" s="17" t="s">
        <v>546</v>
      </c>
    </row>
    <row r="550" spans="2:47" s="1" customFormat="1" ht="12">
      <c r="B550" s="38"/>
      <c r="C550" s="39"/>
      <c r="D550" s="217" t="s">
        <v>155</v>
      </c>
      <c r="E550" s="39"/>
      <c r="F550" s="218" t="s">
        <v>547</v>
      </c>
      <c r="G550" s="39"/>
      <c r="H550" s="39"/>
      <c r="I550" s="131"/>
      <c r="J550" s="39"/>
      <c r="K550" s="39"/>
      <c r="L550" s="43"/>
      <c r="M550" s="219"/>
      <c r="N550" s="79"/>
      <c r="O550" s="79"/>
      <c r="P550" s="79"/>
      <c r="Q550" s="79"/>
      <c r="R550" s="79"/>
      <c r="S550" s="79"/>
      <c r="T550" s="80"/>
      <c r="AT550" s="17" t="s">
        <v>155</v>
      </c>
      <c r="AU550" s="17" t="s">
        <v>80</v>
      </c>
    </row>
    <row r="551" spans="2:51" s="11" customFormat="1" ht="12">
      <c r="B551" s="220"/>
      <c r="C551" s="221"/>
      <c r="D551" s="217" t="s">
        <v>157</v>
      </c>
      <c r="E551" s="222" t="s">
        <v>19</v>
      </c>
      <c r="F551" s="223" t="s">
        <v>335</v>
      </c>
      <c r="G551" s="221"/>
      <c r="H551" s="222" t="s">
        <v>19</v>
      </c>
      <c r="I551" s="224"/>
      <c r="J551" s="221"/>
      <c r="K551" s="221"/>
      <c r="L551" s="225"/>
      <c r="M551" s="226"/>
      <c r="N551" s="227"/>
      <c r="O551" s="227"/>
      <c r="P551" s="227"/>
      <c r="Q551" s="227"/>
      <c r="R551" s="227"/>
      <c r="S551" s="227"/>
      <c r="T551" s="228"/>
      <c r="AT551" s="229" t="s">
        <v>157</v>
      </c>
      <c r="AU551" s="229" t="s">
        <v>80</v>
      </c>
      <c r="AV551" s="11" t="s">
        <v>76</v>
      </c>
      <c r="AW551" s="11" t="s">
        <v>33</v>
      </c>
      <c r="AX551" s="11" t="s">
        <v>71</v>
      </c>
      <c r="AY551" s="229" t="s">
        <v>145</v>
      </c>
    </row>
    <row r="552" spans="2:51" s="11" customFormat="1" ht="12">
      <c r="B552" s="220"/>
      <c r="C552" s="221"/>
      <c r="D552" s="217" t="s">
        <v>157</v>
      </c>
      <c r="E552" s="222" t="s">
        <v>19</v>
      </c>
      <c r="F552" s="223" t="s">
        <v>336</v>
      </c>
      <c r="G552" s="221"/>
      <c r="H552" s="222" t="s">
        <v>19</v>
      </c>
      <c r="I552" s="224"/>
      <c r="J552" s="221"/>
      <c r="K552" s="221"/>
      <c r="L552" s="225"/>
      <c r="M552" s="226"/>
      <c r="N552" s="227"/>
      <c r="O552" s="227"/>
      <c r="P552" s="227"/>
      <c r="Q552" s="227"/>
      <c r="R552" s="227"/>
      <c r="S552" s="227"/>
      <c r="T552" s="228"/>
      <c r="AT552" s="229" t="s">
        <v>157</v>
      </c>
      <c r="AU552" s="229" t="s">
        <v>80</v>
      </c>
      <c r="AV552" s="11" t="s">
        <v>76</v>
      </c>
      <c r="AW552" s="11" t="s">
        <v>33</v>
      </c>
      <c r="AX552" s="11" t="s">
        <v>71</v>
      </c>
      <c r="AY552" s="229" t="s">
        <v>145</v>
      </c>
    </row>
    <row r="553" spans="2:51" s="11" customFormat="1" ht="12">
      <c r="B553" s="220"/>
      <c r="C553" s="221"/>
      <c r="D553" s="217" t="s">
        <v>157</v>
      </c>
      <c r="E553" s="222" t="s">
        <v>19</v>
      </c>
      <c r="F553" s="223" t="s">
        <v>337</v>
      </c>
      <c r="G553" s="221"/>
      <c r="H553" s="222" t="s">
        <v>19</v>
      </c>
      <c r="I553" s="224"/>
      <c r="J553" s="221"/>
      <c r="K553" s="221"/>
      <c r="L553" s="225"/>
      <c r="M553" s="226"/>
      <c r="N553" s="227"/>
      <c r="O553" s="227"/>
      <c r="P553" s="227"/>
      <c r="Q553" s="227"/>
      <c r="R553" s="227"/>
      <c r="S553" s="227"/>
      <c r="T553" s="228"/>
      <c r="AT553" s="229" t="s">
        <v>157</v>
      </c>
      <c r="AU553" s="229" t="s">
        <v>80</v>
      </c>
      <c r="AV553" s="11" t="s">
        <v>76</v>
      </c>
      <c r="AW553" s="11" t="s">
        <v>33</v>
      </c>
      <c r="AX553" s="11" t="s">
        <v>71</v>
      </c>
      <c r="AY553" s="229" t="s">
        <v>145</v>
      </c>
    </row>
    <row r="554" spans="2:51" s="12" customFormat="1" ht="12">
      <c r="B554" s="230"/>
      <c r="C554" s="231"/>
      <c r="D554" s="217" t="s">
        <v>157</v>
      </c>
      <c r="E554" s="232" t="s">
        <v>19</v>
      </c>
      <c r="F554" s="233" t="s">
        <v>548</v>
      </c>
      <c r="G554" s="231"/>
      <c r="H554" s="234">
        <v>10.08</v>
      </c>
      <c r="I554" s="235"/>
      <c r="J554" s="231"/>
      <c r="K554" s="231"/>
      <c r="L554" s="236"/>
      <c r="M554" s="237"/>
      <c r="N554" s="238"/>
      <c r="O554" s="238"/>
      <c r="P554" s="238"/>
      <c r="Q554" s="238"/>
      <c r="R554" s="238"/>
      <c r="S554" s="238"/>
      <c r="T554" s="239"/>
      <c r="AT554" s="240" t="s">
        <v>157</v>
      </c>
      <c r="AU554" s="240" t="s">
        <v>80</v>
      </c>
      <c r="AV554" s="12" t="s">
        <v>80</v>
      </c>
      <c r="AW554" s="12" t="s">
        <v>33</v>
      </c>
      <c r="AX554" s="12" t="s">
        <v>71</v>
      </c>
      <c r="AY554" s="240" t="s">
        <v>145</v>
      </c>
    </row>
    <row r="555" spans="2:51" s="11" customFormat="1" ht="12">
      <c r="B555" s="220"/>
      <c r="C555" s="221"/>
      <c r="D555" s="217" t="s">
        <v>157</v>
      </c>
      <c r="E555" s="222" t="s">
        <v>19</v>
      </c>
      <c r="F555" s="223" t="s">
        <v>340</v>
      </c>
      <c r="G555" s="221"/>
      <c r="H555" s="222" t="s">
        <v>19</v>
      </c>
      <c r="I555" s="224"/>
      <c r="J555" s="221"/>
      <c r="K555" s="221"/>
      <c r="L555" s="225"/>
      <c r="M555" s="226"/>
      <c r="N555" s="227"/>
      <c r="O555" s="227"/>
      <c r="P555" s="227"/>
      <c r="Q555" s="227"/>
      <c r="R555" s="227"/>
      <c r="S555" s="227"/>
      <c r="T555" s="228"/>
      <c r="AT555" s="229" t="s">
        <v>157</v>
      </c>
      <c r="AU555" s="229" t="s">
        <v>80</v>
      </c>
      <c r="AV555" s="11" t="s">
        <v>76</v>
      </c>
      <c r="AW555" s="11" t="s">
        <v>33</v>
      </c>
      <c r="AX555" s="11" t="s">
        <v>71</v>
      </c>
      <c r="AY555" s="229" t="s">
        <v>145</v>
      </c>
    </row>
    <row r="556" spans="2:51" s="12" customFormat="1" ht="12">
      <c r="B556" s="230"/>
      <c r="C556" s="231"/>
      <c r="D556" s="217" t="s">
        <v>157</v>
      </c>
      <c r="E556" s="232" t="s">
        <v>19</v>
      </c>
      <c r="F556" s="233" t="s">
        <v>548</v>
      </c>
      <c r="G556" s="231"/>
      <c r="H556" s="234">
        <v>10.08</v>
      </c>
      <c r="I556" s="235"/>
      <c r="J556" s="231"/>
      <c r="K556" s="231"/>
      <c r="L556" s="236"/>
      <c r="M556" s="237"/>
      <c r="N556" s="238"/>
      <c r="O556" s="238"/>
      <c r="P556" s="238"/>
      <c r="Q556" s="238"/>
      <c r="R556" s="238"/>
      <c r="S556" s="238"/>
      <c r="T556" s="239"/>
      <c r="AT556" s="240" t="s">
        <v>157</v>
      </c>
      <c r="AU556" s="240" t="s">
        <v>80</v>
      </c>
      <c r="AV556" s="12" t="s">
        <v>80</v>
      </c>
      <c r="AW556" s="12" t="s">
        <v>33</v>
      </c>
      <c r="AX556" s="12" t="s">
        <v>71</v>
      </c>
      <c r="AY556" s="240" t="s">
        <v>145</v>
      </c>
    </row>
    <row r="557" spans="2:51" s="13" customFormat="1" ht="12">
      <c r="B557" s="251"/>
      <c r="C557" s="252"/>
      <c r="D557" s="217" t="s">
        <v>157</v>
      </c>
      <c r="E557" s="253" t="s">
        <v>19</v>
      </c>
      <c r="F557" s="254" t="s">
        <v>185</v>
      </c>
      <c r="G557" s="252"/>
      <c r="H557" s="255">
        <v>20.16</v>
      </c>
      <c r="I557" s="256"/>
      <c r="J557" s="252"/>
      <c r="K557" s="252"/>
      <c r="L557" s="257"/>
      <c r="M557" s="258"/>
      <c r="N557" s="259"/>
      <c r="O557" s="259"/>
      <c r="P557" s="259"/>
      <c r="Q557" s="259"/>
      <c r="R557" s="259"/>
      <c r="S557" s="259"/>
      <c r="T557" s="260"/>
      <c r="AT557" s="261" t="s">
        <v>157</v>
      </c>
      <c r="AU557" s="261" t="s">
        <v>80</v>
      </c>
      <c r="AV557" s="13" t="s">
        <v>153</v>
      </c>
      <c r="AW557" s="13" t="s">
        <v>33</v>
      </c>
      <c r="AX557" s="13" t="s">
        <v>76</v>
      </c>
      <c r="AY557" s="261" t="s">
        <v>145</v>
      </c>
    </row>
    <row r="558" spans="2:65" s="1" customFormat="1" ht="30.6" customHeight="1">
      <c r="B558" s="38"/>
      <c r="C558" s="205" t="s">
        <v>549</v>
      </c>
      <c r="D558" s="205" t="s">
        <v>148</v>
      </c>
      <c r="E558" s="206" t="s">
        <v>550</v>
      </c>
      <c r="F558" s="207" t="s">
        <v>551</v>
      </c>
      <c r="G558" s="208" t="s">
        <v>177</v>
      </c>
      <c r="H558" s="209">
        <v>81.49</v>
      </c>
      <c r="I558" s="210"/>
      <c r="J558" s="211">
        <f>ROUND(I558*H558,2)</f>
        <v>0</v>
      </c>
      <c r="K558" s="207" t="s">
        <v>152</v>
      </c>
      <c r="L558" s="43"/>
      <c r="M558" s="212" t="s">
        <v>19</v>
      </c>
      <c r="N558" s="213" t="s">
        <v>42</v>
      </c>
      <c r="O558" s="79"/>
      <c r="P558" s="214">
        <f>O558*H558</f>
        <v>0</v>
      </c>
      <c r="Q558" s="214">
        <v>0.0313</v>
      </c>
      <c r="R558" s="214">
        <f>Q558*H558</f>
        <v>2.550637</v>
      </c>
      <c r="S558" s="214">
        <v>0</v>
      </c>
      <c r="T558" s="215">
        <f>S558*H558</f>
        <v>0</v>
      </c>
      <c r="AR558" s="17" t="s">
        <v>308</v>
      </c>
      <c r="AT558" s="17" t="s">
        <v>148</v>
      </c>
      <c r="AU558" s="17" t="s">
        <v>80</v>
      </c>
      <c r="AY558" s="17" t="s">
        <v>145</v>
      </c>
      <c r="BE558" s="216">
        <f>IF(N558="základní",J558,0)</f>
        <v>0</v>
      </c>
      <c r="BF558" s="216">
        <f>IF(N558="snížená",J558,0)</f>
        <v>0</v>
      </c>
      <c r="BG558" s="216">
        <f>IF(N558="zákl. přenesená",J558,0)</f>
        <v>0</v>
      </c>
      <c r="BH558" s="216">
        <f>IF(N558="sníž. přenesená",J558,0)</f>
        <v>0</v>
      </c>
      <c r="BI558" s="216">
        <f>IF(N558="nulová",J558,0)</f>
        <v>0</v>
      </c>
      <c r="BJ558" s="17" t="s">
        <v>76</v>
      </c>
      <c r="BK558" s="216">
        <f>ROUND(I558*H558,2)</f>
        <v>0</v>
      </c>
      <c r="BL558" s="17" t="s">
        <v>308</v>
      </c>
      <c r="BM558" s="17" t="s">
        <v>552</v>
      </c>
    </row>
    <row r="559" spans="2:47" s="1" customFormat="1" ht="12">
      <c r="B559" s="38"/>
      <c r="C559" s="39"/>
      <c r="D559" s="217" t="s">
        <v>155</v>
      </c>
      <c r="E559" s="39"/>
      <c r="F559" s="218" t="s">
        <v>553</v>
      </c>
      <c r="G559" s="39"/>
      <c r="H559" s="39"/>
      <c r="I559" s="131"/>
      <c r="J559" s="39"/>
      <c r="K559" s="39"/>
      <c r="L559" s="43"/>
      <c r="M559" s="219"/>
      <c r="N559" s="79"/>
      <c r="O559" s="79"/>
      <c r="P559" s="79"/>
      <c r="Q559" s="79"/>
      <c r="R559" s="79"/>
      <c r="S559" s="79"/>
      <c r="T559" s="80"/>
      <c r="AT559" s="17" t="s">
        <v>155</v>
      </c>
      <c r="AU559" s="17" t="s">
        <v>80</v>
      </c>
    </row>
    <row r="560" spans="2:51" s="11" customFormat="1" ht="12">
      <c r="B560" s="220"/>
      <c r="C560" s="221"/>
      <c r="D560" s="217" t="s">
        <v>157</v>
      </c>
      <c r="E560" s="222" t="s">
        <v>19</v>
      </c>
      <c r="F560" s="223" t="s">
        <v>275</v>
      </c>
      <c r="G560" s="221"/>
      <c r="H560" s="222" t="s">
        <v>19</v>
      </c>
      <c r="I560" s="224"/>
      <c r="J560" s="221"/>
      <c r="K560" s="221"/>
      <c r="L560" s="225"/>
      <c r="M560" s="226"/>
      <c r="N560" s="227"/>
      <c r="O560" s="227"/>
      <c r="P560" s="227"/>
      <c r="Q560" s="227"/>
      <c r="R560" s="227"/>
      <c r="S560" s="227"/>
      <c r="T560" s="228"/>
      <c r="AT560" s="229" t="s">
        <v>157</v>
      </c>
      <c r="AU560" s="229" t="s">
        <v>80</v>
      </c>
      <c r="AV560" s="11" t="s">
        <v>76</v>
      </c>
      <c r="AW560" s="11" t="s">
        <v>33</v>
      </c>
      <c r="AX560" s="11" t="s">
        <v>71</v>
      </c>
      <c r="AY560" s="229" t="s">
        <v>145</v>
      </c>
    </row>
    <row r="561" spans="2:51" s="11" customFormat="1" ht="12">
      <c r="B561" s="220"/>
      <c r="C561" s="221"/>
      <c r="D561" s="217" t="s">
        <v>157</v>
      </c>
      <c r="E561" s="222" t="s">
        <v>19</v>
      </c>
      <c r="F561" s="223" t="s">
        <v>159</v>
      </c>
      <c r="G561" s="221"/>
      <c r="H561" s="222" t="s">
        <v>19</v>
      </c>
      <c r="I561" s="224"/>
      <c r="J561" s="221"/>
      <c r="K561" s="221"/>
      <c r="L561" s="225"/>
      <c r="M561" s="226"/>
      <c r="N561" s="227"/>
      <c r="O561" s="227"/>
      <c r="P561" s="227"/>
      <c r="Q561" s="227"/>
      <c r="R561" s="227"/>
      <c r="S561" s="227"/>
      <c r="T561" s="228"/>
      <c r="AT561" s="229" t="s">
        <v>157</v>
      </c>
      <c r="AU561" s="229" t="s">
        <v>80</v>
      </c>
      <c r="AV561" s="11" t="s">
        <v>76</v>
      </c>
      <c r="AW561" s="11" t="s">
        <v>33</v>
      </c>
      <c r="AX561" s="11" t="s">
        <v>71</v>
      </c>
      <c r="AY561" s="229" t="s">
        <v>145</v>
      </c>
    </row>
    <row r="562" spans="2:51" s="11" customFormat="1" ht="12">
      <c r="B562" s="220"/>
      <c r="C562" s="221"/>
      <c r="D562" s="217" t="s">
        <v>157</v>
      </c>
      <c r="E562" s="222" t="s">
        <v>19</v>
      </c>
      <c r="F562" s="223" t="s">
        <v>179</v>
      </c>
      <c r="G562" s="221"/>
      <c r="H562" s="222" t="s">
        <v>19</v>
      </c>
      <c r="I562" s="224"/>
      <c r="J562" s="221"/>
      <c r="K562" s="221"/>
      <c r="L562" s="225"/>
      <c r="M562" s="226"/>
      <c r="N562" s="227"/>
      <c r="O562" s="227"/>
      <c r="P562" s="227"/>
      <c r="Q562" s="227"/>
      <c r="R562" s="227"/>
      <c r="S562" s="227"/>
      <c r="T562" s="228"/>
      <c r="AT562" s="229" t="s">
        <v>157</v>
      </c>
      <c r="AU562" s="229" t="s">
        <v>80</v>
      </c>
      <c r="AV562" s="11" t="s">
        <v>76</v>
      </c>
      <c r="AW562" s="11" t="s">
        <v>33</v>
      </c>
      <c r="AX562" s="11" t="s">
        <v>71</v>
      </c>
      <c r="AY562" s="229" t="s">
        <v>145</v>
      </c>
    </row>
    <row r="563" spans="2:51" s="12" customFormat="1" ht="12">
      <c r="B563" s="230"/>
      <c r="C563" s="231"/>
      <c r="D563" s="217" t="s">
        <v>157</v>
      </c>
      <c r="E563" s="232" t="s">
        <v>19</v>
      </c>
      <c r="F563" s="233" t="s">
        <v>554</v>
      </c>
      <c r="G563" s="231"/>
      <c r="H563" s="234">
        <v>21.6</v>
      </c>
      <c r="I563" s="235"/>
      <c r="J563" s="231"/>
      <c r="K563" s="231"/>
      <c r="L563" s="236"/>
      <c r="M563" s="237"/>
      <c r="N563" s="238"/>
      <c r="O563" s="238"/>
      <c r="P563" s="238"/>
      <c r="Q563" s="238"/>
      <c r="R563" s="238"/>
      <c r="S563" s="238"/>
      <c r="T563" s="239"/>
      <c r="AT563" s="240" t="s">
        <v>157</v>
      </c>
      <c r="AU563" s="240" t="s">
        <v>80</v>
      </c>
      <c r="AV563" s="12" t="s">
        <v>80</v>
      </c>
      <c r="AW563" s="12" t="s">
        <v>33</v>
      </c>
      <c r="AX563" s="12" t="s">
        <v>71</v>
      </c>
      <c r="AY563" s="240" t="s">
        <v>145</v>
      </c>
    </row>
    <row r="564" spans="2:51" s="12" customFormat="1" ht="12">
      <c r="B564" s="230"/>
      <c r="C564" s="231"/>
      <c r="D564" s="217" t="s">
        <v>157</v>
      </c>
      <c r="E564" s="232" t="s">
        <v>19</v>
      </c>
      <c r="F564" s="233" t="s">
        <v>555</v>
      </c>
      <c r="G564" s="231"/>
      <c r="H564" s="234">
        <v>34.6</v>
      </c>
      <c r="I564" s="235"/>
      <c r="J564" s="231"/>
      <c r="K564" s="231"/>
      <c r="L564" s="236"/>
      <c r="M564" s="237"/>
      <c r="N564" s="238"/>
      <c r="O564" s="238"/>
      <c r="P564" s="238"/>
      <c r="Q564" s="238"/>
      <c r="R564" s="238"/>
      <c r="S564" s="238"/>
      <c r="T564" s="239"/>
      <c r="AT564" s="240" t="s">
        <v>157</v>
      </c>
      <c r="AU564" s="240" t="s">
        <v>80</v>
      </c>
      <c r="AV564" s="12" t="s">
        <v>80</v>
      </c>
      <c r="AW564" s="12" t="s">
        <v>33</v>
      </c>
      <c r="AX564" s="12" t="s">
        <v>71</v>
      </c>
      <c r="AY564" s="240" t="s">
        <v>145</v>
      </c>
    </row>
    <row r="565" spans="2:51" s="11" customFormat="1" ht="12">
      <c r="B565" s="220"/>
      <c r="C565" s="221"/>
      <c r="D565" s="217" t="s">
        <v>157</v>
      </c>
      <c r="E565" s="222" t="s">
        <v>19</v>
      </c>
      <c r="F565" s="223" t="s">
        <v>181</v>
      </c>
      <c r="G565" s="221"/>
      <c r="H565" s="222" t="s">
        <v>19</v>
      </c>
      <c r="I565" s="224"/>
      <c r="J565" s="221"/>
      <c r="K565" s="221"/>
      <c r="L565" s="225"/>
      <c r="M565" s="226"/>
      <c r="N565" s="227"/>
      <c r="O565" s="227"/>
      <c r="P565" s="227"/>
      <c r="Q565" s="227"/>
      <c r="R565" s="227"/>
      <c r="S565" s="227"/>
      <c r="T565" s="228"/>
      <c r="AT565" s="229" t="s">
        <v>157</v>
      </c>
      <c r="AU565" s="229" t="s">
        <v>80</v>
      </c>
      <c r="AV565" s="11" t="s">
        <v>76</v>
      </c>
      <c r="AW565" s="11" t="s">
        <v>33</v>
      </c>
      <c r="AX565" s="11" t="s">
        <v>71</v>
      </c>
      <c r="AY565" s="229" t="s">
        <v>145</v>
      </c>
    </row>
    <row r="566" spans="2:51" s="12" customFormat="1" ht="12">
      <c r="B566" s="230"/>
      <c r="C566" s="231"/>
      <c r="D566" s="217" t="s">
        <v>157</v>
      </c>
      <c r="E566" s="232" t="s">
        <v>19</v>
      </c>
      <c r="F566" s="233" t="s">
        <v>556</v>
      </c>
      <c r="G566" s="231"/>
      <c r="H566" s="234">
        <v>9.72</v>
      </c>
      <c r="I566" s="235"/>
      <c r="J566" s="231"/>
      <c r="K566" s="231"/>
      <c r="L566" s="236"/>
      <c r="M566" s="237"/>
      <c r="N566" s="238"/>
      <c r="O566" s="238"/>
      <c r="P566" s="238"/>
      <c r="Q566" s="238"/>
      <c r="R566" s="238"/>
      <c r="S566" s="238"/>
      <c r="T566" s="239"/>
      <c r="AT566" s="240" t="s">
        <v>157</v>
      </c>
      <c r="AU566" s="240" t="s">
        <v>80</v>
      </c>
      <c r="AV566" s="12" t="s">
        <v>80</v>
      </c>
      <c r="AW566" s="12" t="s">
        <v>33</v>
      </c>
      <c r="AX566" s="12" t="s">
        <v>71</v>
      </c>
      <c r="AY566" s="240" t="s">
        <v>145</v>
      </c>
    </row>
    <row r="567" spans="2:51" s="12" customFormat="1" ht="12">
      <c r="B567" s="230"/>
      <c r="C567" s="231"/>
      <c r="D567" s="217" t="s">
        <v>157</v>
      </c>
      <c r="E567" s="232" t="s">
        <v>19</v>
      </c>
      <c r="F567" s="233" t="s">
        <v>557</v>
      </c>
      <c r="G567" s="231"/>
      <c r="H567" s="234">
        <v>15.57</v>
      </c>
      <c r="I567" s="235"/>
      <c r="J567" s="231"/>
      <c r="K567" s="231"/>
      <c r="L567" s="236"/>
      <c r="M567" s="237"/>
      <c r="N567" s="238"/>
      <c r="O567" s="238"/>
      <c r="P567" s="238"/>
      <c r="Q567" s="238"/>
      <c r="R567" s="238"/>
      <c r="S567" s="238"/>
      <c r="T567" s="239"/>
      <c r="AT567" s="240" t="s">
        <v>157</v>
      </c>
      <c r="AU567" s="240" t="s">
        <v>80</v>
      </c>
      <c r="AV567" s="12" t="s">
        <v>80</v>
      </c>
      <c r="AW567" s="12" t="s">
        <v>33</v>
      </c>
      <c r="AX567" s="12" t="s">
        <v>71</v>
      </c>
      <c r="AY567" s="240" t="s">
        <v>145</v>
      </c>
    </row>
    <row r="568" spans="2:51" s="13" customFormat="1" ht="12">
      <c r="B568" s="251"/>
      <c r="C568" s="252"/>
      <c r="D568" s="217" t="s">
        <v>157</v>
      </c>
      <c r="E568" s="253" t="s">
        <v>19</v>
      </c>
      <c r="F568" s="254" t="s">
        <v>185</v>
      </c>
      <c r="G568" s="252"/>
      <c r="H568" s="255">
        <v>81.49</v>
      </c>
      <c r="I568" s="256"/>
      <c r="J568" s="252"/>
      <c r="K568" s="252"/>
      <c r="L568" s="257"/>
      <c r="M568" s="258"/>
      <c r="N568" s="259"/>
      <c r="O568" s="259"/>
      <c r="P568" s="259"/>
      <c r="Q568" s="259"/>
      <c r="R568" s="259"/>
      <c r="S568" s="259"/>
      <c r="T568" s="260"/>
      <c r="AT568" s="261" t="s">
        <v>157</v>
      </c>
      <c r="AU568" s="261" t="s">
        <v>80</v>
      </c>
      <c r="AV568" s="13" t="s">
        <v>153</v>
      </c>
      <c r="AW568" s="13" t="s">
        <v>33</v>
      </c>
      <c r="AX568" s="13" t="s">
        <v>76</v>
      </c>
      <c r="AY568" s="261" t="s">
        <v>145</v>
      </c>
    </row>
    <row r="569" spans="2:65" s="1" customFormat="1" ht="20.4" customHeight="1">
      <c r="B569" s="38"/>
      <c r="C569" s="205" t="s">
        <v>558</v>
      </c>
      <c r="D569" s="205" t="s">
        <v>148</v>
      </c>
      <c r="E569" s="206" t="s">
        <v>559</v>
      </c>
      <c r="F569" s="207" t="s">
        <v>560</v>
      </c>
      <c r="G569" s="208" t="s">
        <v>177</v>
      </c>
      <c r="H569" s="209">
        <v>215.45</v>
      </c>
      <c r="I569" s="210"/>
      <c r="J569" s="211">
        <f>ROUND(I569*H569,2)</f>
        <v>0</v>
      </c>
      <c r="K569" s="207" t="s">
        <v>152</v>
      </c>
      <c r="L569" s="43"/>
      <c r="M569" s="212" t="s">
        <v>19</v>
      </c>
      <c r="N569" s="213" t="s">
        <v>42</v>
      </c>
      <c r="O569" s="79"/>
      <c r="P569" s="214">
        <f>O569*H569</f>
        <v>0</v>
      </c>
      <c r="Q569" s="214">
        <v>0.01254</v>
      </c>
      <c r="R569" s="214">
        <f>Q569*H569</f>
        <v>2.701743</v>
      </c>
      <c r="S569" s="214">
        <v>0</v>
      </c>
      <c r="T569" s="215">
        <f>S569*H569</f>
        <v>0</v>
      </c>
      <c r="AR569" s="17" t="s">
        <v>308</v>
      </c>
      <c r="AT569" s="17" t="s">
        <v>148</v>
      </c>
      <c r="AU569" s="17" t="s">
        <v>80</v>
      </c>
      <c r="AY569" s="17" t="s">
        <v>145</v>
      </c>
      <c r="BE569" s="216">
        <f>IF(N569="základní",J569,0)</f>
        <v>0</v>
      </c>
      <c r="BF569" s="216">
        <f>IF(N569="snížená",J569,0)</f>
        <v>0</v>
      </c>
      <c r="BG569" s="216">
        <f>IF(N569="zákl. přenesená",J569,0)</f>
        <v>0</v>
      </c>
      <c r="BH569" s="216">
        <f>IF(N569="sníž. přenesená",J569,0)</f>
        <v>0</v>
      </c>
      <c r="BI569" s="216">
        <f>IF(N569="nulová",J569,0)</f>
        <v>0</v>
      </c>
      <c r="BJ569" s="17" t="s">
        <v>76</v>
      </c>
      <c r="BK569" s="216">
        <f>ROUND(I569*H569,2)</f>
        <v>0</v>
      </c>
      <c r="BL569" s="17" t="s">
        <v>308</v>
      </c>
      <c r="BM569" s="17" t="s">
        <v>561</v>
      </c>
    </row>
    <row r="570" spans="2:47" s="1" customFormat="1" ht="12">
      <c r="B570" s="38"/>
      <c r="C570" s="39"/>
      <c r="D570" s="217" t="s">
        <v>155</v>
      </c>
      <c r="E570" s="39"/>
      <c r="F570" s="218" t="s">
        <v>562</v>
      </c>
      <c r="G570" s="39"/>
      <c r="H570" s="39"/>
      <c r="I570" s="131"/>
      <c r="J570" s="39"/>
      <c r="K570" s="39"/>
      <c r="L570" s="43"/>
      <c r="M570" s="219"/>
      <c r="N570" s="79"/>
      <c r="O570" s="79"/>
      <c r="P570" s="79"/>
      <c r="Q570" s="79"/>
      <c r="R570" s="79"/>
      <c r="S570" s="79"/>
      <c r="T570" s="80"/>
      <c r="AT570" s="17" t="s">
        <v>155</v>
      </c>
      <c r="AU570" s="17" t="s">
        <v>80</v>
      </c>
    </row>
    <row r="571" spans="2:51" s="11" customFormat="1" ht="12">
      <c r="B571" s="220"/>
      <c r="C571" s="221"/>
      <c r="D571" s="217" t="s">
        <v>157</v>
      </c>
      <c r="E571" s="222" t="s">
        <v>19</v>
      </c>
      <c r="F571" s="223" t="s">
        <v>158</v>
      </c>
      <c r="G571" s="221"/>
      <c r="H571" s="222" t="s">
        <v>19</v>
      </c>
      <c r="I571" s="224"/>
      <c r="J571" s="221"/>
      <c r="K571" s="221"/>
      <c r="L571" s="225"/>
      <c r="M571" s="226"/>
      <c r="N571" s="227"/>
      <c r="O571" s="227"/>
      <c r="P571" s="227"/>
      <c r="Q571" s="227"/>
      <c r="R571" s="227"/>
      <c r="S571" s="227"/>
      <c r="T571" s="228"/>
      <c r="AT571" s="229" t="s">
        <v>157</v>
      </c>
      <c r="AU571" s="229" t="s">
        <v>80</v>
      </c>
      <c r="AV571" s="11" t="s">
        <v>76</v>
      </c>
      <c r="AW571" s="11" t="s">
        <v>33</v>
      </c>
      <c r="AX571" s="11" t="s">
        <v>71</v>
      </c>
      <c r="AY571" s="229" t="s">
        <v>145</v>
      </c>
    </row>
    <row r="572" spans="2:51" s="11" customFormat="1" ht="12">
      <c r="B572" s="220"/>
      <c r="C572" s="221"/>
      <c r="D572" s="217" t="s">
        <v>157</v>
      </c>
      <c r="E572" s="222" t="s">
        <v>19</v>
      </c>
      <c r="F572" s="223" t="s">
        <v>159</v>
      </c>
      <c r="G572" s="221"/>
      <c r="H572" s="222" t="s">
        <v>19</v>
      </c>
      <c r="I572" s="224"/>
      <c r="J572" s="221"/>
      <c r="K572" s="221"/>
      <c r="L572" s="225"/>
      <c r="M572" s="226"/>
      <c r="N572" s="227"/>
      <c r="O572" s="227"/>
      <c r="P572" s="227"/>
      <c r="Q572" s="227"/>
      <c r="R572" s="227"/>
      <c r="S572" s="227"/>
      <c r="T572" s="228"/>
      <c r="AT572" s="229" t="s">
        <v>157</v>
      </c>
      <c r="AU572" s="229" t="s">
        <v>80</v>
      </c>
      <c r="AV572" s="11" t="s">
        <v>76</v>
      </c>
      <c r="AW572" s="11" t="s">
        <v>33</v>
      </c>
      <c r="AX572" s="11" t="s">
        <v>71</v>
      </c>
      <c r="AY572" s="229" t="s">
        <v>145</v>
      </c>
    </row>
    <row r="573" spans="2:51" s="12" customFormat="1" ht="12">
      <c r="B573" s="230"/>
      <c r="C573" s="231"/>
      <c r="D573" s="217" t="s">
        <v>157</v>
      </c>
      <c r="E573" s="232" t="s">
        <v>19</v>
      </c>
      <c r="F573" s="233" t="s">
        <v>563</v>
      </c>
      <c r="G573" s="231"/>
      <c r="H573" s="234">
        <v>215.45</v>
      </c>
      <c r="I573" s="235"/>
      <c r="J573" s="231"/>
      <c r="K573" s="231"/>
      <c r="L573" s="236"/>
      <c r="M573" s="237"/>
      <c r="N573" s="238"/>
      <c r="O573" s="238"/>
      <c r="P573" s="238"/>
      <c r="Q573" s="238"/>
      <c r="R573" s="238"/>
      <c r="S573" s="238"/>
      <c r="T573" s="239"/>
      <c r="AT573" s="240" t="s">
        <v>157</v>
      </c>
      <c r="AU573" s="240" t="s">
        <v>80</v>
      </c>
      <c r="AV573" s="12" t="s">
        <v>80</v>
      </c>
      <c r="AW573" s="12" t="s">
        <v>33</v>
      </c>
      <c r="AX573" s="12" t="s">
        <v>76</v>
      </c>
      <c r="AY573" s="240" t="s">
        <v>145</v>
      </c>
    </row>
    <row r="574" spans="2:65" s="1" customFormat="1" ht="20.4" customHeight="1">
      <c r="B574" s="38"/>
      <c r="C574" s="205" t="s">
        <v>564</v>
      </c>
      <c r="D574" s="205" t="s">
        <v>148</v>
      </c>
      <c r="E574" s="206" t="s">
        <v>565</v>
      </c>
      <c r="F574" s="207" t="s">
        <v>566</v>
      </c>
      <c r="G574" s="208" t="s">
        <v>316</v>
      </c>
      <c r="H574" s="209">
        <v>779.85</v>
      </c>
      <c r="I574" s="210"/>
      <c r="J574" s="211">
        <f>ROUND(I574*H574,2)</f>
        <v>0</v>
      </c>
      <c r="K574" s="207" t="s">
        <v>152</v>
      </c>
      <c r="L574" s="43"/>
      <c r="M574" s="212" t="s">
        <v>19</v>
      </c>
      <c r="N574" s="213" t="s">
        <v>42</v>
      </c>
      <c r="O574" s="79"/>
      <c r="P574" s="214">
        <f>O574*H574</f>
        <v>0</v>
      </c>
      <c r="Q574" s="214">
        <v>0.00026</v>
      </c>
      <c r="R574" s="214">
        <f>Q574*H574</f>
        <v>0.202761</v>
      </c>
      <c r="S574" s="214">
        <v>0</v>
      </c>
      <c r="T574" s="215">
        <f>S574*H574</f>
        <v>0</v>
      </c>
      <c r="AR574" s="17" t="s">
        <v>308</v>
      </c>
      <c r="AT574" s="17" t="s">
        <v>148</v>
      </c>
      <c r="AU574" s="17" t="s">
        <v>80</v>
      </c>
      <c r="AY574" s="17" t="s">
        <v>145</v>
      </c>
      <c r="BE574" s="216">
        <f>IF(N574="základní",J574,0)</f>
        <v>0</v>
      </c>
      <c r="BF574" s="216">
        <f>IF(N574="snížená",J574,0)</f>
        <v>0</v>
      </c>
      <c r="BG574" s="216">
        <f>IF(N574="zákl. přenesená",J574,0)</f>
        <v>0</v>
      </c>
      <c r="BH574" s="216">
        <f>IF(N574="sníž. přenesená",J574,0)</f>
        <v>0</v>
      </c>
      <c r="BI574" s="216">
        <f>IF(N574="nulová",J574,0)</f>
        <v>0</v>
      </c>
      <c r="BJ574" s="17" t="s">
        <v>76</v>
      </c>
      <c r="BK574" s="216">
        <f>ROUND(I574*H574,2)</f>
        <v>0</v>
      </c>
      <c r="BL574" s="17" t="s">
        <v>308</v>
      </c>
      <c r="BM574" s="17" t="s">
        <v>567</v>
      </c>
    </row>
    <row r="575" spans="2:47" s="1" customFormat="1" ht="12">
      <c r="B575" s="38"/>
      <c r="C575" s="39"/>
      <c r="D575" s="217" t="s">
        <v>155</v>
      </c>
      <c r="E575" s="39"/>
      <c r="F575" s="218" t="s">
        <v>562</v>
      </c>
      <c r="G575" s="39"/>
      <c r="H575" s="39"/>
      <c r="I575" s="131"/>
      <c r="J575" s="39"/>
      <c r="K575" s="39"/>
      <c r="L575" s="43"/>
      <c r="M575" s="219"/>
      <c r="N575" s="79"/>
      <c r="O575" s="79"/>
      <c r="P575" s="79"/>
      <c r="Q575" s="79"/>
      <c r="R575" s="79"/>
      <c r="S575" s="79"/>
      <c r="T575" s="80"/>
      <c r="AT575" s="17" t="s">
        <v>155</v>
      </c>
      <c r="AU575" s="17" t="s">
        <v>80</v>
      </c>
    </row>
    <row r="576" spans="2:51" s="11" customFormat="1" ht="12">
      <c r="B576" s="220"/>
      <c r="C576" s="221"/>
      <c r="D576" s="217" t="s">
        <v>157</v>
      </c>
      <c r="E576" s="222" t="s">
        <v>19</v>
      </c>
      <c r="F576" s="223" t="s">
        <v>158</v>
      </c>
      <c r="G576" s="221"/>
      <c r="H576" s="222" t="s">
        <v>19</v>
      </c>
      <c r="I576" s="224"/>
      <c r="J576" s="221"/>
      <c r="K576" s="221"/>
      <c r="L576" s="225"/>
      <c r="M576" s="226"/>
      <c r="N576" s="227"/>
      <c r="O576" s="227"/>
      <c r="P576" s="227"/>
      <c r="Q576" s="227"/>
      <c r="R576" s="227"/>
      <c r="S576" s="227"/>
      <c r="T576" s="228"/>
      <c r="AT576" s="229" t="s">
        <v>157</v>
      </c>
      <c r="AU576" s="229" t="s">
        <v>80</v>
      </c>
      <c r="AV576" s="11" t="s">
        <v>76</v>
      </c>
      <c r="AW576" s="11" t="s">
        <v>33</v>
      </c>
      <c r="AX576" s="11" t="s">
        <v>71</v>
      </c>
      <c r="AY576" s="229" t="s">
        <v>145</v>
      </c>
    </row>
    <row r="577" spans="2:51" s="11" customFormat="1" ht="12">
      <c r="B577" s="220"/>
      <c r="C577" s="221"/>
      <c r="D577" s="217" t="s">
        <v>157</v>
      </c>
      <c r="E577" s="222" t="s">
        <v>19</v>
      </c>
      <c r="F577" s="223" t="s">
        <v>159</v>
      </c>
      <c r="G577" s="221"/>
      <c r="H577" s="222" t="s">
        <v>19</v>
      </c>
      <c r="I577" s="224"/>
      <c r="J577" s="221"/>
      <c r="K577" s="221"/>
      <c r="L577" s="225"/>
      <c r="M577" s="226"/>
      <c r="N577" s="227"/>
      <c r="O577" s="227"/>
      <c r="P577" s="227"/>
      <c r="Q577" s="227"/>
      <c r="R577" s="227"/>
      <c r="S577" s="227"/>
      <c r="T577" s="228"/>
      <c r="AT577" s="229" t="s">
        <v>157</v>
      </c>
      <c r="AU577" s="229" t="s">
        <v>80</v>
      </c>
      <c r="AV577" s="11" t="s">
        <v>76</v>
      </c>
      <c r="AW577" s="11" t="s">
        <v>33</v>
      </c>
      <c r="AX577" s="11" t="s">
        <v>71</v>
      </c>
      <c r="AY577" s="229" t="s">
        <v>145</v>
      </c>
    </row>
    <row r="578" spans="2:51" s="11" customFormat="1" ht="12">
      <c r="B578" s="220"/>
      <c r="C578" s="221"/>
      <c r="D578" s="217" t="s">
        <v>157</v>
      </c>
      <c r="E578" s="222" t="s">
        <v>19</v>
      </c>
      <c r="F578" s="223" t="s">
        <v>466</v>
      </c>
      <c r="G578" s="221"/>
      <c r="H578" s="222" t="s">
        <v>19</v>
      </c>
      <c r="I578" s="224"/>
      <c r="J578" s="221"/>
      <c r="K578" s="221"/>
      <c r="L578" s="225"/>
      <c r="M578" s="226"/>
      <c r="N578" s="227"/>
      <c r="O578" s="227"/>
      <c r="P578" s="227"/>
      <c r="Q578" s="227"/>
      <c r="R578" s="227"/>
      <c r="S578" s="227"/>
      <c r="T578" s="228"/>
      <c r="AT578" s="229" t="s">
        <v>157</v>
      </c>
      <c r="AU578" s="229" t="s">
        <v>80</v>
      </c>
      <c r="AV578" s="11" t="s">
        <v>76</v>
      </c>
      <c r="AW578" s="11" t="s">
        <v>33</v>
      </c>
      <c r="AX578" s="11" t="s">
        <v>71</v>
      </c>
      <c r="AY578" s="229" t="s">
        <v>145</v>
      </c>
    </row>
    <row r="579" spans="2:51" s="12" customFormat="1" ht="12">
      <c r="B579" s="230"/>
      <c r="C579" s="231"/>
      <c r="D579" s="217" t="s">
        <v>157</v>
      </c>
      <c r="E579" s="232" t="s">
        <v>19</v>
      </c>
      <c r="F579" s="233" t="s">
        <v>568</v>
      </c>
      <c r="G579" s="231"/>
      <c r="H579" s="234">
        <v>80</v>
      </c>
      <c r="I579" s="235"/>
      <c r="J579" s="231"/>
      <c r="K579" s="231"/>
      <c r="L579" s="236"/>
      <c r="M579" s="237"/>
      <c r="N579" s="238"/>
      <c r="O579" s="238"/>
      <c r="P579" s="238"/>
      <c r="Q579" s="238"/>
      <c r="R579" s="238"/>
      <c r="S579" s="238"/>
      <c r="T579" s="239"/>
      <c r="AT579" s="240" t="s">
        <v>157</v>
      </c>
      <c r="AU579" s="240" t="s">
        <v>80</v>
      </c>
      <c r="AV579" s="12" t="s">
        <v>80</v>
      </c>
      <c r="AW579" s="12" t="s">
        <v>33</v>
      </c>
      <c r="AX579" s="12" t="s">
        <v>71</v>
      </c>
      <c r="AY579" s="240" t="s">
        <v>145</v>
      </c>
    </row>
    <row r="580" spans="2:51" s="12" customFormat="1" ht="12">
      <c r="B580" s="230"/>
      <c r="C580" s="231"/>
      <c r="D580" s="217" t="s">
        <v>157</v>
      </c>
      <c r="E580" s="232" t="s">
        <v>19</v>
      </c>
      <c r="F580" s="233" t="s">
        <v>569</v>
      </c>
      <c r="G580" s="231"/>
      <c r="H580" s="234">
        <v>118</v>
      </c>
      <c r="I580" s="235"/>
      <c r="J580" s="231"/>
      <c r="K580" s="231"/>
      <c r="L580" s="236"/>
      <c r="M580" s="237"/>
      <c r="N580" s="238"/>
      <c r="O580" s="238"/>
      <c r="P580" s="238"/>
      <c r="Q580" s="238"/>
      <c r="R580" s="238"/>
      <c r="S580" s="238"/>
      <c r="T580" s="239"/>
      <c r="AT580" s="240" t="s">
        <v>157</v>
      </c>
      <c r="AU580" s="240" t="s">
        <v>80</v>
      </c>
      <c r="AV580" s="12" t="s">
        <v>80</v>
      </c>
      <c r="AW580" s="12" t="s">
        <v>33</v>
      </c>
      <c r="AX580" s="12" t="s">
        <v>71</v>
      </c>
      <c r="AY580" s="240" t="s">
        <v>145</v>
      </c>
    </row>
    <row r="581" spans="2:51" s="12" customFormat="1" ht="12">
      <c r="B581" s="230"/>
      <c r="C581" s="231"/>
      <c r="D581" s="217" t="s">
        <v>157</v>
      </c>
      <c r="E581" s="232" t="s">
        <v>19</v>
      </c>
      <c r="F581" s="233" t="s">
        <v>570</v>
      </c>
      <c r="G581" s="231"/>
      <c r="H581" s="234">
        <v>146.6</v>
      </c>
      <c r="I581" s="235"/>
      <c r="J581" s="231"/>
      <c r="K581" s="231"/>
      <c r="L581" s="236"/>
      <c r="M581" s="237"/>
      <c r="N581" s="238"/>
      <c r="O581" s="238"/>
      <c r="P581" s="238"/>
      <c r="Q581" s="238"/>
      <c r="R581" s="238"/>
      <c r="S581" s="238"/>
      <c r="T581" s="239"/>
      <c r="AT581" s="240" t="s">
        <v>157</v>
      </c>
      <c r="AU581" s="240" t="s">
        <v>80</v>
      </c>
      <c r="AV581" s="12" t="s">
        <v>80</v>
      </c>
      <c r="AW581" s="12" t="s">
        <v>33</v>
      </c>
      <c r="AX581" s="12" t="s">
        <v>71</v>
      </c>
      <c r="AY581" s="240" t="s">
        <v>145</v>
      </c>
    </row>
    <row r="582" spans="2:51" s="11" customFormat="1" ht="12">
      <c r="B582" s="220"/>
      <c r="C582" s="221"/>
      <c r="D582" s="217" t="s">
        <v>157</v>
      </c>
      <c r="E582" s="222" t="s">
        <v>19</v>
      </c>
      <c r="F582" s="223" t="s">
        <v>468</v>
      </c>
      <c r="G582" s="221"/>
      <c r="H582" s="222" t="s">
        <v>19</v>
      </c>
      <c r="I582" s="224"/>
      <c r="J582" s="221"/>
      <c r="K582" s="221"/>
      <c r="L582" s="225"/>
      <c r="M582" s="226"/>
      <c r="N582" s="227"/>
      <c r="O582" s="227"/>
      <c r="P582" s="227"/>
      <c r="Q582" s="227"/>
      <c r="R582" s="227"/>
      <c r="S582" s="227"/>
      <c r="T582" s="228"/>
      <c r="AT582" s="229" t="s">
        <v>157</v>
      </c>
      <c r="AU582" s="229" t="s">
        <v>80</v>
      </c>
      <c r="AV582" s="11" t="s">
        <v>76</v>
      </c>
      <c r="AW582" s="11" t="s">
        <v>33</v>
      </c>
      <c r="AX582" s="11" t="s">
        <v>71</v>
      </c>
      <c r="AY582" s="229" t="s">
        <v>145</v>
      </c>
    </row>
    <row r="583" spans="2:51" s="12" customFormat="1" ht="12">
      <c r="B583" s="230"/>
      <c r="C583" s="231"/>
      <c r="D583" s="217" t="s">
        <v>157</v>
      </c>
      <c r="E583" s="232" t="s">
        <v>19</v>
      </c>
      <c r="F583" s="233" t="s">
        <v>571</v>
      </c>
      <c r="G583" s="231"/>
      <c r="H583" s="234">
        <v>36</v>
      </c>
      <c r="I583" s="235"/>
      <c r="J583" s="231"/>
      <c r="K583" s="231"/>
      <c r="L583" s="236"/>
      <c r="M583" s="237"/>
      <c r="N583" s="238"/>
      <c r="O583" s="238"/>
      <c r="P583" s="238"/>
      <c r="Q583" s="238"/>
      <c r="R583" s="238"/>
      <c r="S583" s="238"/>
      <c r="T583" s="239"/>
      <c r="AT583" s="240" t="s">
        <v>157</v>
      </c>
      <c r="AU583" s="240" t="s">
        <v>80</v>
      </c>
      <c r="AV583" s="12" t="s">
        <v>80</v>
      </c>
      <c r="AW583" s="12" t="s">
        <v>33</v>
      </c>
      <c r="AX583" s="12" t="s">
        <v>71</v>
      </c>
      <c r="AY583" s="240" t="s">
        <v>145</v>
      </c>
    </row>
    <row r="584" spans="2:51" s="12" customFormat="1" ht="12">
      <c r="B584" s="230"/>
      <c r="C584" s="231"/>
      <c r="D584" s="217" t="s">
        <v>157</v>
      </c>
      <c r="E584" s="232" t="s">
        <v>19</v>
      </c>
      <c r="F584" s="233" t="s">
        <v>572</v>
      </c>
      <c r="G584" s="231"/>
      <c r="H584" s="234">
        <v>60.84</v>
      </c>
      <c r="I584" s="235"/>
      <c r="J584" s="231"/>
      <c r="K584" s="231"/>
      <c r="L584" s="236"/>
      <c r="M584" s="237"/>
      <c r="N584" s="238"/>
      <c r="O584" s="238"/>
      <c r="P584" s="238"/>
      <c r="Q584" s="238"/>
      <c r="R584" s="238"/>
      <c r="S584" s="238"/>
      <c r="T584" s="239"/>
      <c r="AT584" s="240" t="s">
        <v>157</v>
      </c>
      <c r="AU584" s="240" t="s">
        <v>80</v>
      </c>
      <c r="AV584" s="12" t="s">
        <v>80</v>
      </c>
      <c r="AW584" s="12" t="s">
        <v>33</v>
      </c>
      <c r="AX584" s="12" t="s">
        <v>71</v>
      </c>
      <c r="AY584" s="240" t="s">
        <v>145</v>
      </c>
    </row>
    <row r="585" spans="2:51" s="12" customFormat="1" ht="12">
      <c r="B585" s="230"/>
      <c r="C585" s="231"/>
      <c r="D585" s="217" t="s">
        <v>157</v>
      </c>
      <c r="E585" s="232" t="s">
        <v>19</v>
      </c>
      <c r="F585" s="233" t="s">
        <v>573</v>
      </c>
      <c r="G585" s="231"/>
      <c r="H585" s="234">
        <v>73.71</v>
      </c>
      <c r="I585" s="235"/>
      <c r="J585" s="231"/>
      <c r="K585" s="231"/>
      <c r="L585" s="236"/>
      <c r="M585" s="237"/>
      <c r="N585" s="238"/>
      <c r="O585" s="238"/>
      <c r="P585" s="238"/>
      <c r="Q585" s="238"/>
      <c r="R585" s="238"/>
      <c r="S585" s="238"/>
      <c r="T585" s="239"/>
      <c r="AT585" s="240" t="s">
        <v>157</v>
      </c>
      <c r="AU585" s="240" t="s">
        <v>80</v>
      </c>
      <c r="AV585" s="12" t="s">
        <v>80</v>
      </c>
      <c r="AW585" s="12" t="s">
        <v>33</v>
      </c>
      <c r="AX585" s="12" t="s">
        <v>71</v>
      </c>
      <c r="AY585" s="240" t="s">
        <v>145</v>
      </c>
    </row>
    <row r="586" spans="2:51" s="14" customFormat="1" ht="12">
      <c r="B586" s="262"/>
      <c r="C586" s="263"/>
      <c r="D586" s="217" t="s">
        <v>157</v>
      </c>
      <c r="E586" s="264" t="s">
        <v>19</v>
      </c>
      <c r="F586" s="265" t="s">
        <v>229</v>
      </c>
      <c r="G586" s="263"/>
      <c r="H586" s="266">
        <v>515.15</v>
      </c>
      <c r="I586" s="267"/>
      <c r="J586" s="263"/>
      <c r="K586" s="263"/>
      <c r="L586" s="268"/>
      <c r="M586" s="269"/>
      <c r="N586" s="270"/>
      <c r="O586" s="270"/>
      <c r="P586" s="270"/>
      <c r="Q586" s="270"/>
      <c r="R586" s="270"/>
      <c r="S586" s="270"/>
      <c r="T586" s="271"/>
      <c r="AT586" s="272" t="s">
        <v>157</v>
      </c>
      <c r="AU586" s="272" t="s">
        <v>80</v>
      </c>
      <c r="AV586" s="14" t="s">
        <v>146</v>
      </c>
      <c r="AW586" s="14" t="s">
        <v>33</v>
      </c>
      <c r="AX586" s="14" t="s">
        <v>71</v>
      </c>
      <c r="AY586" s="272" t="s">
        <v>145</v>
      </c>
    </row>
    <row r="587" spans="2:51" s="11" customFormat="1" ht="12">
      <c r="B587" s="220"/>
      <c r="C587" s="221"/>
      <c r="D587" s="217" t="s">
        <v>157</v>
      </c>
      <c r="E587" s="222" t="s">
        <v>19</v>
      </c>
      <c r="F587" s="223" t="s">
        <v>250</v>
      </c>
      <c r="G587" s="221"/>
      <c r="H587" s="222" t="s">
        <v>19</v>
      </c>
      <c r="I587" s="224"/>
      <c r="J587" s="221"/>
      <c r="K587" s="221"/>
      <c r="L587" s="225"/>
      <c r="M587" s="226"/>
      <c r="N587" s="227"/>
      <c r="O587" s="227"/>
      <c r="P587" s="227"/>
      <c r="Q587" s="227"/>
      <c r="R587" s="227"/>
      <c r="S587" s="227"/>
      <c r="T587" s="228"/>
      <c r="AT587" s="229" t="s">
        <v>157</v>
      </c>
      <c r="AU587" s="229" t="s">
        <v>80</v>
      </c>
      <c r="AV587" s="11" t="s">
        <v>76</v>
      </c>
      <c r="AW587" s="11" t="s">
        <v>33</v>
      </c>
      <c r="AX587" s="11" t="s">
        <v>71</v>
      </c>
      <c r="AY587" s="229" t="s">
        <v>145</v>
      </c>
    </row>
    <row r="588" spans="2:51" s="12" customFormat="1" ht="12">
      <c r="B588" s="230"/>
      <c r="C588" s="231"/>
      <c r="D588" s="217" t="s">
        <v>157</v>
      </c>
      <c r="E588" s="232" t="s">
        <v>19</v>
      </c>
      <c r="F588" s="233" t="s">
        <v>574</v>
      </c>
      <c r="G588" s="231"/>
      <c r="H588" s="234">
        <v>75.6</v>
      </c>
      <c r="I588" s="235"/>
      <c r="J588" s="231"/>
      <c r="K588" s="231"/>
      <c r="L588" s="236"/>
      <c r="M588" s="237"/>
      <c r="N588" s="238"/>
      <c r="O588" s="238"/>
      <c r="P588" s="238"/>
      <c r="Q588" s="238"/>
      <c r="R588" s="238"/>
      <c r="S588" s="238"/>
      <c r="T588" s="239"/>
      <c r="AT588" s="240" t="s">
        <v>157</v>
      </c>
      <c r="AU588" s="240" t="s">
        <v>80</v>
      </c>
      <c r="AV588" s="12" t="s">
        <v>80</v>
      </c>
      <c r="AW588" s="12" t="s">
        <v>33</v>
      </c>
      <c r="AX588" s="12" t="s">
        <v>71</v>
      </c>
      <c r="AY588" s="240" t="s">
        <v>145</v>
      </c>
    </row>
    <row r="589" spans="2:51" s="12" customFormat="1" ht="12">
      <c r="B589" s="230"/>
      <c r="C589" s="231"/>
      <c r="D589" s="217" t="s">
        <v>157</v>
      </c>
      <c r="E589" s="232" t="s">
        <v>19</v>
      </c>
      <c r="F589" s="233" t="s">
        <v>575</v>
      </c>
      <c r="G589" s="231"/>
      <c r="H589" s="234">
        <v>61.2</v>
      </c>
      <c r="I589" s="235"/>
      <c r="J589" s="231"/>
      <c r="K589" s="231"/>
      <c r="L589" s="236"/>
      <c r="M589" s="237"/>
      <c r="N589" s="238"/>
      <c r="O589" s="238"/>
      <c r="P589" s="238"/>
      <c r="Q589" s="238"/>
      <c r="R589" s="238"/>
      <c r="S589" s="238"/>
      <c r="T589" s="239"/>
      <c r="AT589" s="240" t="s">
        <v>157</v>
      </c>
      <c r="AU589" s="240" t="s">
        <v>80</v>
      </c>
      <c r="AV589" s="12" t="s">
        <v>80</v>
      </c>
      <c r="AW589" s="12" t="s">
        <v>33</v>
      </c>
      <c r="AX589" s="12" t="s">
        <v>71</v>
      </c>
      <c r="AY589" s="240" t="s">
        <v>145</v>
      </c>
    </row>
    <row r="590" spans="2:51" s="12" customFormat="1" ht="12">
      <c r="B590" s="230"/>
      <c r="C590" s="231"/>
      <c r="D590" s="217" t="s">
        <v>157</v>
      </c>
      <c r="E590" s="232" t="s">
        <v>19</v>
      </c>
      <c r="F590" s="233" t="s">
        <v>576</v>
      </c>
      <c r="G590" s="231"/>
      <c r="H590" s="234">
        <v>40.8</v>
      </c>
      <c r="I590" s="235"/>
      <c r="J590" s="231"/>
      <c r="K590" s="231"/>
      <c r="L590" s="236"/>
      <c r="M590" s="237"/>
      <c r="N590" s="238"/>
      <c r="O590" s="238"/>
      <c r="P590" s="238"/>
      <c r="Q590" s="238"/>
      <c r="R590" s="238"/>
      <c r="S590" s="238"/>
      <c r="T590" s="239"/>
      <c r="AT590" s="240" t="s">
        <v>157</v>
      </c>
      <c r="AU590" s="240" t="s">
        <v>80</v>
      </c>
      <c r="AV590" s="12" t="s">
        <v>80</v>
      </c>
      <c r="AW590" s="12" t="s">
        <v>33</v>
      </c>
      <c r="AX590" s="12" t="s">
        <v>71</v>
      </c>
      <c r="AY590" s="240" t="s">
        <v>145</v>
      </c>
    </row>
    <row r="591" spans="2:51" s="12" customFormat="1" ht="12">
      <c r="B591" s="230"/>
      <c r="C591" s="231"/>
      <c r="D591" s="217" t="s">
        <v>157</v>
      </c>
      <c r="E591" s="232" t="s">
        <v>19</v>
      </c>
      <c r="F591" s="233" t="s">
        <v>577</v>
      </c>
      <c r="G591" s="231"/>
      <c r="H591" s="234">
        <v>15.8</v>
      </c>
      <c r="I591" s="235"/>
      <c r="J591" s="231"/>
      <c r="K591" s="231"/>
      <c r="L591" s="236"/>
      <c r="M591" s="237"/>
      <c r="N591" s="238"/>
      <c r="O591" s="238"/>
      <c r="P591" s="238"/>
      <c r="Q591" s="238"/>
      <c r="R591" s="238"/>
      <c r="S591" s="238"/>
      <c r="T591" s="239"/>
      <c r="AT591" s="240" t="s">
        <v>157</v>
      </c>
      <c r="AU591" s="240" t="s">
        <v>80</v>
      </c>
      <c r="AV591" s="12" t="s">
        <v>80</v>
      </c>
      <c r="AW591" s="12" t="s">
        <v>33</v>
      </c>
      <c r="AX591" s="12" t="s">
        <v>71</v>
      </c>
      <c r="AY591" s="240" t="s">
        <v>145</v>
      </c>
    </row>
    <row r="592" spans="2:51" s="12" customFormat="1" ht="12">
      <c r="B592" s="230"/>
      <c r="C592" s="231"/>
      <c r="D592" s="217" t="s">
        <v>157</v>
      </c>
      <c r="E592" s="232" t="s">
        <v>19</v>
      </c>
      <c r="F592" s="233" t="s">
        <v>578</v>
      </c>
      <c r="G592" s="231"/>
      <c r="H592" s="234">
        <v>11.9</v>
      </c>
      <c r="I592" s="235"/>
      <c r="J592" s="231"/>
      <c r="K592" s="231"/>
      <c r="L592" s="236"/>
      <c r="M592" s="237"/>
      <c r="N592" s="238"/>
      <c r="O592" s="238"/>
      <c r="P592" s="238"/>
      <c r="Q592" s="238"/>
      <c r="R592" s="238"/>
      <c r="S592" s="238"/>
      <c r="T592" s="239"/>
      <c r="AT592" s="240" t="s">
        <v>157</v>
      </c>
      <c r="AU592" s="240" t="s">
        <v>80</v>
      </c>
      <c r="AV592" s="12" t="s">
        <v>80</v>
      </c>
      <c r="AW592" s="12" t="s">
        <v>33</v>
      </c>
      <c r="AX592" s="12" t="s">
        <v>71</v>
      </c>
      <c r="AY592" s="240" t="s">
        <v>145</v>
      </c>
    </row>
    <row r="593" spans="2:51" s="11" customFormat="1" ht="12">
      <c r="B593" s="220"/>
      <c r="C593" s="221"/>
      <c r="D593" s="217" t="s">
        <v>157</v>
      </c>
      <c r="E593" s="222" t="s">
        <v>19</v>
      </c>
      <c r="F593" s="223" t="s">
        <v>259</v>
      </c>
      <c r="G593" s="221"/>
      <c r="H593" s="222" t="s">
        <v>19</v>
      </c>
      <c r="I593" s="224"/>
      <c r="J593" s="221"/>
      <c r="K593" s="221"/>
      <c r="L593" s="225"/>
      <c r="M593" s="226"/>
      <c r="N593" s="227"/>
      <c r="O593" s="227"/>
      <c r="P593" s="227"/>
      <c r="Q593" s="227"/>
      <c r="R593" s="227"/>
      <c r="S593" s="227"/>
      <c r="T593" s="228"/>
      <c r="AT593" s="229" t="s">
        <v>157</v>
      </c>
      <c r="AU593" s="229" t="s">
        <v>80</v>
      </c>
      <c r="AV593" s="11" t="s">
        <v>76</v>
      </c>
      <c r="AW593" s="11" t="s">
        <v>33</v>
      </c>
      <c r="AX593" s="11" t="s">
        <v>71</v>
      </c>
      <c r="AY593" s="229" t="s">
        <v>145</v>
      </c>
    </row>
    <row r="594" spans="2:51" s="12" customFormat="1" ht="12">
      <c r="B594" s="230"/>
      <c r="C594" s="231"/>
      <c r="D594" s="217" t="s">
        <v>157</v>
      </c>
      <c r="E594" s="232" t="s">
        <v>19</v>
      </c>
      <c r="F594" s="233" t="s">
        <v>579</v>
      </c>
      <c r="G594" s="231"/>
      <c r="H594" s="234">
        <v>20.2</v>
      </c>
      <c r="I594" s="235"/>
      <c r="J594" s="231"/>
      <c r="K594" s="231"/>
      <c r="L594" s="236"/>
      <c r="M594" s="237"/>
      <c r="N594" s="238"/>
      <c r="O594" s="238"/>
      <c r="P594" s="238"/>
      <c r="Q594" s="238"/>
      <c r="R594" s="238"/>
      <c r="S594" s="238"/>
      <c r="T594" s="239"/>
      <c r="AT594" s="240" t="s">
        <v>157</v>
      </c>
      <c r="AU594" s="240" t="s">
        <v>80</v>
      </c>
      <c r="AV594" s="12" t="s">
        <v>80</v>
      </c>
      <c r="AW594" s="12" t="s">
        <v>33</v>
      </c>
      <c r="AX594" s="12" t="s">
        <v>71</v>
      </c>
      <c r="AY594" s="240" t="s">
        <v>145</v>
      </c>
    </row>
    <row r="595" spans="2:51" s="11" customFormat="1" ht="12">
      <c r="B595" s="220"/>
      <c r="C595" s="221"/>
      <c r="D595" s="217" t="s">
        <v>157</v>
      </c>
      <c r="E595" s="222" t="s">
        <v>19</v>
      </c>
      <c r="F595" s="223" t="s">
        <v>261</v>
      </c>
      <c r="G595" s="221"/>
      <c r="H595" s="222" t="s">
        <v>19</v>
      </c>
      <c r="I595" s="224"/>
      <c r="J595" s="221"/>
      <c r="K595" s="221"/>
      <c r="L595" s="225"/>
      <c r="M595" s="226"/>
      <c r="N595" s="227"/>
      <c r="O595" s="227"/>
      <c r="P595" s="227"/>
      <c r="Q595" s="227"/>
      <c r="R595" s="227"/>
      <c r="S595" s="227"/>
      <c r="T595" s="228"/>
      <c r="AT595" s="229" t="s">
        <v>157</v>
      </c>
      <c r="AU595" s="229" t="s">
        <v>80</v>
      </c>
      <c r="AV595" s="11" t="s">
        <v>76</v>
      </c>
      <c r="AW595" s="11" t="s">
        <v>33</v>
      </c>
      <c r="AX595" s="11" t="s">
        <v>71</v>
      </c>
      <c r="AY595" s="229" t="s">
        <v>145</v>
      </c>
    </row>
    <row r="596" spans="2:51" s="11" customFormat="1" ht="12">
      <c r="B596" s="220"/>
      <c r="C596" s="221"/>
      <c r="D596" s="217" t="s">
        <v>157</v>
      </c>
      <c r="E596" s="222" t="s">
        <v>19</v>
      </c>
      <c r="F596" s="223" t="s">
        <v>264</v>
      </c>
      <c r="G596" s="221"/>
      <c r="H596" s="222" t="s">
        <v>19</v>
      </c>
      <c r="I596" s="224"/>
      <c r="J596" s="221"/>
      <c r="K596" s="221"/>
      <c r="L596" s="225"/>
      <c r="M596" s="226"/>
      <c r="N596" s="227"/>
      <c r="O596" s="227"/>
      <c r="P596" s="227"/>
      <c r="Q596" s="227"/>
      <c r="R596" s="227"/>
      <c r="S596" s="227"/>
      <c r="T596" s="228"/>
      <c r="AT596" s="229" t="s">
        <v>157</v>
      </c>
      <c r="AU596" s="229" t="s">
        <v>80</v>
      </c>
      <c r="AV596" s="11" t="s">
        <v>76</v>
      </c>
      <c r="AW596" s="11" t="s">
        <v>33</v>
      </c>
      <c r="AX596" s="11" t="s">
        <v>71</v>
      </c>
      <c r="AY596" s="229" t="s">
        <v>145</v>
      </c>
    </row>
    <row r="597" spans="2:51" s="12" customFormat="1" ht="12">
      <c r="B597" s="230"/>
      <c r="C597" s="231"/>
      <c r="D597" s="217" t="s">
        <v>157</v>
      </c>
      <c r="E597" s="232" t="s">
        <v>19</v>
      </c>
      <c r="F597" s="233" t="s">
        <v>580</v>
      </c>
      <c r="G597" s="231"/>
      <c r="H597" s="234">
        <v>16.3</v>
      </c>
      <c r="I597" s="235"/>
      <c r="J597" s="231"/>
      <c r="K597" s="231"/>
      <c r="L597" s="236"/>
      <c r="M597" s="237"/>
      <c r="N597" s="238"/>
      <c r="O597" s="238"/>
      <c r="P597" s="238"/>
      <c r="Q597" s="238"/>
      <c r="R597" s="238"/>
      <c r="S597" s="238"/>
      <c r="T597" s="239"/>
      <c r="AT597" s="240" t="s">
        <v>157</v>
      </c>
      <c r="AU597" s="240" t="s">
        <v>80</v>
      </c>
      <c r="AV597" s="12" t="s">
        <v>80</v>
      </c>
      <c r="AW597" s="12" t="s">
        <v>33</v>
      </c>
      <c r="AX597" s="12" t="s">
        <v>71</v>
      </c>
      <c r="AY597" s="240" t="s">
        <v>145</v>
      </c>
    </row>
    <row r="598" spans="2:51" s="11" customFormat="1" ht="12">
      <c r="B598" s="220"/>
      <c r="C598" s="221"/>
      <c r="D598" s="217" t="s">
        <v>157</v>
      </c>
      <c r="E598" s="222" t="s">
        <v>19</v>
      </c>
      <c r="F598" s="223" t="s">
        <v>268</v>
      </c>
      <c r="G598" s="221"/>
      <c r="H598" s="222" t="s">
        <v>19</v>
      </c>
      <c r="I598" s="224"/>
      <c r="J598" s="221"/>
      <c r="K598" s="221"/>
      <c r="L598" s="225"/>
      <c r="M598" s="226"/>
      <c r="N598" s="227"/>
      <c r="O598" s="227"/>
      <c r="P598" s="227"/>
      <c r="Q598" s="227"/>
      <c r="R598" s="227"/>
      <c r="S598" s="227"/>
      <c r="T598" s="228"/>
      <c r="AT598" s="229" t="s">
        <v>157</v>
      </c>
      <c r="AU598" s="229" t="s">
        <v>80</v>
      </c>
      <c r="AV598" s="11" t="s">
        <v>76</v>
      </c>
      <c r="AW598" s="11" t="s">
        <v>33</v>
      </c>
      <c r="AX598" s="11" t="s">
        <v>71</v>
      </c>
      <c r="AY598" s="229" t="s">
        <v>145</v>
      </c>
    </row>
    <row r="599" spans="2:51" s="12" customFormat="1" ht="12">
      <c r="B599" s="230"/>
      <c r="C599" s="231"/>
      <c r="D599" s="217" t="s">
        <v>157</v>
      </c>
      <c r="E599" s="232" t="s">
        <v>19</v>
      </c>
      <c r="F599" s="233" t="s">
        <v>581</v>
      </c>
      <c r="G599" s="231"/>
      <c r="H599" s="234">
        <v>22.9</v>
      </c>
      <c r="I599" s="235"/>
      <c r="J599" s="231"/>
      <c r="K599" s="231"/>
      <c r="L599" s="236"/>
      <c r="M599" s="237"/>
      <c r="N599" s="238"/>
      <c r="O599" s="238"/>
      <c r="P599" s="238"/>
      <c r="Q599" s="238"/>
      <c r="R599" s="238"/>
      <c r="S599" s="238"/>
      <c r="T599" s="239"/>
      <c r="AT599" s="240" t="s">
        <v>157</v>
      </c>
      <c r="AU599" s="240" t="s">
        <v>80</v>
      </c>
      <c r="AV599" s="12" t="s">
        <v>80</v>
      </c>
      <c r="AW599" s="12" t="s">
        <v>33</v>
      </c>
      <c r="AX599" s="12" t="s">
        <v>71</v>
      </c>
      <c r="AY599" s="240" t="s">
        <v>145</v>
      </c>
    </row>
    <row r="600" spans="2:51" s="13" customFormat="1" ht="12">
      <c r="B600" s="251"/>
      <c r="C600" s="252"/>
      <c r="D600" s="217" t="s">
        <v>157</v>
      </c>
      <c r="E600" s="253" t="s">
        <v>19</v>
      </c>
      <c r="F600" s="254" t="s">
        <v>185</v>
      </c>
      <c r="G600" s="252"/>
      <c r="H600" s="255">
        <v>779.85</v>
      </c>
      <c r="I600" s="256"/>
      <c r="J600" s="252"/>
      <c r="K600" s="252"/>
      <c r="L600" s="257"/>
      <c r="M600" s="258"/>
      <c r="N600" s="259"/>
      <c r="O600" s="259"/>
      <c r="P600" s="259"/>
      <c r="Q600" s="259"/>
      <c r="R600" s="259"/>
      <c r="S600" s="259"/>
      <c r="T600" s="260"/>
      <c r="AT600" s="261" t="s">
        <v>157</v>
      </c>
      <c r="AU600" s="261" t="s">
        <v>80</v>
      </c>
      <c r="AV600" s="13" t="s">
        <v>153</v>
      </c>
      <c r="AW600" s="13" t="s">
        <v>33</v>
      </c>
      <c r="AX600" s="13" t="s">
        <v>76</v>
      </c>
      <c r="AY600" s="261" t="s">
        <v>145</v>
      </c>
    </row>
    <row r="601" spans="2:65" s="1" customFormat="1" ht="20.4" customHeight="1">
      <c r="B601" s="38"/>
      <c r="C601" s="205" t="s">
        <v>582</v>
      </c>
      <c r="D601" s="205" t="s">
        <v>148</v>
      </c>
      <c r="E601" s="206" t="s">
        <v>583</v>
      </c>
      <c r="F601" s="207" t="s">
        <v>584</v>
      </c>
      <c r="G601" s="208" t="s">
        <v>177</v>
      </c>
      <c r="H601" s="209">
        <v>215.45</v>
      </c>
      <c r="I601" s="210"/>
      <c r="J601" s="211">
        <f>ROUND(I601*H601,2)</f>
        <v>0</v>
      </c>
      <c r="K601" s="207" t="s">
        <v>152</v>
      </c>
      <c r="L601" s="43"/>
      <c r="M601" s="212" t="s">
        <v>19</v>
      </c>
      <c r="N601" s="213" t="s">
        <v>42</v>
      </c>
      <c r="O601" s="79"/>
      <c r="P601" s="214">
        <f>O601*H601</f>
        <v>0</v>
      </c>
      <c r="Q601" s="214">
        <v>0.0001</v>
      </c>
      <c r="R601" s="214">
        <f>Q601*H601</f>
        <v>0.021544999999999998</v>
      </c>
      <c r="S601" s="214">
        <v>0</v>
      </c>
      <c r="T601" s="215">
        <f>S601*H601</f>
        <v>0</v>
      </c>
      <c r="AR601" s="17" t="s">
        <v>308</v>
      </c>
      <c r="AT601" s="17" t="s">
        <v>148</v>
      </c>
      <c r="AU601" s="17" t="s">
        <v>80</v>
      </c>
      <c r="AY601" s="17" t="s">
        <v>145</v>
      </c>
      <c r="BE601" s="216">
        <f>IF(N601="základní",J601,0)</f>
        <v>0</v>
      </c>
      <c r="BF601" s="216">
        <f>IF(N601="snížená",J601,0)</f>
        <v>0</v>
      </c>
      <c r="BG601" s="216">
        <f>IF(N601="zákl. přenesená",J601,0)</f>
        <v>0</v>
      </c>
      <c r="BH601" s="216">
        <f>IF(N601="sníž. přenesená",J601,0)</f>
        <v>0</v>
      </c>
      <c r="BI601" s="216">
        <f>IF(N601="nulová",J601,0)</f>
        <v>0</v>
      </c>
      <c r="BJ601" s="17" t="s">
        <v>76</v>
      </c>
      <c r="BK601" s="216">
        <f>ROUND(I601*H601,2)</f>
        <v>0</v>
      </c>
      <c r="BL601" s="17" t="s">
        <v>308</v>
      </c>
      <c r="BM601" s="17" t="s">
        <v>585</v>
      </c>
    </row>
    <row r="602" spans="2:47" s="1" customFormat="1" ht="12">
      <c r="B602" s="38"/>
      <c r="C602" s="39"/>
      <c r="D602" s="217" t="s">
        <v>155</v>
      </c>
      <c r="E602" s="39"/>
      <c r="F602" s="218" t="s">
        <v>562</v>
      </c>
      <c r="G602" s="39"/>
      <c r="H602" s="39"/>
      <c r="I602" s="131"/>
      <c r="J602" s="39"/>
      <c r="K602" s="39"/>
      <c r="L602" s="43"/>
      <c r="M602" s="219"/>
      <c r="N602" s="79"/>
      <c r="O602" s="79"/>
      <c r="P602" s="79"/>
      <c r="Q602" s="79"/>
      <c r="R602" s="79"/>
      <c r="S602" s="79"/>
      <c r="T602" s="80"/>
      <c r="AT602" s="17" t="s">
        <v>155</v>
      </c>
      <c r="AU602" s="17" t="s">
        <v>80</v>
      </c>
    </row>
    <row r="603" spans="2:65" s="1" customFormat="1" ht="20.4" customHeight="1">
      <c r="B603" s="38"/>
      <c r="C603" s="205" t="s">
        <v>586</v>
      </c>
      <c r="D603" s="205" t="s">
        <v>148</v>
      </c>
      <c r="E603" s="206" t="s">
        <v>587</v>
      </c>
      <c r="F603" s="207" t="s">
        <v>588</v>
      </c>
      <c r="G603" s="208" t="s">
        <v>177</v>
      </c>
      <c r="H603" s="209">
        <v>320.265</v>
      </c>
      <c r="I603" s="210"/>
      <c r="J603" s="211">
        <f>ROUND(I603*H603,2)</f>
        <v>0</v>
      </c>
      <c r="K603" s="207" t="s">
        <v>152</v>
      </c>
      <c r="L603" s="43"/>
      <c r="M603" s="212" t="s">
        <v>19</v>
      </c>
      <c r="N603" s="213" t="s">
        <v>42</v>
      </c>
      <c r="O603" s="79"/>
      <c r="P603" s="214">
        <f>O603*H603</f>
        <v>0</v>
      </c>
      <c r="Q603" s="214">
        <v>0.00139</v>
      </c>
      <c r="R603" s="214">
        <f>Q603*H603</f>
        <v>0.44516835</v>
      </c>
      <c r="S603" s="214">
        <v>0</v>
      </c>
      <c r="T603" s="215">
        <f>S603*H603</f>
        <v>0</v>
      </c>
      <c r="AR603" s="17" t="s">
        <v>308</v>
      </c>
      <c r="AT603" s="17" t="s">
        <v>148</v>
      </c>
      <c r="AU603" s="17" t="s">
        <v>80</v>
      </c>
      <c r="AY603" s="17" t="s">
        <v>145</v>
      </c>
      <c r="BE603" s="216">
        <f>IF(N603="základní",J603,0)</f>
        <v>0</v>
      </c>
      <c r="BF603" s="216">
        <f>IF(N603="snížená",J603,0)</f>
        <v>0</v>
      </c>
      <c r="BG603" s="216">
        <f>IF(N603="zákl. přenesená",J603,0)</f>
        <v>0</v>
      </c>
      <c r="BH603" s="216">
        <f>IF(N603="sníž. přenesená",J603,0)</f>
        <v>0</v>
      </c>
      <c r="BI603" s="216">
        <f>IF(N603="nulová",J603,0)</f>
        <v>0</v>
      </c>
      <c r="BJ603" s="17" t="s">
        <v>76</v>
      </c>
      <c r="BK603" s="216">
        <f>ROUND(I603*H603,2)</f>
        <v>0</v>
      </c>
      <c r="BL603" s="17" t="s">
        <v>308</v>
      </c>
      <c r="BM603" s="17" t="s">
        <v>589</v>
      </c>
    </row>
    <row r="604" spans="2:47" s="1" customFormat="1" ht="12">
      <c r="B604" s="38"/>
      <c r="C604" s="39"/>
      <c r="D604" s="217" t="s">
        <v>155</v>
      </c>
      <c r="E604" s="39"/>
      <c r="F604" s="218" t="s">
        <v>590</v>
      </c>
      <c r="G604" s="39"/>
      <c r="H604" s="39"/>
      <c r="I604" s="131"/>
      <c r="J604" s="39"/>
      <c r="K604" s="39"/>
      <c r="L604" s="43"/>
      <c r="M604" s="219"/>
      <c r="N604" s="79"/>
      <c r="O604" s="79"/>
      <c r="P604" s="79"/>
      <c r="Q604" s="79"/>
      <c r="R604" s="79"/>
      <c r="S604" s="79"/>
      <c r="T604" s="80"/>
      <c r="AT604" s="17" t="s">
        <v>155</v>
      </c>
      <c r="AU604" s="17" t="s">
        <v>80</v>
      </c>
    </row>
    <row r="605" spans="2:51" s="11" customFormat="1" ht="12">
      <c r="B605" s="220"/>
      <c r="C605" s="221"/>
      <c r="D605" s="217" t="s">
        <v>157</v>
      </c>
      <c r="E605" s="222" t="s">
        <v>19</v>
      </c>
      <c r="F605" s="223" t="s">
        <v>158</v>
      </c>
      <c r="G605" s="221"/>
      <c r="H605" s="222" t="s">
        <v>19</v>
      </c>
      <c r="I605" s="224"/>
      <c r="J605" s="221"/>
      <c r="K605" s="221"/>
      <c r="L605" s="225"/>
      <c r="M605" s="226"/>
      <c r="N605" s="227"/>
      <c r="O605" s="227"/>
      <c r="P605" s="227"/>
      <c r="Q605" s="227"/>
      <c r="R605" s="227"/>
      <c r="S605" s="227"/>
      <c r="T605" s="228"/>
      <c r="AT605" s="229" t="s">
        <v>157</v>
      </c>
      <c r="AU605" s="229" t="s">
        <v>80</v>
      </c>
      <c r="AV605" s="11" t="s">
        <v>76</v>
      </c>
      <c r="AW605" s="11" t="s">
        <v>33</v>
      </c>
      <c r="AX605" s="11" t="s">
        <v>71</v>
      </c>
      <c r="AY605" s="229" t="s">
        <v>145</v>
      </c>
    </row>
    <row r="606" spans="2:51" s="11" customFormat="1" ht="12">
      <c r="B606" s="220"/>
      <c r="C606" s="221"/>
      <c r="D606" s="217" t="s">
        <v>157</v>
      </c>
      <c r="E606" s="222" t="s">
        <v>19</v>
      </c>
      <c r="F606" s="223" t="s">
        <v>159</v>
      </c>
      <c r="G606" s="221"/>
      <c r="H606" s="222" t="s">
        <v>19</v>
      </c>
      <c r="I606" s="224"/>
      <c r="J606" s="221"/>
      <c r="K606" s="221"/>
      <c r="L606" s="225"/>
      <c r="M606" s="226"/>
      <c r="N606" s="227"/>
      <c r="O606" s="227"/>
      <c r="P606" s="227"/>
      <c r="Q606" s="227"/>
      <c r="R606" s="227"/>
      <c r="S606" s="227"/>
      <c r="T606" s="228"/>
      <c r="AT606" s="229" t="s">
        <v>157</v>
      </c>
      <c r="AU606" s="229" t="s">
        <v>80</v>
      </c>
      <c r="AV606" s="11" t="s">
        <v>76</v>
      </c>
      <c r="AW606" s="11" t="s">
        <v>33</v>
      </c>
      <c r="AX606" s="11" t="s">
        <v>71</v>
      </c>
      <c r="AY606" s="229" t="s">
        <v>145</v>
      </c>
    </row>
    <row r="607" spans="2:51" s="12" customFormat="1" ht="12">
      <c r="B607" s="230"/>
      <c r="C607" s="231"/>
      <c r="D607" s="217" t="s">
        <v>157</v>
      </c>
      <c r="E607" s="232" t="s">
        <v>19</v>
      </c>
      <c r="F607" s="233" t="s">
        <v>591</v>
      </c>
      <c r="G607" s="231"/>
      <c r="H607" s="234">
        <v>320.265</v>
      </c>
      <c r="I607" s="235"/>
      <c r="J607" s="231"/>
      <c r="K607" s="231"/>
      <c r="L607" s="236"/>
      <c r="M607" s="237"/>
      <c r="N607" s="238"/>
      <c r="O607" s="238"/>
      <c r="P607" s="238"/>
      <c r="Q607" s="238"/>
      <c r="R607" s="238"/>
      <c r="S607" s="238"/>
      <c r="T607" s="239"/>
      <c r="AT607" s="240" t="s">
        <v>157</v>
      </c>
      <c r="AU607" s="240" t="s">
        <v>80</v>
      </c>
      <c r="AV607" s="12" t="s">
        <v>80</v>
      </c>
      <c r="AW607" s="12" t="s">
        <v>33</v>
      </c>
      <c r="AX607" s="12" t="s">
        <v>76</v>
      </c>
      <c r="AY607" s="240" t="s">
        <v>145</v>
      </c>
    </row>
    <row r="608" spans="2:65" s="1" customFormat="1" ht="20.4" customHeight="1">
      <c r="B608" s="38"/>
      <c r="C608" s="241" t="s">
        <v>592</v>
      </c>
      <c r="D608" s="241" t="s">
        <v>169</v>
      </c>
      <c r="E608" s="242" t="s">
        <v>593</v>
      </c>
      <c r="F608" s="243" t="s">
        <v>594</v>
      </c>
      <c r="G608" s="244" t="s">
        <v>177</v>
      </c>
      <c r="H608" s="245">
        <v>336.278</v>
      </c>
      <c r="I608" s="246"/>
      <c r="J608" s="247">
        <f>ROUND(I608*H608,2)</f>
        <v>0</v>
      </c>
      <c r="K608" s="243" t="s">
        <v>152</v>
      </c>
      <c r="L608" s="248"/>
      <c r="M608" s="249" t="s">
        <v>19</v>
      </c>
      <c r="N608" s="250" t="s">
        <v>42</v>
      </c>
      <c r="O608" s="79"/>
      <c r="P608" s="214">
        <f>O608*H608</f>
        <v>0</v>
      </c>
      <c r="Q608" s="214">
        <v>0.008</v>
      </c>
      <c r="R608" s="214">
        <f>Q608*H608</f>
        <v>2.690224</v>
      </c>
      <c r="S608" s="214">
        <v>0</v>
      </c>
      <c r="T608" s="215">
        <f>S608*H608</f>
        <v>0</v>
      </c>
      <c r="AR608" s="17" t="s">
        <v>425</v>
      </c>
      <c r="AT608" s="17" t="s">
        <v>169</v>
      </c>
      <c r="AU608" s="17" t="s">
        <v>80</v>
      </c>
      <c r="AY608" s="17" t="s">
        <v>145</v>
      </c>
      <c r="BE608" s="216">
        <f>IF(N608="základní",J608,0)</f>
        <v>0</v>
      </c>
      <c r="BF608" s="216">
        <f>IF(N608="snížená",J608,0)</f>
        <v>0</v>
      </c>
      <c r="BG608" s="216">
        <f>IF(N608="zákl. přenesená",J608,0)</f>
        <v>0</v>
      </c>
      <c r="BH608" s="216">
        <f>IF(N608="sníž. přenesená",J608,0)</f>
        <v>0</v>
      </c>
      <c r="BI608" s="216">
        <f>IF(N608="nulová",J608,0)</f>
        <v>0</v>
      </c>
      <c r="BJ608" s="17" t="s">
        <v>76</v>
      </c>
      <c r="BK608" s="216">
        <f>ROUND(I608*H608,2)</f>
        <v>0</v>
      </c>
      <c r="BL608" s="17" t="s">
        <v>308</v>
      </c>
      <c r="BM608" s="17" t="s">
        <v>595</v>
      </c>
    </row>
    <row r="609" spans="2:51" s="12" customFormat="1" ht="12">
      <c r="B609" s="230"/>
      <c r="C609" s="231"/>
      <c r="D609" s="217" t="s">
        <v>157</v>
      </c>
      <c r="E609" s="231"/>
      <c r="F609" s="233" t="s">
        <v>596</v>
      </c>
      <c r="G609" s="231"/>
      <c r="H609" s="234">
        <v>336.278</v>
      </c>
      <c r="I609" s="235"/>
      <c r="J609" s="231"/>
      <c r="K609" s="231"/>
      <c r="L609" s="236"/>
      <c r="M609" s="237"/>
      <c r="N609" s="238"/>
      <c r="O609" s="238"/>
      <c r="P609" s="238"/>
      <c r="Q609" s="238"/>
      <c r="R609" s="238"/>
      <c r="S609" s="238"/>
      <c r="T609" s="239"/>
      <c r="AT609" s="240" t="s">
        <v>157</v>
      </c>
      <c r="AU609" s="240" t="s">
        <v>80</v>
      </c>
      <c r="AV609" s="12" t="s">
        <v>80</v>
      </c>
      <c r="AW609" s="12" t="s">
        <v>4</v>
      </c>
      <c r="AX609" s="12" t="s">
        <v>76</v>
      </c>
      <c r="AY609" s="240" t="s">
        <v>145</v>
      </c>
    </row>
    <row r="610" spans="2:65" s="1" customFormat="1" ht="20.4" customHeight="1">
      <c r="B610" s="38"/>
      <c r="C610" s="205" t="s">
        <v>597</v>
      </c>
      <c r="D610" s="205" t="s">
        <v>148</v>
      </c>
      <c r="E610" s="206" t="s">
        <v>598</v>
      </c>
      <c r="F610" s="207" t="s">
        <v>599</v>
      </c>
      <c r="G610" s="208" t="s">
        <v>151</v>
      </c>
      <c r="H610" s="209">
        <v>29</v>
      </c>
      <c r="I610" s="210"/>
      <c r="J610" s="211">
        <f>ROUND(I610*H610,2)</f>
        <v>0</v>
      </c>
      <c r="K610" s="207" t="s">
        <v>152</v>
      </c>
      <c r="L610" s="43"/>
      <c r="M610" s="212" t="s">
        <v>19</v>
      </c>
      <c r="N610" s="213" t="s">
        <v>42</v>
      </c>
      <c r="O610" s="79"/>
      <c r="P610" s="214">
        <f>O610*H610</f>
        <v>0</v>
      </c>
      <c r="Q610" s="214">
        <v>0</v>
      </c>
      <c r="R610" s="214">
        <f>Q610*H610</f>
        <v>0</v>
      </c>
      <c r="S610" s="214">
        <v>0</v>
      </c>
      <c r="T610" s="215">
        <f>S610*H610</f>
        <v>0</v>
      </c>
      <c r="AR610" s="17" t="s">
        <v>308</v>
      </c>
      <c r="AT610" s="17" t="s">
        <v>148</v>
      </c>
      <c r="AU610" s="17" t="s">
        <v>80</v>
      </c>
      <c r="AY610" s="17" t="s">
        <v>145</v>
      </c>
      <c r="BE610" s="216">
        <f>IF(N610="základní",J610,0)</f>
        <v>0</v>
      </c>
      <c r="BF610" s="216">
        <f>IF(N610="snížená",J610,0)</f>
        <v>0</v>
      </c>
      <c r="BG610" s="216">
        <f>IF(N610="zákl. přenesená",J610,0)</f>
        <v>0</v>
      </c>
      <c r="BH610" s="216">
        <f>IF(N610="sníž. přenesená",J610,0)</f>
        <v>0</v>
      </c>
      <c r="BI610" s="216">
        <f>IF(N610="nulová",J610,0)</f>
        <v>0</v>
      </c>
      <c r="BJ610" s="17" t="s">
        <v>76</v>
      </c>
      <c r="BK610" s="216">
        <f>ROUND(I610*H610,2)</f>
        <v>0</v>
      </c>
      <c r="BL610" s="17" t="s">
        <v>308</v>
      </c>
      <c r="BM610" s="17" t="s">
        <v>600</v>
      </c>
    </row>
    <row r="611" spans="2:47" s="1" customFormat="1" ht="12">
      <c r="B611" s="38"/>
      <c r="C611" s="39"/>
      <c r="D611" s="217" t="s">
        <v>155</v>
      </c>
      <c r="E611" s="39"/>
      <c r="F611" s="218" t="s">
        <v>601</v>
      </c>
      <c r="G611" s="39"/>
      <c r="H611" s="39"/>
      <c r="I611" s="131"/>
      <c r="J611" s="39"/>
      <c r="K611" s="39"/>
      <c r="L611" s="43"/>
      <c r="M611" s="219"/>
      <c r="N611" s="79"/>
      <c r="O611" s="79"/>
      <c r="P611" s="79"/>
      <c r="Q611" s="79"/>
      <c r="R611" s="79"/>
      <c r="S611" s="79"/>
      <c r="T611" s="80"/>
      <c r="AT611" s="17" t="s">
        <v>155</v>
      </c>
      <c r="AU611" s="17" t="s">
        <v>80</v>
      </c>
    </row>
    <row r="612" spans="2:51" s="11" customFormat="1" ht="12">
      <c r="B612" s="220"/>
      <c r="C612" s="221"/>
      <c r="D612" s="217" t="s">
        <v>157</v>
      </c>
      <c r="E612" s="222" t="s">
        <v>19</v>
      </c>
      <c r="F612" s="223" t="s">
        <v>319</v>
      </c>
      <c r="G612" s="221"/>
      <c r="H612" s="222" t="s">
        <v>19</v>
      </c>
      <c r="I612" s="224"/>
      <c r="J612" s="221"/>
      <c r="K612" s="221"/>
      <c r="L612" s="225"/>
      <c r="M612" s="226"/>
      <c r="N612" s="227"/>
      <c r="O612" s="227"/>
      <c r="P612" s="227"/>
      <c r="Q612" s="227"/>
      <c r="R612" s="227"/>
      <c r="S612" s="227"/>
      <c r="T612" s="228"/>
      <c r="AT612" s="229" t="s">
        <v>157</v>
      </c>
      <c r="AU612" s="229" t="s">
        <v>80</v>
      </c>
      <c r="AV612" s="11" t="s">
        <v>76</v>
      </c>
      <c r="AW612" s="11" t="s">
        <v>33</v>
      </c>
      <c r="AX612" s="11" t="s">
        <v>71</v>
      </c>
      <c r="AY612" s="229" t="s">
        <v>145</v>
      </c>
    </row>
    <row r="613" spans="2:51" s="11" customFormat="1" ht="12">
      <c r="B613" s="220"/>
      <c r="C613" s="221"/>
      <c r="D613" s="217" t="s">
        <v>157</v>
      </c>
      <c r="E613" s="222" t="s">
        <v>19</v>
      </c>
      <c r="F613" s="223" t="s">
        <v>159</v>
      </c>
      <c r="G613" s="221"/>
      <c r="H613" s="222" t="s">
        <v>19</v>
      </c>
      <c r="I613" s="224"/>
      <c r="J613" s="221"/>
      <c r="K613" s="221"/>
      <c r="L613" s="225"/>
      <c r="M613" s="226"/>
      <c r="N613" s="227"/>
      <c r="O613" s="227"/>
      <c r="P613" s="227"/>
      <c r="Q613" s="227"/>
      <c r="R613" s="227"/>
      <c r="S613" s="227"/>
      <c r="T613" s="228"/>
      <c r="AT613" s="229" t="s">
        <v>157</v>
      </c>
      <c r="AU613" s="229" t="s">
        <v>80</v>
      </c>
      <c r="AV613" s="11" t="s">
        <v>76</v>
      </c>
      <c r="AW613" s="11" t="s">
        <v>33</v>
      </c>
      <c r="AX613" s="11" t="s">
        <v>71</v>
      </c>
      <c r="AY613" s="229" t="s">
        <v>145</v>
      </c>
    </row>
    <row r="614" spans="2:51" s="11" customFormat="1" ht="12">
      <c r="B614" s="220"/>
      <c r="C614" s="221"/>
      <c r="D614" s="217" t="s">
        <v>157</v>
      </c>
      <c r="E614" s="222" t="s">
        <v>19</v>
      </c>
      <c r="F614" s="223" t="s">
        <v>602</v>
      </c>
      <c r="G614" s="221"/>
      <c r="H614" s="222" t="s">
        <v>19</v>
      </c>
      <c r="I614" s="224"/>
      <c r="J614" s="221"/>
      <c r="K614" s="221"/>
      <c r="L614" s="225"/>
      <c r="M614" s="226"/>
      <c r="N614" s="227"/>
      <c r="O614" s="227"/>
      <c r="P614" s="227"/>
      <c r="Q614" s="227"/>
      <c r="R614" s="227"/>
      <c r="S614" s="227"/>
      <c r="T614" s="228"/>
      <c r="AT614" s="229" t="s">
        <v>157</v>
      </c>
      <c r="AU614" s="229" t="s">
        <v>80</v>
      </c>
      <c r="AV614" s="11" t="s">
        <v>76</v>
      </c>
      <c r="AW614" s="11" t="s">
        <v>33</v>
      </c>
      <c r="AX614" s="11" t="s">
        <v>71</v>
      </c>
      <c r="AY614" s="229" t="s">
        <v>145</v>
      </c>
    </row>
    <row r="615" spans="2:51" s="12" customFormat="1" ht="12">
      <c r="B615" s="230"/>
      <c r="C615" s="231"/>
      <c r="D615" s="217" t="s">
        <v>157</v>
      </c>
      <c r="E615" s="232" t="s">
        <v>19</v>
      </c>
      <c r="F615" s="233" t="s">
        <v>603</v>
      </c>
      <c r="G615" s="231"/>
      <c r="H615" s="234">
        <v>20</v>
      </c>
      <c r="I615" s="235"/>
      <c r="J615" s="231"/>
      <c r="K615" s="231"/>
      <c r="L615" s="236"/>
      <c r="M615" s="237"/>
      <c r="N615" s="238"/>
      <c r="O615" s="238"/>
      <c r="P615" s="238"/>
      <c r="Q615" s="238"/>
      <c r="R615" s="238"/>
      <c r="S615" s="238"/>
      <c r="T615" s="239"/>
      <c r="AT615" s="240" t="s">
        <v>157</v>
      </c>
      <c r="AU615" s="240" t="s">
        <v>80</v>
      </c>
      <c r="AV615" s="12" t="s">
        <v>80</v>
      </c>
      <c r="AW615" s="12" t="s">
        <v>33</v>
      </c>
      <c r="AX615" s="12" t="s">
        <v>71</v>
      </c>
      <c r="AY615" s="240" t="s">
        <v>145</v>
      </c>
    </row>
    <row r="616" spans="2:51" s="11" customFormat="1" ht="12">
      <c r="B616" s="220"/>
      <c r="C616" s="221"/>
      <c r="D616" s="217" t="s">
        <v>157</v>
      </c>
      <c r="E616" s="222" t="s">
        <v>19</v>
      </c>
      <c r="F616" s="223" t="s">
        <v>604</v>
      </c>
      <c r="G616" s="221"/>
      <c r="H616" s="222" t="s">
        <v>19</v>
      </c>
      <c r="I616" s="224"/>
      <c r="J616" s="221"/>
      <c r="K616" s="221"/>
      <c r="L616" s="225"/>
      <c r="M616" s="226"/>
      <c r="N616" s="227"/>
      <c r="O616" s="227"/>
      <c r="P616" s="227"/>
      <c r="Q616" s="227"/>
      <c r="R616" s="227"/>
      <c r="S616" s="227"/>
      <c r="T616" s="228"/>
      <c r="AT616" s="229" t="s">
        <v>157</v>
      </c>
      <c r="AU616" s="229" t="s">
        <v>80</v>
      </c>
      <c r="AV616" s="11" t="s">
        <v>76</v>
      </c>
      <c r="AW616" s="11" t="s">
        <v>33</v>
      </c>
      <c r="AX616" s="11" t="s">
        <v>71</v>
      </c>
      <c r="AY616" s="229" t="s">
        <v>145</v>
      </c>
    </row>
    <row r="617" spans="2:51" s="12" customFormat="1" ht="12">
      <c r="B617" s="230"/>
      <c r="C617" s="231"/>
      <c r="D617" s="217" t="s">
        <v>157</v>
      </c>
      <c r="E617" s="232" t="s">
        <v>19</v>
      </c>
      <c r="F617" s="233" t="s">
        <v>605</v>
      </c>
      <c r="G617" s="231"/>
      <c r="H617" s="234">
        <v>9</v>
      </c>
      <c r="I617" s="235"/>
      <c r="J617" s="231"/>
      <c r="K617" s="231"/>
      <c r="L617" s="236"/>
      <c r="M617" s="237"/>
      <c r="N617" s="238"/>
      <c r="O617" s="238"/>
      <c r="P617" s="238"/>
      <c r="Q617" s="238"/>
      <c r="R617" s="238"/>
      <c r="S617" s="238"/>
      <c r="T617" s="239"/>
      <c r="AT617" s="240" t="s">
        <v>157</v>
      </c>
      <c r="AU617" s="240" t="s">
        <v>80</v>
      </c>
      <c r="AV617" s="12" t="s">
        <v>80</v>
      </c>
      <c r="AW617" s="12" t="s">
        <v>33</v>
      </c>
      <c r="AX617" s="12" t="s">
        <v>71</v>
      </c>
      <c r="AY617" s="240" t="s">
        <v>145</v>
      </c>
    </row>
    <row r="618" spans="2:51" s="13" customFormat="1" ht="12">
      <c r="B618" s="251"/>
      <c r="C618" s="252"/>
      <c r="D618" s="217" t="s">
        <v>157</v>
      </c>
      <c r="E618" s="253" t="s">
        <v>19</v>
      </c>
      <c r="F618" s="254" t="s">
        <v>185</v>
      </c>
      <c r="G618" s="252"/>
      <c r="H618" s="255">
        <v>29</v>
      </c>
      <c r="I618" s="256"/>
      <c r="J618" s="252"/>
      <c r="K618" s="252"/>
      <c r="L618" s="257"/>
      <c r="M618" s="258"/>
      <c r="N618" s="259"/>
      <c r="O618" s="259"/>
      <c r="P618" s="259"/>
      <c r="Q618" s="259"/>
      <c r="R618" s="259"/>
      <c r="S618" s="259"/>
      <c r="T618" s="260"/>
      <c r="AT618" s="261" t="s">
        <v>157</v>
      </c>
      <c r="AU618" s="261" t="s">
        <v>80</v>
      </c>
      <c r="AV618" s="13" t="s">
        <v>153</v>
      </c>
      <c r="AW618" s="13" t="s">
        <v>33</v>
      </c>
      <c r="AX618" s="13" t="s">
        <v>76</v>
      </c>
      <c r="AY618" s="261" t="s">
        <v>145</v>
      </c>
    </row>
    <row r="619" spans="2:65" s="1" customFormat="1" ht="20.4" customHeight="1">
      <c r="B619" s="38"/>
      <c r="C619" s="241" t="s">
        <v>606</v>
      </c>
      <c r="D619" s="241" t="s">
        <v>169</v>
      </c>
      <c r="E619" s="242" t="s">
        <v>607</v>
      </c>
      <c r="F619" s="243" t="s">
        <v>608</v>
      </c>
      <c r="G619" s="244" t="s">
        <v>151</v>
      </c>
      <c r="H619" s="245">
        <v>9</v>
      </c>
      <c r="I619" s="246"/>
      <c r="J619" s="247">
        <f>ROUND(I619*H619,2)</f>
        <v>0</v>
      </c>
      <c r="K619" s="243" t="s">
        <v>152</v>
      </c>
      <c r="L619" s="248"/>
      <c r="M619" s="249" t="s">
        <v>19</v>
      </c>
      <c r="N619" s="250" t="s">
        <v>42</v>
      </c>
      <c r="O619" s="79"/>
      <c r="P619" s="214">
        <f>O619*H619</f>
        <v>0</v>
      </c>
      <c r="Q619" s="214">
        <v>0.063</v>
      </c>
      <c r="R619" s="214">
        <f>Q619*H619</f>
        <v>0.567</v>
      </c>
      <c r="S619" s="214">
        <v>0</v>
      </c>
      <c r="T619" s="215">
        <f>S619*H619</f>
        <v>0</v>
      </c>
      <c r="AR619" s="17" t="s">
        <v>425</v>
      </c>
      <c r="AT619" s="17" t="s">
        <v>169</v>
      </c>
      <c r="AU619" s="17" t="s">
        <v>80</v>
      </c>
      <c r="AY619" s="17" t="s">
        <v>145</v>
      </c>
      <c r="BE619" s="216">
        <f>IF(N619="základní",J619,0)</f>
        <v>0</v>
      </c>
      <c r="BF619" s="216">
        <f>IF(N619="snížená",J619,0)</f>
        <v>0</v>
      </c>
      <c r="BG619" s="216">
        <f>IF(N619="zákl. přenesená",J619,0)</f>
        <v>0</v>
      </c>
      <c r="BH619" s="216">
        <f>IF(N619="sníž. přenesená",J619,0)</f>
        <v>0</v>
      </c>
      <c r="BI619" s="216">
        <f>IF(N619="nulová",J619,0)</f>
        <v>0</v>
      </c>
      <c r="BJ619" s="17" t="s">
        <v>76</v>
      </c>
      <c r="BK619" s="216">
        <f>ROUND(I619*H619,2)</f>
        <v>0</v>
      </c>
      <c r="BL619" s="17" t="s">
        <v>308</v>
      </c>
      <c r="BM619" s="17" t="s">
        <v>609</v>
      </c>
    </row>
    <row r="620" spans="2:65" s="1" customFormat="1" ht="20.4" customHeight="1">
      <c r="B620" s="38"/>
      <c r="C620" s="241" t="s">
        <v>610</v>
      </c>
      <c r="D620" s="241" t="s">
        <v>169</v>
      </c>
      <c r="E620" s="242" t="s">
        <v>611</v>
      </c>
      <c r="F620" s="243" t="s">
        <v>612</v>
      </c>
      <c r="G620" s="244" t="s">
        <v>151</v>
      </c>
      <c r="H620" s="245">
        <v>20</v>
      </c>
      <c r="I620" s="246"/>
      <c r="J620" s="247">
        <f>ROUND(I620*H620,2)</f>
        <v>0</v>
      </c>
      <c r="K620" s="243" t="s">
        <v>152</v>
      </c>
      <c r="L620" s="248"/>
      <c r="M620" s="249" t="s">
        <v>19</v>
      </c>
      <c r="N620" s="250" t="s">
        <v>42</v>
      </c>
      <c r="O620" s="79"/>
      <c r="P620" s="214">
        <f>O620*H620</f>
        <v>0</v>
      </c>
      <c r="Q620" s="214">
        <v>0.058</v>
      </c>
      <c r="R620" s="214">
        <f>Q620*H620</f>
        <v>1.1600000000000001</v>
      </c>
      <c r="S620" s="214">
        <v>0</v>
      </c>
      <c r="T620" s="215">
        <f>S620*H620</f>
        <v>0</v>
      </c>
      <c r="AR620" s="17" t="s">
        <v>425</v>
      </c>
      <c r="AT620" s="17" t="s">
        <v>169</v>
      </c>
      <c r="AU620" s="17" t="s">
        <v>80</v>
      </c>
      <c r="AY620" s="17" t="s">
        <v>145</v>
      </c>
      <c r="BE620" s="216">
        <f>IF(N620="základní",J620,0)</f>
        <v>0</v>
      </c>
      <c r="BF620" s="216">
        <f>IF(N620="snížená",J620,0)</f>
        <v>0</v>
      </c>
      <c r="BG620" s="216">
        <f>IF(N620="zákl. přenesená",J620,0)</f>
        <v>0</v>
      </c>
      <c r="BH620" s="216">
        <f>IF(N620="sníž. přenesená",J620,0)</f>
        <v>0</v>
      </c>
      <c r="BI620" s="216">
        <f>IF(N620="nulová",J620,0)</f>
        <v>0</v>
      </c>
      <c r="BJ620" s="17" t="s">
        <v>76</v>
      </c>
      <c r="BK620" s="216">
        <f>ROUND(I620*H620,2)</f>
        <v>0</v>
      </c>
      <c r="BL620" s="17" t="s">
        <v>308</v>
      </c>
      <c r="BM620" s="17" t="s">
        <v>613</v>
      </c>
    </row>
    <row r="621" spans="2:65" s="1" customFormat="1" ht="30.6" customHeight="1">
      <c r="B621" s="38"/>
      <c r="C621" s="205" t="s">
        <v>614</v>
      </c>
      <c r="D621" s="205" t="s">
        <v>148</v>
      </c>
      <c r="E621" s="206" t="s">
        <v>615</v>
      </c>
      <c r="F621" s="207" t="s">
        <v>616</v>
      </c>
      <c r="G621" s="208" t="s">
        <v>164</v>
      </c>
      <c r="H621" s="209">
        <v>12.777</v>
      </c>
      <c r="I621" s="210"/>
      <c r="J621" s="211">
        <f>ROUND(I621*H621,2)</f>
        <v>0</v>
      </c>
      <c r="K621" s="207" t="s">
        <v>152</v>
      </c>
      <c r="L621" s="43"/>
      <c r="M621" s="212" t="s">
        <v>19</v>
      </c>
      <c r="N621" s="213" t="s">
        <v>42</v>
      </c>
      <c r="O621" s="79"/>
      <c r="P621" s="214">
        <f>O621*H621</f>
        <v>0</v>
      </c>
      <c r="Q621" s="214">
        <v>0</v>
      </c>
      <c r="R621" s="214">
        <f>Q621*H621</f>
        <v>0</v>
      </c>
      <c r="S621" s="214">
        <v>0</v>
      </c>
      <c r="T621" s="215">
        <f>S621*H621</f>
        <v>0</v>
      </c>
      <c r="AR621" s="17" t="s">
        <v>308</v>
      </c>
      <c r="AT621" s="17" t="s">
        <v>148</v>
      </c>
      <c r="AU621" s="17" t="s">
        <v>80</v>
      </c>
      <c r="AY621" s="17" t="s">
        <v>145</v>
      </c>
      <c r="BE621" s="216">
        <f>IF(N621="základní",J621,0)</f>
        <v>0</v>
      </c>
      <c r="BF621" s="216">
        <f>IF(N621="snížená",J621,0)</f>
        <v>0</v>
      </c>
      <c r="BG621" s="216">
        <f>IF(N621="zákl. přenesená",J621,0)</f>
        <v>0</v>
      </c>
      <c r="BH621" s="216">
        <f>IF(N621="sníž. přenesená",J621,0)</f>
        <v>0</v>
      </c>
      <c r="BI621" s="216">
        <f>IF(N621="nulová",J621,0)</f>
        <v>0</v>
      </c>
      <c r="BJ621" s="17" t="s">
        <v>76</v>
      </c>
      <c r="BK621" s="216">
        <f>ROUND(I621*H621,2)</f>
        <v>0</v>
      </c>
      <c r="BL621" s="17" t="s">
        <v>308</v>
      </c>
      <c r="BM621" s="17" t="s">
        <v>617</v>
      </c>
    </row>
    <row r="622" spans="2:47" s="1" customFormat="1" ht="12">
      <c r="B622" s="38"/>
      <c r="C622" s="39"/>
      <c r="D622" s="217" t="s">
        <v>155</v>
      </c>
      <c r="E622" s="39"/>
      <c r="F622" s="218" t="s">
        <v>618</v>
      </c>
      <c r="G622" s="39"/>
      <c r="H622" s="39"/>
      <c r="I622" s="131"/>
      <c r="J622" s="39"/>
      <c r="K622" s="39"/>
      <c r="L622" s="43"/>
      <c r="M622" s="219"/>
      <c r="N622" s="79"/>
      <c r="O622" s="79"/>
      <c r="P622" s="79"/>
      <c r="Q622" s="79"/>
      <c r="R622" s="79"/>
      <c r="S622" s="79"/>
      <c r="T622" s="80"/>
      <c r="AT622" s="17" t="s">
        <v>155</v>
      </c>
      <c r="AU622" s="17" t="s">
        <v>80</v>
      </c>
    </row>
    <row r="623" spans="2:63" s="10" customFormat="1" ht="22.8" customHeight="1">
      <c r="B623" s="189"/>
      <c r="C623" s="190"/>
      <c r="D623" s="191" t="s">
        <v>70</v>
      </c>
      <c r="E623" s="203" t="s">
        <v>619</v>
      </c>
      <c r="F623" s="203" t="s">
        <v>620</v>
      </c>
      <c r="G623" s="190"/>
      <c r="H623" s="190"/>
      <c r="I623" s="193"/>
      <c r="J623" s="204">
        <f>BK623</f>
        <v>0</v>
      </c>
      <c r="K623" s="190"/>
      <c r="L623" s="195"/>
      <c r="M623" s="196"/>
      <c r="N623" s="197"/>
      <c r="O623" s="197"/>
      <c r="P623" s="198">
        <f>SUM(P624:P697)</f>
        <v>0</v>
      </c>
      <c r="Q623" s="197"/>
      <c r="R623" s="198">
        <f>SUM(R624:R697)</f>
        <v>4.44</v>
      </c>
      <c r="S623" s="197"/>
      <c r="T623" s="199">
        <f>SUM(T624:T697)</f>
        <v>0.574</v>
      </c>
      <c r="AR623" s="200" t="s">
        <v>80</v>
      </c>
      <c r="AT623" s="201" t="s">
        <v>70</v>
      </c>
      <c r="AU623" s="201" t="s">
        <v>76</v>
      </c>
      <c r="AY623" s="200" t="s">
        <v>145</v>
      </c>
      <c r="BK623" s="202">
        <f>SUM(BK624:BK697)</f>
        <v>0</v>
      </c>
    </row>
    <row r="624" spans="2:65" s="1" customFormat="1" ht="14.4" customHeight="1">
      <c r="B624" s="38"/>
      <c r="C624" s="205" t="s">
        <v>621</v>
      </c>
      <c r="D624" s="205" t="s">
        <v>148</v>
      </c>
      <c r="E624" s="206" t="s">
        <v>622</v>
      </c>
      <c r="F624" s="207" t="s">
        <v>623</v>
      </c>
      <c r="G624" s="208" t="s">
        <v>151</v>
      </c>
      <c r="H624" s="209">
        <v>1</v>
      </c>
      <c r="I624" s="210"/>
      <c r="J624" s="211">
        <f>ROUND(I624*H624,2)</f>
        <v>0</v>
      </c>
      <c r="K624" s="207" t="s">
        <v>19</v>
      </c>
      <c r="L624" s="43"/>
      <c r="M624" s="212" t="s">
        <v>19</v>
      </c>
      <c r="N624" s="213" t="s">
        <v>42</v>
      </c>
      <c r="O624" s="79"/>
      <c r="P624" s="214">
        <f>O624*H624</f>
        <v>0</v>
      </c>
      <c r="Q624" s="214">
        <v>0.003</v>
      </c>
      <c r="R624" s="214">
        <f>Q624*H624</f>
        <v>0.003</v>
      </c>
      <c r="S624" s="214">
        <v>0</v>
      </c>
      <c r="T624" s="215">
        <f>S624*H624</f>
        <v>0</v>
      </c>
      <c r="AR624" s="17" t="s">
        <v>308</v>
      </c>
      <c r="AT624" s="17" t="s">
        <v>148</v>
      </c>
      <c r="AU624" s="17" t="s">
        <v>80</v>
      </c>
      <c r="AY624" s="17" t="s">
        <v>145</v>
      </c>
      <c r="BE624" s="216">
        <f>IF(N624="základní",J624,0)</f>
        <v>0</v>
      </c>
      <c r="BF624" s="216">
        <f>IF(N624="snížená",J624,0)</f>
        <v>0</v>
      </c>
      <c r="BG624" s="216">
        <f>IF(N624="zákl. přenesená",J624,0)</f>
        <v>0</v>
      </c>
      <c r="BH624" s="216">
        <f>IF(N624="sníž. přenesená",J624,0)</f>
        <v>0</v>
      </c>
      <c r="BI624" s="216">
        <f>IF(N624="nulová",J624,0)</f>
        <v>0</v>
      </c>
      <c r="BJ624" s="17" t="s">
        <v>76</v>
      </c>
      <c r="BK624" s="216">
        <f>ROUND(I624*H624,2)</f>
        <v>0</v>
      </c>
      <c r="BL624" s="17" t="s">
        <v>308</v>
      </c>
      <c r="BM624" s="17" t="s">
        <v>624</v>
      </c>
    </row>
    <row r="625" spans="2:65" s="1" customFormat="1" ht="20.4" customHeight="1">
      <c r="B625" s="38"/>
      <c r="C625" s="205" t="s">
        <v>625</v>
      </c>
      <c r="D625" s="205" t="s">
        <v>148</v>
      </c>
      <c r="E625" s="206" t="s">
        <v>626</v>
      </c>
      <c r="F625" s="207" t="s">
        <v>627</v>
      </c>
      <c r="G625" s="208" t="s">
        <v>151</v>
      </c>
      <c r="H625" s="209">
        <v>2</v>
      </c>
      <c r="I625" s="210"/>
      <c r="J625" s="211">
        <f>ROUND(I625*H625,2)</f>
        <v>0</v>
      </c>
      <c r="K625" s="207" t="s">
        <v>152</v>
      </c>
      <c r="L625" s="43"/>
      <c r="M625" s="212" t="s">
        <v>19</v>
      </c>
      <c r="N625" s="213" t="s">
        <v>42</v>
      </c>
      <c r="O625" s="79"/>
      <c r="P625" s="214">
        <f>O625*H625</f>
        <v>0</v>
      </c>
      <c r="Q625" s="214">
        <v>0</v>
      </c>
      <c r="R625" s="214">
        <f>Q625*H625</f>
        <v>0</v>
      </c>
      <c r="S625" s="214">
        <v>0.005</v>
      </c>
      <c r="T625" s="215">
        <f>S625*H625</f>
        <v>0.01</v>
      </c>
      <c r="AR625" s="17" t="s">
        <v>308</v>
      </c>
      <c r="AT625" s="17" t="s">
        <v>148</v>
      </c>
      <c r="AU625" s="17" t="s">
        <v>80</v>
      </c>
      <c r="AY625" s="17" t="s">
        <v>145</v>
      </c>
      <c r="BE625" s="216">
        <f>IF(N625="základní",J625,0)</f>
        <v>0</v>
      </c>
      <c r="BF625" s="216">
        <f>IF(N625="snížená",J625,0)</f>
        <v>0</v>
      </c>
      <c r="BG625" s="216">
        <f>IF(N625="zákl. přenesená",J625,0)</f>
        <v>0</v>
      </c>
      <c r="BH625" s="216">
        <f>IF(N625="sníž. přenesená",J625,0)</f>
        <v>0</v>
      </c>
      <c r="BI625" s="216">
        <f>IF(N625="nulová",J625,0)</f>
        <v>0</v>
      </c>
      <c r="BJ625" s="17" t="s">
        <v>76</v>
      </c>
      <c r="BK625" s="216">
        <f>ROUND(I625*H625,2)</f>
        <v>0</v>
      </c>
      <c r="BL625" s="17" t="s">
        <v>308</v>
      </c>
      <c r="BM625" s="17" t="s">
        <v>628</v>
      </c>
    </row>
    <row r="626" spans="2:51" s="11" customFormat="1" ht="12">
      <c r="B626" s="220"/>
      <c r="C626" s="221"/>
      <c r="D626" s="217" t="s">
        <v>157</v>
      </c>
      <c r="E626" s="222" t="s">
        <v>19</v>
      </c>
      <c r="F626" s="223" t="s">
        <v>335</v>
      </c>
      <c r="G626" s="221"/>
      <c r="H626" s="222" t="s">
        <v>19</v>
      </c>
      <c r="I626" s="224"/>
      <c r="J626" s="221"/>
      <c r="K626" s="221"/>
      <c r="L626" s="225"/>
      <c r="M626" s="226"/>
      <c r="N626" s="227"/>
      <c r="O626" s="227"/>
      <c r="P626" s="227"/>
      <c r="Q626" s="227"/>
      <c r="R626" s="227"/>
      <c r="S626" s="227"/>
      <c r="T626" s="228"/>
      <c r="AT626" s="229" t="s">
        <v>157</v>
      </c>
      <c r="AU626" s="229" t="s">
        <v>80</v>
      </c>
      <c r="AV626" s="11" t="s">
        <v>76</v>
      </c>
      <c r="AW626" s="11" t="s">
        <v>33</v>
      </c>
      <c r="AX626" s="11" t="s">
        <v>71</v>
      </c>
      <c r="AY626" s="229" t="s">
        <v>145</v>
      </c>
    </row>
    <row r="627" spans="2:51" s="11" customFormat="1" ht="12">
      <c r="B627" s="220"/>
      <c r="C627" s="221"/>
      <c r="D627" s="217" t="s">
        <v>157</v>
      </c>
      <c r="E627" s="222" t="s">
        <v>19</v>
      </c>
      <c r="F627" s="223" t="s">
        <v>266</v>
      </c>
      <c r="G627" s="221"/>
      <c r="H627" s="222" t="s">
        <v>19</v>
      </c>
      <c r="I627" s="224"/>
      <c r="J627" s="221"/>
      <c r="K627" s="221"/>
      <c r="L627" s="225"/>
      <c r="M627" s="226"/>
      <c r="N627" s="227"/>
      <c r="O627" s="227"/>
      <c r="P627" s="227"/>
      <c r="Q627" s="227"/>
      <c r="R627" s="227"/>
      <c r="S627" s="227"/>
      <c r="T627" s="228"/>
      <c r="AT627" s="229" t="s">
        <v>157</v>
      </c>
      <c r="AU627" s="229" t="s">
        <v>80</v>
      </c>
      <c r="AV627" s="11" t="s">
        <v>76</v>
      </c>
      <c r="AW627" s="11" t="s">
        <v>33</v>
      </c>
      <c r="AX627" s="11" t="s">
        <v>71</v>
      </c>
      <c r="AY627" s="229" t="s">
        <v>145</v>
      </c>
    </row>
    <row r="628" spans="2:51" s="12" customFormat="1" ht="12">
      <c r="B628" s="230"/>
      <c r="C628" s="231"/>
      <c r="D628" s="217" t="s">
        <v>157</v>
      </c>
      <c r="E628" s="232" t="s">
        <v>19</v>
      </c>
      <c r="F628" s="233" t="s">
        <v>76</v>
      </c>
      <c r="G628" s="231"/>
      <c r="H628" s="234">
        <v>1</v>
      </c>
      <c r="I628" s="235"/>
      <c r="J628" s="231"/>
      <c r="K628" s="231"/>
      <c r="L628" s="236"/>
      <c r="M628" s="237"/>
      <c r="N628" s="238"/>
      <c r="O628" s="238"/>
      <c r="P628" s="238"/>
      <c r="Q628" s="238"/>
      <c r="R628" s="238"/>
      <c r="S628" s="238"/>
      <c r="T628" s="239"/>
      <c r="AT628" s="240" t="s">
        <v>157</v>
      </c>
      <c r="AU628" s="240" t="s">
        <v>80</v>
      </c>
      <c r="AV628" s="12" t="s">
        <v>80</v>
      </c>
      <c r="AW628" s="12" t="s">
        <v>33</v>
      </c>
      <c r="AX628" s="12" t="s">
        <v>71</v>
      </c>
      <c r="AY628" s="240" t="s">
        <v>145</v>
      </c>
    </row>
    <row r="629" spans="2:51" s="11" customFormat="1" ht="12">
      <c r="B629" s="220"/>
      <c r="C629" s="221"/>
      <c r="D629" s="217" t="s">
        <v>157</v>
      </c>
      <c r="E629" s="222" t="s">
        <v>19</v>
      </c>
      <c r="F629" s="223" t="s">
        <v>268</v>
      </c>
      <c r="G629" s="221"/>
      <c r="H629" s="222" t="s">
        <v>19</v>
      </c>
      <c r="I629" s="224"/>
      <c r="J629" s="221"/>
      <c r="K629" s="221"/>
      <c r="L629" s="225"/>
      <c r="M629" s="226"/>
      <c r="N629" s="227"/>
      <c r="O629" s="227"/>
      <c r="P629" s="227"/>
      <c r="Q629" s="227"/>
      <c r="R629" s="227"/>
      <c r="S629" s="227"/>
      <c r="T629" s="228"/>
      <c r="AT629" s="229" t="s">
        <v>157</v>
      </c>
      <c r="AU629" s="229" t="s">
        <v>80</v>
      </c>
      <c r="AV629" s="11" t="s">
        <v>76</v>
      </c>
      <c r="AW629" s="11" t="s">
        <v>33</v>
      </c>
      <c r="AX629" s="11" t="s">
        <v>71</v>
      </c>
      <c r="AY629" s="229" t="s">
        <v>145</v>
      </c>
    </row>
    <row r="630" spans="2:51" s="12" customFormat="1" ht="12">
      <c r="B630" s="230"/>
      <c r="C630" s="231"/>
      <c r="D630" s="217" t="s">
        <v>157</v>
      </c>
      <c r="E630" s="232" t="s">
        <v>19</v>
      </c>
      <c r="F630" s="233" t="s">
        <v>76</v>
      </c>
      <c r="G630" s="231"/>
      <c r="H630" s="234">
        <v>1</v>
      </c>
      <c r="I630" s="235"/>
      <c r="J630" s="231"/>
      <c r="K630" s="231"/>
      <c r="L630" s="236"/>
      <c r="M630" s="237"/>
      <c r="N630" s="238"/>
      <c r="O630" s="238"/>
      <c r="P630" s="238"/>
      <c r="Q630" s="238"/>
      <c r="R630" s="238"/>
      <c r="S630" s="238"/>
      <c r="T630" s="239"/>
      <c r="AT630" s="240" t="s">
        <v>157</v>
      </c>
      <c r="AU630" s="240" t="s">
        <v>80</v>
      </c>
      <c r="AV630" s="12" t="s">
        <v>80</v>
      </c>
      <c r="AW630" s="12" t="s">
        <v>33</v>
      </c>
      <c r="AX630" s="12" t="s">
        <v>71</v>
      </c>
      <c r="AY630" s="240" t="s">
        <v>145</v>
      </c>
    </row>
    <row r="631" spans="2:51" s="13" customFormat="1" ht="12">
      <c r="B631" s="251"/>
      <c r="C631" s="252"/>
      <c r="D631" s="217" t="s">
        <v>157</v>
      </c>
      <c r="E631" s="253" t="s">
        <v>19</v>
      </c>
      <c r="F631" s="254" t="s">
        <v>185</v>
      </c>
      <c r="G631" s="252"/>
      <c r="H631" s="255">
        <v>2</v>
      </c>
      <c r="I631" s="256"/>
      <c r="J631" s="252"/>
      <c r="K631" s="252"/>
      <c r="L631" s="257"/>
      <c r="M631" s="258"/>
      <c r="N631" s="259"/>
      <c r="O631" s="259"/>
      <c r="P631" s="259"/>
      <c r="Q631" s="259"/>
      <c r="R631" s="259"/>
      <c r="S631" s="259"/>
      <c r="T631" s="260"/>
      <c r="AT631" s="261" t="s">
        <v>157</v>
      </c>
      <c r="AU631" s="261" t="s">
        <v>80</v>
      </c>
      <c r="AV631" s="13" t="s">
        <v>153</v>
      </c>
      <c r="AW631" s="13" t="s">
        <v>33</v>
      </c>
      <c r="AX631" s="13" t="s">
        <v>76</v>
      </c>
      <c r="AY631" s="261" t="s">
        <v>145</v>
      </c>
    </row>
    <row r="632" spans="2:65" s="1" customFormat="1" ht="14.4" customHeight="1">
      <c r="B632" s="38"/>
      <c r="C632" s="205" t="s">
        <v>629</v>
      </c>
      <c r="D632" s="205" t="s">
        <v>148</v>
      </c>
      <c r="E632" s="206" t="s">
        <v>630</v>
      </c>
      <c r="F632" s="207" t="s">
        <v>631</v>
      </c>
      <c r="G632" s="208" t="s">
        <v>151</v>
      </c>
      <c r="H632" s="209">
        <v>5</v>
      </c>
      <c r="I632" s="210"/>
      <c r="J632" s="211">
        <f>ROUND(I632*H632,2)</f>
        <v>0</v>
      </c>
      <c r="K632" s="207" t="s">
        <v>19</v>
      </c>
      <c r="L632" s="43"/>
      <c r="M632" s="212" t="s">
        <v>19</v>
      </c>
      <c r="N632" s="213" t="s">
        <v>42</v>
      </c>
      <c r="O632" s="79"/>
      <c r="P632" s="214">
        <f>O632*H632</f>
        <v>0</v>
      </c>
      <c r="Q632" s="214">
        <v>0.008</v>
      </c>
      <c r="R632" s="214">
        <f>Q632*H632</f>
        <v>0.04</v>
      </c>
      <c r="S632" s="214">
        <v>0</v>
      </c>
      <c r="T632" s="215">
        <f>S632*H632</f>
        <v>0</v>
      </c>
      <c r="AR632" s="17" t="s">
        <v>308</v>
      </c>
      <c r="AT632" s="17" t="s">
        <v>148</v>
      </c>
      <c r="AU632" s="17" t="s">
        <v>80</v>
      </c>
      <c r="AY632" s="17" t="s">
        <v>145</v>
      </c>
      <c r="BE632" s="216">
        <f>IF(N632="základní",J632,0)</f>
        <v>0</v>
      </c>
      <c r="BF632" s="216">
        <f>IF(N632="snížená",J632,0)</f>
        <v>0</v>
      </c>
      <c r="BG632" s="216">
        <f>IF(N632="zákl. přenesená",J632,0)</f>
        <v>0</v>
      </c>
      <c r="BH632" s="216">
        <f>IF(N632="sníž. přenesená",J632,0)</f>
        <v>0</v>
      </c>
      <c r="BI632" s="216">
        <f>IF(N632="nulová",J632,0)</f>
        <v>0</v>
      </c>
      <c r="BJ632" s="17" t="s">
        <v>76</v>
      </c>
      <c r="BK632" s="216">
        <f>ROUND(I632*H632,2)</f>
        <v>0</v>
      </c>
      <c r="BL632" s="17" t="s">
        <v>308</v>
      </c>
      <c r="BM632" s="17" t="s">
        <v>632</v>
      </c>
    </row>
    <row r="633" spans="2:65" s="1" customFormat="1" ht="14.4" customHeight="1">
      <c r="B633" s="38"/>
      <c r="C633" s="205" t="s">
        <v>633</v>
      </c>
      <c r="D633" s="205" t="s">
        <v>148</v>
      </c>
      <c r="E633" s="206" t="s">
        <v>634</v>
      </c>
      <c r="F633" s="207" t="s">
        <v>635</v>
      </c>
      <c r="G633" s="208" t="s">
        <v>151</v>
      </c>
      <c r="H633" s="209">
        <v>1</v>
      </c>
      <c r="I633" s="210"/>
      <c r="J633" s="211">
        <f>ROUND(I633*H633,2)</f>
        <v>0</v>
      </c>
      <c r="K633" s="207" t="s">
        <v>19</v>
      </c>
      <c r="L633" s="43"/>
      <c r="M633" s="212" t="s">
        <v>19</v>
      </c>
      <c r="N633" s="213" t="s">
        <v>42</v>
      </c>
      <c r="O633" s="79"/>
      <c r="P633" s="214">
        <f>O633*H633</f>
        <v>0</v>
      </c>
      <c r="Q633" s="214">
        <v>0.008</v>
      </c>
      <c r="R633" s="214">
        <f>Q633*H633</f>
        <v>0.008</v>
      </c>
      <c r="S633" s="214">
        <v>0</v>
      </c>
      <c r="T633" s="215">
        <f>S633*H633</f>
        <v>0</v>
      </c>
      <c r="AR633" s="17" t="s">
        <v>308</v>
      </c>
      <c r="AT633" s="17" t="s">
        <v>148</v>
      </c>
      <c r="AU633" s="17" t="s">
        <v>80</v>
      </c>
      <c r="AY633" s="17" t="s">
        <v>145</v>
      </c>
      <c r="BE633" s="216">
        <f>IF(N633="základní",J633,0)</f>
        <v>0</v>
      </c>
      <c r="BF633" s="216">
        <f>IF(N633="snížená",J633,0)</f>
        <v>0</v>
      </c>
      <c r="BG633" s="216">
        <f>IF(N633="zákl. přenesená",J633,0)</f>
        <v>0</v>
      </c>
      <c r="BH633" s="216">
        <f>IF(N633="sníž. přenesená",J633,0)</f>
        <v>0</v>
      </c>
      <c r="BI633" s="216">
        <f>IF(N633="nulová",J633,0)</f>
        <v>0</v>
      </c>
      <c r="BJ633" s="17" t="s">
        <v>76</v>
      </c>
      <c r="BK633" s="216">
        <f>ROUND(I633*H633,2)</f>
        <v>0</v>
      </c>
      <c r="BL633" s="17" t="s">
        <v>308</v>
      </c>
      <c r="BM633" s="17" t="s">
        <v>636</v>
      </c>
    </row>
    <row r="634" spans="2:65" s="1" customFormat="1" ht="20.4" customHeight="1">
      <c r="B634" s="38"/>
      <c r="C634" s="205" t="s">
        <v>637</v>
      </c>
      <c r="D634" s="205" t="s">
        <v>148</v>
      </c>
      <c r="E634" s="206" t="s">
        <v>638</v>
      </c>
      <c r="F634" s="207" t="s">
        <v>639</v>
      </c>
      <c r="G634" s="208" t="s">
        <v>151</v>
      </c>
      <c r="H634" s="209">
        <v>43</v>
      </c>
      <c r="I634" s="210"/>
      <c r="J634" s="211">
        <f>ROUND(I634*H634,2)</f>
        <v>0</v>
      </c>
      <c r="K634" s="207" t="s">
        <v>152</v>
      </c>
      <c r="L634" s="43"/>
      <c r="M634" s="212" t="s">
        <v>19</v>
      </c>
      <c r="N634" s="213" t="s">
        <v>42</v>
      </c>
      <c r="O634" s="79"/>
      <c r="P634" s="214">
        <f>O634*H634</f>
        <v>0</v>
      </c>
      <c r="Q634" s="214">
        <v>0</v>
      </c>
      <c r="R634" s="214">
        <f>Q634*H634</f>
        <v>0</v>
      </c>
      <c r="S634" s="214">
        <v>0</v>
      </c>
      <c r="T634" s="215">
        <f>S634*H634</f>
        <v>0</v>
      </c>
      <c r="AR634" s="17" t="s">
        <v>308</v>
      </c>
      <c r="AT634" s="17" t="s">
        <v>148</v>
      </c>
      <c r="AU634" s="17" t="s">
        <v>80</v>
      </c>
      <c r="AY634" s="17" t="s">
        <v>145</v>
      </c>
      <c r="BE634" s="216">
        <f>IF(N634="základní",J634,0)</f>
        <v>0</v>
      </c>
      <c r="BF634" s="216">
        <f>IF(N634="snížená",J634,0)</f>
        <v>0</v>
      </c>
      <c r="BG634" s="216">
        <f>IF(N634="zákl. přenesená",J634,0)</f>
        <v>0</v>
      </c>
      <c r="BH634" s="216">
        <f>IF(N634="sníž. přenesená",J634,0)</f>
        <v>0</v>
      </c>
      <c r="BI634" s="216">
        <f>IF(N634="nulová",J634,0)</f>
        <v>0</v>
      </c>
      <c r="BJ634" s="17" t="s">
        <v>76</v>
      </c>
      <c r="BK634" s="216">
        <f>ROUND(I634*H634,2)</f>
        <v>0</v>
      </c>
      <c r="BL634" s="17" t="s">
        <v>308</v>
      </c>
      <c r="BM634" s="17" t="s">
        <v>640</v>
      </c>
    </row>
    <row r="635" spans="2:47" s="1" customFormat="1" ht="12">
      <c r="B635" s="38"/>
      <c r="C635" s="39"/>
      <c r="D635" s="217" t="s">
        <v>155</v>
      </c>
      <c r="E635" s="39"/>
      <c r="F635" s="218" t="s">
        <v>641</v>
      </c>
      <c r="G635" s="39"/>
      <c r="H635" s="39"/>
      <c r="I635" s="131"/>
      <c r="J635" s="39"/>
      <c r="K635" s="39"/>
      <c r="L635" s="43"/>
      <c r="M635" s="219"/>
      <c r="N635" s="79"/>
      <c r="O635" s="79"/>
      <c r="P635" s="79"/>
      <c r="Q635" s="79"/>
      <c r="R635" s="79"/>
      <c r="S635" s="79"/>
      <c r="T635" s="80"/>
      <c r="AT635" s="17" t="s">
        <v>155</v>
      </c>
      <c r="AU635" s="17" t="s">
        <v>80</v>
      </c>
    </row>
    <row r="636" spans="2:51" s="11" customFormat="1" ht="12">
      <c r="B636" s="220"/>
      <c r="C636" s="221"/>
      <c r="D636" s="217" t="s">
        <v>157</v>
      </c>
      <c r="E636" s="222" t="s">
        <v>19</v>
      </c>
      <c r="F636" s="223" t="s">
        <v>158</v>
      </c>
      <c r="G636" s="221"/>
      <c r="H636" s="222" t="s">
        <v>19</v>
      </c>
      <c r="I636" s="224"/>
      <c r="J636" s="221"/>
      <c r="K636" s="221"/>
      <c r="L636" s="225"/>
      <c r="M636" s="226"/>
      <c r="N636" s="227"/>
      <c r="O636" s="227"/>
      <c r="P636" s="227"/>
      <c r="Q636" s="227"/>
      <c r="R636" s="227"/>
      <c r="S636" s="227"/>
      <c r="T636" s="228"/>
      <c r="AT636" s="229" t="s">
        <v>157</v>
      </c>
      <c r="AU636" s="229" t="s">
        <v>80</v>
      </c>
      <c r="AV636" s="11" t="s">
        <v>76</v>
      </c>
      <c r="AW636" s="11" t="s">
        <v>33</v>
      </c>
      <c r="AX636" s="11" t="s">
        <v>71</v>
      </c>
      <c r="AY636" s="229" t="s">
        <v>145</v>
      </c>
    </row>
    <row r="637" spans="2:51" s="11" customFormat="1" ht="12">
      <c r="B637" s="220"/>
      <c r="C637" s="221"/>
      <c r="D637" s="217" t="s">
        <v>157</v>
      </c>
      <c r="E637" s="222" t="s">
        <v>19</v>
      </c>
      <c r="F637" s="223" t="s">
        <v>642</v>
      </c>
      <c r="G637" s="221"/>
      <c r="H637" s="222" t="s">
        <v>19</v>
      </c>
      <c r="I637" s="224"/>
      <c r="J637" s="221"/>
      <c r="K637" s="221"/>
      <c r="L637" s="225"/>
      <c r="M637" s="226"/>
      <c r="N637" s="227"/>
      <c r="O637" s="227"/>
      <c r="P637" s="227"/>
      <c r="Q637" s="227"/>
      <c r="R637" s="227"/>
      <c r="S637" s="227"/>
      <c r="T637" s="228"/>
      <c r="AT637" s="229" t="s">
        <v>157</v>
      </c>
      <c r="AU637" s="229" t="s">
        <v>80</v>
      </c>
      <c r="AV637" s="11" t="s">
        <v>76</v>
      </c>
      <c r="AW637" s="11" t="s">
        <v>33</v>
      </c>
      <c r="AX637" s="11" t="s">
        <v>71</v>
      </c>
      <c r="AY637" s="229" t="s">
        <v>145</v>
      </c>
    </row>
    <row r="638" spans="2:51" s="12" customFormat="1" ht="12">
      <c r="B638" s="230"/>
      <c r="C638" s="231"/>
      <c r="D638" s="217" t="s">
        <v>157</v>
      </c>
      <c r="E638" s="232" t="s">
        <v>19</v>
      </c>
      <c r="F638" s="233" t="s">
        <v>643</v>
      </c>
      <c r="G638" s="231"/>
      <c r="H638" s="234">
        <v>41</v>
      </c>
      <c r="I638" s="235"/>
      <c r="J638" s="231"/>
      <c r="K638" s="231"/>
      <c r="L638" s="236"/>
      <c r="M638" s="237"/>
      <c r="N638" s="238"/>
      <c r="O638" s="238"/>
      <c r="P638" s="238"/>
      <c r="Q638" s="238"/>
      <c r="R638" s="238"/>
      <c r="S638" s="238"/>
      <c r="T638" s="239"/>
      <c r="AT638" s="240" t="s">
        <v>157</v>
      </c>
      <c r="AU638" s="240" t="s">
        <v>80</v>
      </c>
      <c r="AV638" s="12" t="s">
        <v>80</v>
      </c>
      <c r="AW638" s="12" t="s">
        <v>33</v>
      </c>
      <c r="AX638" s="12" t="s">
        <v>71</v>
      </c>
      <c r="AY638" s="240" t="s">
        <v>145</v>
      </c>
    </row>
    <row r="639" spans="2:51" s="11" customFormat="1" ht="12">
      <c r="B639" s="220"/>
      <c r="C639" s="221"/>
      <c r="D639" s="217" t="s">
        <v>157</v>
      </c>
      <c r="E639" s="222" t="s">
        <v>19</v>
      </c>
      <c r="F639" s="223" t="s">
        <v>644</v>
      </c>
      <c r="G639" s="221"/>
      <c r="H639" s="222" t="s">
        <v>19</v>
      </c>
      <c r="I639" s="224"/>
      <c r="J639" s="221"/>
      <c r="K639" s="221"/>
      <c r="L639" s="225"/>
      <c r="M639" s="226"/>
      <c r="N639" s="227"/>
      <c r="O639" s="227"/>
      <c r="P639" s="227"/>
      <c r="Q639" s="227"/>
      <c r="R639" s="227"/>
      <c r="S639" s="227"/>
      <c r="T639" s="228"/>
      <c r="AT639" s="229" t="s">
        <v>157</v>
      </c>
      <c r="AU639" s="229" t="s">
        <v>80</v>
      </c>
      <c r="AV639" s="11" t="s">
        <v>76</v>
      </c>
      <c r="AW639" s="11" t="s">
        <v>33</v>
      </c>
      <c r="AX639" s="11" t="s">
        <v>71</v>
      </c>
      <c r="AY639" s="229" t="s">
        <v>145</v>
      </c>
    </row>
    <row r="640" spans="2:51" s="12" customFormat="1" ht="12">
      <c r="B640" s="230"/>
      <c r="C640" s="231"/>
      <c r="D640" s="217" t="s">
        <v>157</v>
      </c>
      <c r="E640" s="232" t="s">
        <v>19</v>
      </c>
      <c r="F640" s="233" t="s">
        <v>80</v>
      </c>
      <c r="G640" s="231"/>
      <c r="H640" s="234">
        <v>2</v>
      </c>
      <c r="I640" s="235"/>
      <c r="J640" s="231"/>
      <c r="K640" s="231"/>
      <c r="L640" s="236"/>
      <c r="M640" s="237"/>
      <c r="N640" s="238"/>
      <c r="O640" s="238"/>
      <c r="P640" s="238"/>
      <c r="Q640" s="238"/>
      <c r="R640" s="238"/>
      <c r="S640" s="238"/>
      <c r="T640" s="239"/>
      <c r="AT640" s="240" t="s">
        <v>157</v>
      </c>
      <c r="AU640" s="240" t="s">
        <v>80</v>
      </c>
      <c r="AV640" s="12" t="s">
        <v>80</v>
      </c>
      <c r="AW640" s="12" t="s">
        <v>33</v>
      </c>
      <c r="AX640" s="12" t="s">
        <v>71</v>
      </c>
      <c r="AY640" s="240" t="s">
        <v>145</v>
      </c>
    </row>
    <row r="641" spans="2:51" s="13" customFormat="1" ht="12">
      <c r="B641" s="251"/>
      <c r="C641" s="252"/>
      <c r="D641" s="217" t="s">
        <v>157</v>
      </c>
      <c r="E641" s="253" t="s">
        <v>19</v>
      </c>
      <c r="F641" s="254" t="s">
        <v>185</v>
      </c>
      <c r="G641" s="252"/>
      <c r="H641" s="255">
        <v>43</v>
      </c>
      <c r="I641" s="256"/>
      <c r="J641" s="252"/>
      <c r="K641" s="252"/>
      <c r="L641" s="257"/>
      <c r="M641" s="258"/>
      <c r="N641" s="259"/>
      <c r="O641" s="259"/>
      <c r="P641" s="259"/>
      <c r="Q641" s="259"/>
      <c r="R641" s="259"/>
      <c r="S641" s="259"/>
      <c r="T641" s="260"/>
      <c r="AT641" s="261" t="s">
        <v>157</v>
      </c>
      <c r="AU641" s="261" t="s">
        <v>80</v>
      </c>
      <c r="AV641" s="13" t="s">
        <v>153</v>
      </c>
      <c r="AW641" s="13" t="s">
        <v>33</v>
      </c>
      <c r="AX641" s="13" t="s">
        <v>76</v>
      </c>
      <c r="AY641" s="261" t="s">
        <v>145</v>
      </c>
    </row>
    <row r="642" spans="2:65" s="1" customFormat="1" ht="20.4" customHeight="1">
      <c r="B642" s="38"/>
      <c r="C642" s="241" t="s">
        <v>645</v>
      </c>
      <c r="D642" s="241" t="s">
        <v>169</v>
      </c>
      <c r="E642" s="242" t="s">
        <v>646</v>
      </c>
      <c r="F642" s="243" t="s">
        <v>647</v>
      </c>
      <c r="G642" s="244" t="s">
        <v>151</v>
      </c>
      <c r="H642" s="245">
        <v>41</v>
      </c>
      <c r="I642" s="246"/>
      <c r="J642" s="247">
        <f>ROUND(I642*H642,2)</f>
        <v>0</v>
      </c>
      <c r="K642" s="243" t="s">
        <v>19</v>
      </c>
      <c r="L642" s="248"/>
      <c r="M642" s="249" t="s">
        <v>19</v>
      </c>
      <c r="N642" s="250" t="s">
        <v>42</v>
      </c>
      <c r="O642" s="79"/>
      <c r="P642" s="214">
        <f>O642*H642</f>
        <v>0</v>
      </c>
      <c r="Q642" s="214">
        <v>0.035</v>
      </c>
      <c r="R642" s="214">
        <f>Q642*H642</f>
        <v>1.435</v>
      </c>
      <c r="S642" s="214">
        <v>0</v>
      </c>
      <c r="T642" s="215">
        <f>S642*H642</f>
        <v>0</v>
      </c>
      <c r="AR642" s="17" t="s">
        <v>425</v>
      </c>
      <c r="AT642" s="17" t="s">
        <v>169</v>
      </c>
      <c r="AU642" s="17" t="s">
        <v>80</v>
      </c>
      <c r="AY642" s="17" t="s">
        <v>145</v>
      </c>
      <c r="BE642" s="216">
        <f>IF(N642="základní",J642,0)</f>
        <v>0</v>
      </c>
      <c r="BF642" s="216">
        <f>IF(N642="snížená",J642,0)</f>
        <v>0</v>
      </c>
      <c r="BG642" s="216">
        <f>IF(N642="zákl. přenesená",J642,0)</f>
        <v>0</v>
      </c>
      <c r="BH642" s="216">
        <f>IF(N642="sníž. přenesená",J642,0)</f>
        <v>0</v>
      </c>
      <c r="BI642" s="216">
        <f>IF(N642="nulová",J642,0)</f>
        <v>0</v>
      </c>
      <c r="BJ642" s="17" t="s">
        <v>76</v>
      </c>
      <c r="BK642" s="216">
        <f>ROUND(I642*H642,2)</f>
        <v>0</v>
      </c>
      <c r="BL642" s="17" t="s">
        <v>308</v>
      </c>
      <c r="BM642" s="17" t="s">
        <v>648</v>
      </c>
    </row>
    <row r="643" spans="2:65" s="1" customFormat="1" ht="20.4" customHeight="1">
      <c r="B643" s="38"/>
      <c r="C643" s="241" t="s">
        <v>649</v>
      </c>
      <c r="D643" s="241" t="s">
        <v>169</v>
      </c>
      <c r="E643" s="242" t="s">
        <v>650</v>
      </c>
      <c r="F643" s="243" t="s">
        <v>651</v>
      </c>
      <c r="G643" s="244" t="s">
        <v>151</v>
      </c>
      <c r="H643" s="245">
        <v>2</v>
      </c>
      <c r="I643" s="246"/>
      <c r="J643" s="247">
        <f>ROUND(I643*H643,2)</f>
        <v>0</v>
      </c>
      <c r="K643" s="243" t="s">
        <v>19</v>
      </c>
      <c r="L643" s="248"/>
      <c r="M643" s="249" t="s">
        <v>19</v>
      </c>
      <c r="N643" s="250" t="s">
        <v>42</v>
      </c>
      <c r="O643" s="79"/>
      <c r="P643" s="214">
        <f>O643*H643</f>
        <v>0</v>
      </c>
      <c r="Q643" s="214">
        <v>0.035</v>
      </c>
      <c r="R643" s="214">
        <f>Q643*H643</f>
        <v>0.07</v>
      </c>
      <c r="S643" s="214">
        <v>0</v>
      </c>
      <c r="T643" s="215">
        <f>S643*H643</f>
        <v>0</v>
      </c>
      <c r="AR643" s="17" t="s">
        <v>425</v>
      </c>
      <c r="AT643" s="17" t="s">
        <v>169</v>
      </c>
      <c r="AU643" s="17" t="s">
        <v>80</v>
      </c>
      <c r="AY643" s="17" t="s">
        <v>145</v>
      </c>
      <c r="BE643" s="216">
        <f>IF(N643="základní",J643,0)</f>
        <v>0</v>
      </c>
      <c r="BF643" s="216">
        <f>IF(N643="snížená",J643,0)</f>
        <v>0</v>
      </c>
      <c r="BG643" s="216">
        <f>IF(N643="zákl. přenesená",J643,0)</f>
        <v>0</v>
      </c>
      <c r="BH643" s="216">
        <f>IF(N643="sníž. přenesená",J643,0)</f>
        <v>0</v>
      </c>
      <c r="BI643" s="216">
        <f>IF(N643="nulová",J643,0)</f>
        <v>0</v>
      </c>
      <c r="BJ643" s="17" t="s">
        <v>76</v>
      </c>
      <c r="BK643" s="216">
        <f>ROUND(I643*H643,2)</f>
        <v>0</v>
      </c>
      <c r="BL643" s="17" t="s">
        <v>308</v>
      </c>
      <c r="BM643" s="17" t="s">
        <v>652</v>
      </c>
    </row>
    <row r="644" spans="2:65" s="1" customFormat="1" ht="20.4" customHeight="1">
      <c r="B644" s="38"/>
      <c r="C644" s="205" t="s">
        <v>653</v>
      </c>
      <c r="D644" s="205" t="s">
        <v>148</v>
      </c>
      <c r="E644" s="206" t="s">
        <v>654</v>
      </c>
      <c r="F644" s="207" t="s">
        <v>655</v>
      </c>
      <c r="G644" s="208" t="s">
        <v>151</v>
      </c>
      <c r="H644" s="209">
        <v>5</v>
      </c>
      <c r="I644" s="210"/>
      <c r="J644" s="211">
        <f>ROUND(I644*H644,2)</f>
        <v>0</v>
      </c>
      <c r="K644" s="207" t="s">
        <v>152</v>
      </c>
      <c r="L644" s="43"/>
      <c r="M644" s="212" t="s">
        <v>19</v>
      </c>
      <c r="N644" s="213" t="s">
        <v>42</v>
      </c>
      <c r="O644" s="79"/>
      <c r="P644" s="214">
        <f>O644*H644</f>
        <v>0</v>
      </c>
      <c r="Q644" s="214">
        <v>0</v>
      </c>
      <c r="R644" s="214">
        <f>Q644*H644</f>
        <v>0</v>
      </c>
      <c r="S644" s="214">
        <v>0</v>
      </c>
      <c r="T644" s="215">
        <f>S644*H644</f>
        <v>0</v>
      </c>
      <c r="AR644" s="17" t="s">
        <v>308</v>
      </c>
      <c r="AT644" s="17" t="s">
        <v>148</v>
      </c>
      <c r="AU644" s="17" t="s">
        <v>80</v>
      </c>
      <c r="AY644" s="17" t="s">
        <v>145</v>
      </c>
      <c r="BE644" s="216">
        <f>IF(N644="základní",J644,0)</f>
        <v>0</v>
      </c>
      <c r="BF644" s="216">
        <f>IF(N644="snížená",J644,0)</f>
        <v>0</v>
      </c>
      <c r="BG644" s="216">
        <f>IF(N644="zákl. přenesená",J644,0)</f>
        <v>0</v>
      </c>
      <c r="BH644" s="216">
        <f>IF(N644="sníž. přenesená",J644,0)</f>
        <v>0</v>
      </c>
      <c r="BI644" s="216">
        <f>IF(N644="nulová",J644,0)</f>
        <v>0</v>
      </c>
      <c r="BJ644" s="17" t="s">
        <v>76</v>
      </c>
      <c r="BK644" s="216">
        <f>ROUND(I644*H644,2)</f>
        <v>0</v>
      </c>
      <c r="BL644" s="17" t="s">
        <v>308</v>
      </c>
      <c r="BM644" s="17" t="s">
        <v>656</v>
      </c>
    </row>
    <row r="645" spans="2:47" s="1" customFormat="1" ht="12">
      <c r="B645" s="38"/>
      <c r="C645" s="39"/>
      <c r="D645" s="217" t="s">
        <v>155</v>
      </c>
      <c r="E645" s="39"/>
      <c r="F645" s="218" t="s">
        <v>641</v>
      </c>
      <c r="G645" s="39"/>
      <c r="H645" s="39"/>
      <c r="I645" s="131"/>
      <c r="J645" s="39"/>
      <c r="K645" s="39"/>
      <c r="L645" s="43"/>
      <c r="M645" s="219"/>
      <c r="N645" s="79"/>
      <c r="O645" s="79"/>
      <c r="P645" s="79"/>
      <c r="Q645" s="79"/>
      <c r="R645" s="79"/>
      <c r="S645" s="79"/>
      <c r="T645" s="80"/>
      <c r="AT645" s="17" t="s">
        <v>155</v>
      </c>
      <c r="AU645" s="17" t="s">
        <v>80</v>
      </c>
    </row>
    <row r="646" spans="2:51" s="11" customFormat="1" ht="12">
      <c r="B646" s="220"/>
      <c r="C646" s="221"/>
      <c r="D646" s="217" t="s">
        <v>157</v>
      </c>
      <c r="E646" s="222" t="s">
        <v>19</v>
      </c>
      <c r="F646" s="223" t="s">
        <v>158</v>
      </c>
      <c r="G646" s="221"/>
      <c r="H646" s="222" t="s">
        <v>19</v>
      </c>
      <c r="I646" s="224"/>
      <c r="J646" s="221"/>
      <c r="K646" s="221"/>
      <c r="L646" s="225"/>
      <c r="M646" s="226"/>
      <c r="N646" s="227"/>
      <c r="O646" s="227"/>
      <c r="P646" s="227"/>
      <c r="Q646" s="227"/>
      <c r="R646" s="227"/>
      <c r="S646" s="227"/>
      <c r="T646" s="228"/>
      <c r="AT646" s="229" t="s">
        <v>157</v>
      </c>
      <c r="AU646" s="229" t="s">
        <v>80</v>
      </c>
      <c r="AV646" s="11" t="s">
        <v>76</v>
      </c>
      <c r="AW646" s="11" t="s">
        <v>33</v>
      </c>
      <c r="AX646" s="11" t="s">
        <v>71</v>
      </c>
      <c r="AY646" s="229" t="s">
        <v>145</v>
      </c>
    </row>
    <row r="647" spans="2:51" s="11" customFormat="1" ht="12">
      <c r="B647" s="220"/>
      <c r="C647" s="221"/>
      <c r="D647" s="217" t="s">
        <v>157</v>
      </c>
      <c r="E647" s="222" t="s">
        <v>19</v>
      </c>
      <c r="F647" s="223" t="s">
        <v>657</v>
      </c>
      <c r="G647" s="221"/>
      <c r="H647" s="222" t="s">
        <v>19</v>
      </c>
      <c r="I647" s="224"/>
      <c r="J647" s="221"/>
      <c r="K647" s="221"/>
      <c r="L647" s="225"/>
      <c r="M647" s="226"/>
      <c r="N647" s="227"/>
      <c r="O647" s="227"/>
      <c r="P647" s="227"/>
      <c r="Q647" s="227"/>
      <c r="R647" s="227"/>
      <c r="S647" s="227"/>
      <c r="T647" s="228"/>
      <c r="AT647" s="229" t="s">
        <v>157</v>
      </c>
      <c r="AU647" s="229" t="s">
        <v>80</v>
      </c>
      <c r="AV647" s="11" t="s">
        <v>76</v>
      </c>
      <c r="AW647" s="11" t="s">
        <v>33</v>
      </c>
      <c r="AX647" s="11" t="s">
        <v>71</v>
      </c>
      <c r="AY647" s="229" t="s">
        <v>145</v>
      </c>
    </row>
    <row r="648" spans="2:51" s="12" customFormat="1" ht="12">
      <c r="B648" s="230"/>
      <c r="C648" s="231"/>
      <c r="D648" s="217" t="s">
        <v>157</v>
      </c>
      <c r="E648" s="232" t="s">
        <v>19</v>
      </c>
      <c r="F648" s="233" t="s">
        <v>658</v>
      </c>
      <c r="G648" s="231"/>
      <c r="H648" s="234">
        <v>4</v>
      </c>
      <c r="I648" s="235"/>
      <c r="J648" s="231"/>
      <c r="K648" s="231"/>
      <c r="L648" s="236"/>
      <c r="M648" s="237"/>
      <c r="N648" s="238"/>
      <c r="O648" s="238"/>
      <c r="P648" s="238"/>
      <c r="Q648" s="238"/>
      <c r="R648" s="238"/>
      <c r="S648" s="238"/>
      <c r="T648" s="239"/>
      <c r="AT648" s="240" t="s">
        <v>157</v>
      </c>
      <c r="AU648" s="240" t="s">
        <v>80</v>
      </c>
      <c r="AV648" s="12" t="s">
        <v>80</v>
      </c>
      <c r="AW648" s="12" t="s">
        <v>33</v>
      </c>
      <c r="AX648" s="12" t="s">
        <v>71</v>
      </c>
      <c r="AY648" s="240" t="s">
        <v>145</v>
      </c>
    </row>
    <row r="649" spans="2:51" s="11" customFormat="1" ht="12">
      <c r="B649" s="220"/>
      <c r="C649" s="221"/>
      <c r="D649" s="217" t="s">
        <v>157</v>
      </c>
      <c r="E649" s="222" t="s">
        <v>19</v>
      </c>
      <c r="F649" s="223" t="s">
        <v>659</v>
      </c>
      <c r="G649" s="221"/>
      <c r="H649" s="222" t="s">
        <v>19</v>
      </c>
      <c r="I649" s="224"/>
      <c r="J649" s="221"/>
      <c r="K649" s="221"/>
      <c r="L649" s="225"/>
      <c r="M649" s="226"/>
      <c r="N649" s="227"/>
      <c r="O649" s="227"/>
      <c r="P649" s="227"/>
      <c r="Q649" s="227"/>
      <c r="R649" s="227"/>
      <c r="S649" s="227"/>
      <c r="T649" s="228"/>
      <c r="AT649" s="229" t="s">
        <v>157</v>
      </c>
      <c r="AU649" s="229" t="s">
        <v>80</v>
      </c>
      <c r="AV649" s="11" t="s">
        <v>76</v>
      </c>
      <c r="AW649" s="11" t="s">
        <v>33</v>
      </c>
      <c r="AX649" s="11" t="s">
        <v>71</v>
      </c>
      <c r="AY649" s="229" t="s">
        <v>145</v>
      </c>
    </row>
    <row r="650" spans="2:51" s="12" customFormat="1" ht="12">
      <c r="B650" s="230"/>
      <c r="C650" s="231"/>
      <c r="D650" s="217" t="s">
        <v>157</v>
      </c>
      <c r="E650" s="232" t="s">
        <v>19</v>
      </c>
      <c r="F650" s="233" t="s">
        <v>76</v>
      </c>
      <c r="G650" s="231"/>
      <c r="H650" s="234">
        <v>1</v>
      </c>
      <c r="I650" s="235"/>
      <c r="J650" s="231"/>
      <c r="K650" s="231"/>
      <c r="L650" s="236"/>
      <c r="M650" s="237"/>
      <c r="N650" s="238"/>
      <c r="O650" s="238"/>
      <c r="P650" s="238"/>
      <c r="Q650" s="238"/>
      <c r="R650" s="238"/>
      <c r="S650" s="238"/>
      <c r="T650" s="239"/>
      <c r="AT650" s="240" t="s">
        <v>157</v>
      </c>
      <c r="AU650" s="240" t="s">
        <v>80</v>
      </c>
      <c r="AV650" s="12" t="s">
        <v>80</v>
      </c>
      <c r="AW650" s="12" t="s">
        <v>33</v>
      </c>
      <c r="AX650" s="12" t="s">
        <v>71</v>
      </c>
      <c r="AY650" s="240" t="s">
        <v>145</v>
      </c>
    </row>
    <row r="651" spans="2:51" s="13" customFormat="1" ht="12">
      <c r="B651" s="251"/>
      <c r="C651" s="252"/>
      <c r="D651" s="217" t="s">
        <v>157</v>
      </c>
      <c r="E651" s="253" t="s">
        <v>19</v>
      </c>
      <c r="F651" s="254" t="s">
        <v>185</v>
      </c>
      <c r="G651" s="252"/>
      <c r="H651" s="255">
        <v>5</v>
      </c>
      <c r="I651" s="256"/>
      <c r="J651" s="252"/>
      <c r="K651" s="252"/>
      <c r="L651" s="257"/>
      <c r="M651" s="258"/>
      <c r="N651" s="259"/>
      <c r="O651" s="259"/>
      <c r="P651" s="259"/>
      <c r="Q651" s="259"/>
      <c r="R651" s="259"/>
      <c r="S651" s="259"/>
      <c r="T651" s="260"/>
      <c r="AT651" s="261" t="s">
        <v>157</v>
      </c>
      <c r="AU651" s="261" t="s">
        <v>80</v>
      </c>
      <c r="AV651" s="13" t="s">
        <v>153</v>
      </c>
      <c r="AW651" s="13" t="s">
        <v>33</v>
      </c>
      <c r="AX651" s="13" t="s">
        <v>76</v>
      </c>
      <c r="AY651" s="261" t="s">
        <v>145</v>
      </c>
    </row>
    <row r="652" spans="2:65" s="1" customFormat="1" ht="20.4" customHeight="1">
      <c r="B652" s="38"/>
      <c r="C652" s="241" t="s">
        <v>660</v>
      </c>
      <c r="D652" s="241" t="s">
        <v>169</v>
      </c>
      <c r="E652" s="242" t="s">
        <v>661</v>
      </c>
      <c r="F652" s="243" t="s">
        <v>662</v>
      </c>
      <c r="G652" s="244" t="s">
        <v>151</v>
      </c>
      <c r="H652" s="245">
        <v>4</v>
      </c>
      <c r="I652" s="246"/>
      <c r="J652" s="247">
        <f>ROUND(I652*H652,2)</f>
        <v>0</v>
      </c>
      <c r="K652" s="243" t="s">
        <v>19</v>
      </c>
      <c r="L652" s="248"/>
      <c r="M652" s="249" t="s">
        <v>19</v>
      </c>
      <c r="N652" s="250" t="s">
        <v>42</v>
      </c>
      <c r="O652" s="79"/>
      <c r="P652" s="214">
        <f>O652*H652</f>
        <v>0</v>
      </c>
      <c r="Q652" s="214">
        <v>0.045</v>
      </c>
      <c r="R652" s="214">
        <f>Q652*H652</f>
        <v>0.18</v>
      </c>
      <c r="S652" s="214">
        <v>0</v>
      </c>
      <c r="T652" s="215">
        <f>S652*H652</f>
        <v>0</v>
      </c>
      <c r="AR652" s="17" t="s">
        <v>425</v>
      </c>
      <c r="AT652" s="17" t="s">
        <v>169</v>
      </c>
      <c r="AU652" s="17" t="s">
        <v>80</v>
      </c>
      <c r="AY652" s="17" t="s">
        <v>145</v>
      </c>
      <c r="BE652" s="216">
        <f>IF(N652="základní",J652,0)</f>
        <v>0</v>
      </c>
      <c r="BF652" s="216">
        <f>IF(N652="snížená",J652,0)</f>
        <v>0</v>
      </c>
      <c r="BG652" s="216">
        <f>IF(N652="zákl. přenesená",J652,0)</f>
        <v>0</v>
      </c>
      <c r="BH652" s="216">
        <f>IF(N652="sníž. přenesená",J652,0)</f>
        <v>0</v>
      </c>
      <c r="BI652" s="216">
        <f>IF(N652="nulová",J652,0)</f>
        <v>0</v>
      </c>
      <c r="BJ652" s="17" t="s">
        <v>76</v>
      </c>
      <c r="BK652" s="216">
        <f>ROUND(I652*H652,2)</f>
        <v>0</v>
      </c>
      <c r="BL652" s="17" t="s">
        <v>308</v>
      </c>
      <c r="BM652" s="17" t="s">
        <v>663</v>
      </c>
    </row>
    <row r="653" spans="2:65" s="1" customFormat="1" ht="20.4" customHeight="1">
      <c r="B653" s="38"/>
      <c r="C653" s="241" t="s">
        <v>664</v>
      </c>
      <c r="D653" s="241" t="s">
        <v>169</v>
      </c>
      <c r="E653" s="242" t="s">
        <v>665</v>
      </c>
      <c r="F653" s="243" t="s">
        <v>666</v>
      </c>
      <c r="G653" s="244" t="s">
        <v>151</v>
      </c>
      <c r="H653" s="245">
        <v>1</v>
      </c>
      <c r="I653" s="246"/>
      <c r="J653" s="247">
        <f>ROUND(I653*H653,2)</f>
        <v>0</v>
      </c>
      <c r="K653" s="243" t="s">
        <v>19</v>
      </c>
      <c r="L653" s="248"/>
      <c r="M653" s="249" t="s">
        <v>19</v>
      </c>
      <c r="N653" s="250" t="s">
        <v>42</v>
      </c>
      <c r="O653" s="79"/>
      <c r="P653" s="214">
        <f>O653*H653</f>
        <v>0</v>
      </c>
      <c r="Q653" s="214">
        <v>0.045</v>
      </c>
      <c r="R653" s="214">
        <f>Q653*H653</f>
        <v>0.045</v>
      </c>
      <c r="S653" s="214">
        <v>0</v>
      </c>
      <c r="T653" s="215">
        <f>S653*H653</f>
        <v>0</v>
      </c>
      <c r="AR653" s="17" t="s">
        <v>425</v>
      </c>
      <c r="AT653" s="17" t="s">
        <v>169</v>
      </c>
      <c r="AU653" s="17" t="s">
        <v>80</v>
      </c>
      <c r="AY653" s="17" t="s">
        <v>145</v>
      </c>
      <c r="BE653" s="216">
        <f>IF(N653="základní",J653,0)</f>
        <v>0</v>
      </c>
      <c r="BF653" s="216">
        <f>IF(N653="snížená",J653,0)</f>
        <v>0</v>
      </c>
      <c r="BG653" s="216">
        <f>IF(N653="zákl. přenesená",J653,0)</f>
        <v>0</v>
      </c>
      <c r="BH653" s="216">
        <f>IF(N653="sníž. přenesená",J653,0)</f>
        <v>0</v>
      </c>
      <c r="BI653" s="216">
        <f>IF(N653="nulová",J653,0)</f>
        <v>0</v>
      </c>
      <c r="BJ653" s="17" t="s">
        <v>76</v>
      </c>
      <c r="BK653" s="216">
        <f>ROUND(I653*H653,2)</f>
        <v>0</v>
      </c>
      <c r="BL653" s="17" t="s">
        <v>308</v>
      </c>
      <c r="BM653" s="17" t="s">
        <v>667</v>
      </c>
    </row>
    <row r="654" spans="2:65" s="1" customFormat="1" ht="20.4" customHeight="1">
      <c r="B654" s="38"/>
      <c r="C654" s="205" t="s">
        <v>668</v>
      </c>
      <c r="D654" s="205" t="s">
        <v>148</v>
      </c>
      <c r="E654" s="206" t="s">
        <v>669</v>
      </c>
      <c r="F654" s="207" t="s">
        <v>670</v>
      </c>
      <c r="G654" s="208" t="s">
        <v>151</v>
      </c>
      <c r="H654" s="209">
        <v>30</v>
      </c>
      <c r="I654" s="210"/>
      <c r="J654" s="211">
        <f>ROUND(I654*H654,2)</f>
        <v>0</v>
      </c>
      <c r="K654" s="207" t="s">
        <v>152</v>
      </c>
      <c r="L654" s="43"/>
      <c r="M654" s="212" t="s">
        <v>19</v>
      </c>
      <c r="N654" s="213" t="s">
        <v>42</v>
      </c>
      <c r="O654" s="79"/>
      <c r="P654" s="214">
        <f>O654*H654</f>
        <v>0</v>
      </c>
      <c r="Q654" s="214">
        <v>0</v>
      </c>
      <c r="R654" s="214">
        <f>Q654*H654</f>
        <v>0</v>
      </c>
      <c r="S654" s="214">
        <v>0</v>
      </c>
      <c r="T654" s="215">
        <f>S654*H654</f>
        <v>0</v>
      </c>
      <c r="AR654" s="17" t="s">
        <v>308</v>
      </c>
      <c r="AT654" s="17" t="s">
        <v>148</v>
      </c>
      <c r="AU654" s="17" t="s">
        <v>80</v>
      </c>
      <c r="AY654" s="17" t="s">
        <v>145</v>
      </c>
      <c r="BE654" s="216">
        <f>IF(N654="základní",J654,0)</f>
        <v>0</v>
      </c>
      <c r="BF654" s="216">
        <f>IF(N654="snížená",J654,0)</f>
        <v>0</v>
      </c>
      <c r="BG654" s="216">
        <f>IF(N654="zákl. přenesená",J654,0)</f>
        <v>0</v>
      </c>
      <c r="BH654" s="216">
        <f>IF(N654="sníž. přenesená",J654,0)</f>
        <v>0</v>
      </c>
      <c r="BI654" s="216">
        <f>IF(N654="nulová",J654,0)</f>
        <v>0</v>
      </c>
      <c r="BJ654" s="17" t="s">
        <v>76</v>
      </c>
      <c r="BK654" s="216">
        <f>ROUND(I654*H654,2)</f>
        <v>0</v>
      </c>
      <c r="BL654" s="17" t="s">
        <v>308</v>
      </c>
      <c r="BM654" s="17" t="s">
        <v>671</v>
      </c>
    </row>
    <row r="655" spans="2:47" s="1" customFormat="1" ht="12">
      <c r="B655" s="38"/>
      <c r="C655" s="39"/>
      <c r="D655" s="217" t="s">
        <v>155</v>
      </c>
      <c r="E655" s="39"/>
      <c r="F655" s="218" t="s">
        <v>641</v>
      </c>
      <c r="G655" s="39"/>
      <c r="H655" s="39"/>
      <c r="I655" s="131"/>
      <c r="J655" s="39"/>
      <c r="K655" s="39"/>
      <c r="L655" s="43"/>
      <c r="M655" s="219"/>
      <c r="N655" s="79"/>
      <c r="O655" s="79"/>
      <c r="P655" s="79"/>
      <c r="Q655" s="79"/>
      <c r="R655" s="79"/>
      <c r="S655" s="79"/>
      <c r="T655" s="80"/>
      <c r="AT655" s="17" t="s">
        <v>155</v>
      </c>
      <c r="AU655" s="17" t="s">
        <v>80</v>
      </c>
    </row>
    <row r="656" spans="2:51" s="11" customFormat="1" ht="12">
      <c r="B656" s="220"/>
      <c r="C656" s="221"/>
      <c r="D656" s="217" t="s">
        <v>157</v>
      </c>
      <c r="E656" s="222" t="s">
        <v>19</v>
      </c>
      <c r="F656" s="223" t="s">
        <v>158</v>
      </c>
      <c r="G656" s="221"/>
      <c r="H656" s="222" t="s">
        <v>19</v>
      </c>
      <c r="I656" s="224"/>
      <c r="J656" s="221"/>
      <c r="K656" s="221"/>
      <c r="L656" s="225"/>
      <c r="M656" s="226"/>
      <c r="N656" s="227"/>
      <c r="O656" s="227"/>
      <c r="P656" s="227"/>
      <c r="Q656" s="227"/>
      <c r="R656" s="227"/>
      <c r="S656" s="227"/>
      <c r="T656" s="228"/>
      <c r="AT656" s="229" t="s">
        <v>157</v>
      </c>
      <c r="AU656" s="229" t="s">
        <v>80</v>
      </c>
      <c r="AV656" s="11" t="s">
        <v>76</v>
      </c>
      <c r="AW656" s="11" t="s">
        <v>33</v>
      </c>
      <c r="AX656" s="11" t="s">
        <v>71</v>
      </c>
      <c r="AY656" s="229" t="s">
        <v>145</v>
      </c>
    </row>
    <row r="657" spans="2:51" s="11" customFormat="1" ht="12">
      <c r="B657" s="220"/>
      <c r="C657" s="221"/>
      <c r="D657" s="217" t="s">
        <v>157</v>
      </c>
      <c r="E657" s="222" t="s">
        <v>19</v>
      </c>
      <c r="F657" s="223" t="s">
        <v>297</v>
      </c>
      <c r="G657" s="221"/>
      <c r="H657" s="222" t="s">
        <v>19</v>
      </c>
      <c r="I657" s="224"/>
      <c r="J657" s="221"/>
      <c r="K657" s="221"/>
      <c r="L657" s="225"/>
      <c r="M657" s="226"/>
      <c r="N657" s="227"/>
      <c r="O657" s="227"/>
      <c r="P657" s="227"/>
      <c r="Q657" s="227"/>
      <c r="R657" s="227"/>
      <c r="S657" s="227"/>
      <c r="T657" s="228"/>
      <c r="AT657" s="229" t="s">
        <v>157</v>
      </c>
      <c r="AU657" s="229" t="s">
        <v>80</v>
      </c>
      <c r="AV657" s="11" t="s">
        <v>76</v>
      </c>
      <c r="AW657" s="11" t="s">
        <v>33</v>
      </c>
      <c r="AX657" s="11" t="s">
        <v>71</v>
      </c>
      <c r="AY657" s="229" t="s">
        <v>145</v>
      </c>
    </row>
    <row r="658" spans="2:51" s="12" customFormat="1" ht="12">
      <c r="B658" s="230"/>
      <c r="C658" s="231"/>
      <c r="D658" s="217" t="s">
        <v>157</v>
      </c>
      <c r="E658" s="232" t="s">
        <v>19</v>
      </c>
      <c r="F658" s="233" t="s">
        <v>672</v>
      </c>
      <c r="G658" s="231"/>
      <c r="H658" s="234">
        <v>30</v>
      </c>
      <c r="I658" s="235"/>
      <c r="J658" s="231"/>
      <c r="K658" s="231"/>
      <c r="L658" s="236"/>
      <c r="M658" s="237"/>
      <c r="N658" s="238"/>
      <c r="O658" s="238"/>
      <c r="P658" s="238"/>
      <c r="Q658" s="238"/>
      <c r="R658" s="238"/>
      <c r="S658" s="238"/>
      <c r="T658" s="239"/>
      <c r="AT658" s="240" t="s">
        <v>157</v>
      </c>
      <c r="AU658" s="240" t="s">
        <v>80</v>
      </c>
      <c r="AV658" s="12" t="s">
        <v>80</v>
      </c>
      <c r="AW658" s="12" t="s">
        <v>33</v>
      </c>
      <c r="AX658" s="12" t="s">
        <v>76</v>
      </c>
      <c r="AY658" s="240" t="s">
        <v>145</v>
      </c>
    </row>
    <row r="659" spans="2:65" s="1" customFormat="1" ht="14.4" customHeight="1">
      <c r="B659" s="38"/>
      <c r="C659" s="241" t="s">
        <v>673</v>
      </c>
      <c r="D659" s="241" t="s">
        <v>169</v>
      </c>
      <c r="E659" s="242" t="s">
        <v>674</v>
      </c>
      <c r="F659" s="243" t="s">
        <v>675</v>
      </c>
      <c r="G659" s="244" t="s">
        <v>151</v>
      </c>
      <c r="H659" s="245">
        <v>30</v>
      </c>
      <c r="I659" s="246"/>
      <c r="J659" s="247">
        <f>ROUND(I659*H659,2)</f>
        <v>0</v>
      </c>
      <c r="K659" s="243" t="s">
        <v>19</v>
      </c>
      <c r="L659" s="248"/>
      <c r="M659" s="249" t="s">
        <v>19</v>
      </c>
      <c r="N659" s="250" t="s">
        <v>42</v>
      </c>
      <c r="O659" s="79"/>
      <c r="P659" s="214">
        <f>O659*H659</f>
        <v>0</v>
      </c>
      <c r="Q659" s="214">
        <v>0.03</v>
      </c>
      <c r="R659" s="214">
        <f>Q659*H659</f>
        <v>0.8999999999999999</v>
      </c>
      <c r="S659" s="214">
        <v>0</v>
      </c>
      <c r="T659" s="215">
        <f>S659*H659</f>
        <v>0</v>
      </c>
      <c r="AR659" s="17" t="s">
        <v>425</v>
      </c>
      <c r="AT659" s="17" t="s">
        <v>169</v>
      </c>
      <c r="AU659" s="17" t="s">
        <v>80</v>
      </c>
      <c r="AY659" s="17" t="s">
        <v>145</v>
      </c>
      <c r="BE659" s="216">
        <f>IF(N659="základní",J659,0)</f>
        <v>0</v>
      </c>
      <c r="BF659" s="216">
        <f>IF(N659="snížená",J659,0)</f>
        <v>0</v>
      </c>
      <c r="BG659" s="216">
        <f>IF(N659="zákl. přenesená",J659,0)</f>
        <v>0</v>
      </c>
      <c r="BH659" s="216">
        <f>IF(N659="sníž. přenesená",J659,0)</f>
        <v>0</v>
      </c>
      <c r="BI659" s="216">
        <f>IF(N659="nulová",J659,0)</f>
        <v>0</v>
      </c>
      <c r="BJ659" s="17" t="s">
        <v>76</v>
      </c>
      <c r="BK659" s="216">
        <f>ROUND(I659*H659,2)</f>
        <v>0</v>
      </c>
      <c r="BL659" s="17" t="s">
        <v>308</v>
      </c>
      <c r="BM659" s="17" t="s">
        <v>676</v>
      </c>
    </row>
    <row r="660" spans="2:65" s="1" customFormat="1" ht="20.4" customHeight="1">
      <c r="B660" s="38"/>
      <c r="C660" s="205" t="s">
        <v>677</v>
      </c>
      <c r="D660" s="205" t="s">
        <v>148</v>
      </c>
      <c r="E660" s="206" t="s">
        <v>678</v>
      </c>
      <c r="F660" s="207" t="s">
        <v>679</v>
      </c>
      <c r="G660" s="208" t="s">
        <v>151</v>
      </c>
      <c r="H660" s="209">
        <v>58</v>
      </c>
      <c r="I660" s="210"/>
      <c r="J660" s="211">
        <f>ROUND(I660*H660,2)</f>
        <v>0</v>
      </c>
      <c r="K660" s="207" t="s">
        <v>152</v>
      </c>
      <c r="L660" s="43"/>
      <c r="M660" s="212" t="s">
        <v>19</v>
      </c>
      <c r="N660" s="213" t="s">
        <v>42</v>
      </c>
      <c r="O660" s="79"/>
      <c r="P660" s="214">
        <f>O660*H660</f>
        <v>0</v>
      </c>
      <c r="Q660" s="214">
        <v>0</v>
      </c>
      <c r="R660" s="214">
        <f>Q660*H660</f>
        <v>0</v>
      </c>
      <c r="S660" s="214">
        <v>0</v>
      </c>
      <c r="T660" s="215">
        <f>S660*H660</f>
        <v>0</v>
      </c>
      <c r="AR660" s="17" t="s">
        <v>308</v>
      </c>
      <c r="AT660" s="17" t="s">
        <v>148</v>
      </c>
      <c r="AU660" s="17" t="s">
        <v>80</v>
      </c>
      <c r="AY660" s="17" t="s">
        <v>145</v>
      </c>
      <c r="BE660" s="216">
        <f>IF(N660="základní",J660,0)</f>
        <v>0</v>
      </c>
      <c r="BF660" s="216">
        <f>IF(N660="snížená",J660,0)</f>
        <v>0</v>
      </c>
      <c r="BG660" s="216">
        <f>IF(N660="zákl. přenesená",J660,0)</f>
        <v>0</v>
      </c>
      <c r="BH660" s="216">
        <f>IF(N660="sníž. přenesená",J660,0)</f>
        <v>0</v>
      </c>
      <c r="BI660" s="216">
        <f>IF(N660="nulová",J660,0)</f>
        <v>0</v>
      </c>
      <c r="BJ660" s="17" t="s">
        <v>76</v>
      </c>
      <c r="BK660" s="216">
        <f>ROUND(I660*H660,2)</f>
        <v>0</v>
      </c>
      <c r="BL660" s="17" t="s">
        <v>308</v>
      </c>
      <c r="BM660" s="17" t="s">
        <v>680</v>
      </c>
    </row>
    <row r="661" spans="2:47" s="1" customFormat="1" ht="12">
      <c r="B661" s="38"/>
      <c r="C661" s="39"/>
      <c r="D661" s="217" t="s">
        <v>155</v>
      </c>
      <c r="E661" s="39"/>
      <c r="F661" s="218" t="s">
        <v>641</v>
      </c>
      <c r="G661" s="39"/>
      <c r="H661" s="39"/>
      <c r="I661" s="131"/>
      <c r="J661" s="39"/>
      <c r="K661" s="39"/>
      <c r="L661" s="43"/>
      <c r="M661" s="219"/>
      <c r="N661" s="79"/>
      <c r="O661" s="79"/>
      <c r="P661" s="79"/>
      <c r="Q661" s="79"/>
      <c r="R661" s="79"/>
      <c r="S661" s="79"/>
      <c r="T661" s="80"/>
      <c r="AT661" s="17" t="s">
        <v>155</v>
      </c>
      <c r="AU661" s="17" t="s">
        <v>80</v>
      </c>
    </row>
    <row r="662" spans="2:51" s="11" customFormat="1" ht="12">
      <c r="B662" s="220"/>
      <c r="C662" s="221"/>
      <c r="D662" s="217" t="s">
        <v>157</v>
      </c>
      <c r="E662" s="222" t="s">
        <v>19</v>
      </c>
      <c r="F662" s="223" t="s">
        <v>158</v>
      </c>
      <c r="G662" s="221"/>
      <c r="H662" s="222" t="s">
        <v>19</v>
      </c>
      <c r="I662" s="224"/>
      <c r="J662" s="221"/>
      <c r="K662" s="221"/>
      <c r="L662" s="225"/>
      <c r="M662" s="226"/>
      <c r="N662" s="227"/>
      <c r="O662" s="227"/>
      <c r="P662" s="227"/>
      <c r="Q662" s="227"/>
      <c r="R662" s="227"/>
      <c r="S662" s="227"/>
      <c r="T662" s="228"/>
      <c r="AT662" s="229" t="s">
        <v>157</v>
      </c>
      <c r="AU662" s="229" t="s">
        <v>80</v>
      </c>
      <c r="AV662" s="11" t="s">
        <v>76</v>
      </c>
      <c r="AW662" s="11" t="s">
        <v>33</v>
      </c>
      <c r="AX662" s="11" t="s">
        <v>71</v>
      </c>
      <c r="AY662" s="229" t="s">
        <v>145</v>
      </c>
    </row>
    <row r="663" spans="2:51" s="11" customFormat="1" ht="12">
      <c r="B663" s="220"/>
      <c r="C663" s="221"/>
      <c r="D663" s="217" t="s">
        <v>157</v>
      </c>
      <c r="E663" s="222" t="s">
        <v>19</v>
      </c>
      <c r="F663" s="223" t="s">
        <v>602</v>
      </c>
      <c r="G663" s="221"/>
      <c r="H663" s="222" t="s">
        <v>19</v>
      </c>
      <c r="I663" s="224"/>
      <c r="J663" s="221"/>
      <c r="K663" s="221"/>
      <c r="L663" s="225"/>
      <c r="M663" s="226"/>
      <c r="N663" s="227"/>
      <c r="O663" s="227"/>
      <c r="P663" s="227"/>
      <c r="Q663" s="227"/>
      <c r="R663" s="227"/>
      <c r="S663" s="227"/>
      <c r="T663" s="228"/>
      <c r="AT663" s="229" t="s">
        <v>157</v>
      </c>
      <c r="AU663" s="229" t="s">
        <v>80</v>
      </c>
      <c r="AV663" s="11" t="s">
        <v>76</v>
      </c>
      <c r="AW663" s="11" t="s">
        <v>33</v>
      </c>
      <c r="AX663" s="11" t="s">
        <v>71</v>
      </c>
      <c r="AY663" s="229" t="s">
        <v>145</v>
      </c>
    </row>
    <row r="664" spans="2:51" s="12" customFormat="1" ht="12">
      <c r="B664" s="230"/>
      <c r="C664" s="231"/>
      <c r="D664" s="217" t="s">
        <v>157</v>
      </c>
      <c r="E664" s="232" t="s">
        <v>19</v>
      </c>
      <c r="F664" s="233" t="s">
        <v>681</v>
      </c>
      <c r="G664" s="231"/>
      <c r="H664" s="234">
        <v>40</v>
      </c>
      <c r="I664" s="235"/>
      <c r="J664" s="231"/>
      <c r="K664" s="231"/>
      <c r="L664" s="236"/>
      <c r="M664" s="237"/>
      <c r="N664" s="238"/>
      <c r="O664" s="238"/>
      <c r="P664" s="238"/>
      <c r="Q664" s="238"/>
      <c r="R664" s="238"/>
      <c r="S664" s="238"/>
      <c r="T664" s="239"/>
      <c r="AT664" s="240" t="s">
        <v>157</v>
      </c>
      <c r="AU664" s="240" t="s">
        <v>80</v>
      </c>
      <c r="AV664" s="12" t="s">
        <v>80</v>
      </c>
      <c r="AW664" s="12" t="s">
        <v>33</v>
      </c>
      <c r="AX664" s="12" t="s">
        <v>71</v>
      </c>
      <c r="AY664" s="240" t="s">
        <v>145</v>
      </c>
    </row>
    <row r="665" spans="2:51" s="11" customFormat="1" ht="12">
      <c r="B665" s="220"/>
      <c r="C665" s="221"/>
      <c r="D665" s="217" t="s">
        <v>157</v>
      </c>
      <c r="E665" s="222" t="s">
        <v>19</v>
      </c>
      <c r="F665" s="223" t="s">
        <v>604</v>
      </c>
      <c r="G665" s="221"/>
      <c r="H665" s="222" t="s">
        <v>19</v>
      </c>
      <c r="I665" s="224"/>
      <c r="J665" s="221"/>
      <c r="K665" s="221"/>
      <c r="L665" s="225"/>
      <c r="M665" s="226"/>
      <c r="N665" s="227"/>
      <c r="O665" s="227"/>
      <c r="P665" s="227"/>
      <c r="Q665" s="227"/>
      <c r="R665" s="227"/>
      <c r="S665" s="227"/>
      <c r="T665" s="228"/>
      <c r="AT665" s="229" t="s">
        <v>157</v>
      </c>
      <c r="AU665" s="229" t="s">
        <v>80</v>
      </c>
      <c r="AV665" s="11" t="s">
        <v>76</v>
      </c>
      <c r="AW665" s="11" t="s">
        <v>33</v>
      </c>
      <c r="AX665" s="11" t="s">
        <v>71</v>
      </c>
      <c r="AY665" s="229" t="s">
        <v>145</v>
      </c>
    </row>
    <row r="666" spans="2:51" s="12" customFormat="1" ht="12">
      <c r="B666" s="230"/>
      <c r="C666" s="231"/>
      <c r="D666" s="217" t="s">
        <v>157</v>
      </c>
      <c r="E666" s="232" t="s">
        <v>19</v>
      </c>
      <c r="F666" s="233" t="s">
        <v>682</v>
      </c>
      <c r="G666" s="231"/>
      <c r="H666" s="234">
        <v>18</v>
      </c>
      <c r="I666" s="235"/>
      <c r="J666" s="231"/>
      <c r="K666" s="231"/>
      <c r="L666" s="236"/>
      <c r="M666" s="237"/>
      <c r="N666" s="238"/>
      <c r="O666" s="238"/>
      <c r="P666" s="238"/>
      <c r="Q666" s="238"/>
      <c r="R666" s="238"/>
      <c r="S666" s="238"/>
      <c r="T666" s="239"/>
      <c r="AT666" s="240" t="s">
        <v>157</v>
      </c>
      <c r="AU666" s="240" t="s">
        <v>80</v>
      </c>
      <c r="AV666" s="12" t="s">
        <v>80</v>
      </c>
      <c r="AW666" s="12" t="s">
        <v>33</v>
      </c>
      <c r="AX666" s="12" t="s">
        <v>71</v>
      </c>
      <c r="AY666" s="240" t="s">
        <v>145</v>
      </c>
    </row>
    <row r="667" spans="2:51" s="13" customFormat="1" ht="12">
      <c r="B667" s="251"/>
      <c r="C667" s="252"/>
      <c r="D667" s="217" t="s">
        <v>157</v>
      </c>
      <c r="E667" s="253" t="s">
        <v>19</v>
      </c>
      <c r="F667" s="254" t="s">
        <v>185</v>
      </c>
      <c r="G667" s="252"/>
      <c r="H667" s="255">
        <v>58</v>
      </c>
      <c r="I667" s="256"/>
      <c r="J667" s="252"/>
      <c r="K667" s="252"/>
      <c r="L667" s="257"/>
      <c r="M667" s="258"/>
      <c r="N667" s="259"/>
      <c r="O667" s="259"/>
      <c r="P667" s="259"/>
      <c r="Q667" s="259"/>
      <c r="R667" s="259"/>
      <c r="S667" s="259"/>
      <c r="T667" s="260"/>
      <c r="AT667" s="261" t="s">
        <v>157</v>
      </c>
      <c r="AU667" s="261" t="s">
        <v>80</v>
      </c>
      <c r="AV667" s="13" t="s">
        <v>153</v>
      </c>
      <c r="AW667" s="13" t="s">
        <v>33</v>
      </c>
      <c r="AX667" s="13" t="s">
        <v>76</v>
      </c>
      <c r="AY667" s="261" t="s">
        <v>145</v>
      </c>
    </row>
    <row r="668" spans="2:65" s="1" customFormat="1" ht="14.4" customHeight="1">
      <c r="B668" s="38"/>
      <c r="C668" s="241" t="s">
        <v>683</v>
      </c>
      <c r="D668" s="241" t="s">
        <v>169</v>
      </c>
      <c r="E668" s="242" t="s">
        <v>684</v>
      </c>
      <c r="F668" s="243" t="s">
        <v>685</v>
      </c>
      <c r="G668" s="244" t="s">
        <v>151</v>
      </c>
      <c r="H668" s="245">
        <v>40</v>
      </c>
      <c r="I668" s="246"/>
      <c r="J668" s="247">
        <f>ROUND(I668*H668,2)</f>
        <v>0</v>
      </c>
      <c r="K668" s="243" t="s">
        <v>19</v>
      </c>
      <c r="L668" s="248"/>
      <c r="M668" s="249" t="s">
        <v>19</v>
      </c>
      <c r="N668" s="250" t="s">
        <v>42</v>
      </c>
      <c r="O668" s="79"/>
      <c r="P668" s="214">
        <f>O668*H668</f>
        <v>0</v>
      </c>
      <c r="Q668" s="214">
        <v>0.03</v>
      </c>
      <c r="R668" s="214">
        <f>Q668*H668</f>
        <v>1.2</v>
      </c>
      <c r="S668" s="214">
        <v>0</v>
      </c>
      <c r="T668" s="215">
        <f>S668*H668</f>
        <v>0</v>
      </c>
      <c r="AR668" s="17" t="s">
        <v>425</v>
      </c>
      <c r="AT668" s="17" t="s">
        <v>169</v>
      </c>
      <c r="AU668" s="17" t="s">
        <v>80</v>
      </c>
      <c r="AY668" s="17" t="s">
        <v>145</v>
      </c>
      <c r="BE668" s="216">
        <f>IF(N668="základní",J668,0)</f>
        <v>0</v>
      </c>
      <c r="BF668" s="216">
        <f>IF(N668="snížená",J668,0)</f>
        <v>0</v>
      </c>
      <c r="BG668" s="216">
        <f>IF(N668="zákl. přenesená",J668,0)</f>
        <v>0</v>
      </c>
      <c r="BH668" s="216">
        <f>IF(N668="sníž. přenesená",J668,0)</f>
        <v>0</v>
      </c>
      <c r="BI668" s="216">
        <f>IF(N668="nulová",J668,0)</f>
        <v>0</v>
      </c>
      <c r="BJ668" s="17" t="s">
        <v>76</v>
      </c>
      <c r="BK668" s="216">
        <f>ROUND(I668*H668,2)</f>
        <v>0</v>
      </c>
      <c r="BL668" s="17" t="s">
        <v>308</v>
      </c>
      <c r="BM668" s="17" t="s">
        <v>686</v>
      </c>
    </row>
    <row r="669" spans="2:65" s="1" customFormat="1" ht="14.4" customHeight="1">
      <c r="B669" s="38"/>
      <c r="C669" s="241" t="s">
        <v>687</v>
      </c>
      <c r="D669" s="241" t="s">
        <v>169</v>
      </c>
      <c r="E669" s="242" t="s">
        <v>688</v>
      </c>
      <c r="F669" s="243" t="s">
        <v>689</v>
      </c>
      <c r="G669" s="244" t="s">
        <v>151</v>
      </c>
      <c r="H669" s="245">
        <v>18</v>
      </c>
      <c r="I669" s="246"/>
      <c r="J669" s="247">
        <f>ROUND(I669*H669,2)</f>
        <v>0</v>
      </c>
      <c r="K669" s="243" t="s">
        <v>19</v>
      </c>
      <c r="L669" s="248"/>
      <c r="M669" s="249" t="s">
        <v>19</v>
      </c>
      <c r="N669" s="250" t="s">
        <v>42</v>
      </c>
      <c r="O669" s="79"/>
      <c r="P669" s="214">
        <f>O669*H669</f>
        <v>0</v>
      </c>
      <c r="Q669" s="214">
        <v>0.03</v>
      </c>
      <c r="R669" s="214">
        <f>Q669*H669</f>
        <v>0.54</v>
      </c>
      <c r="S669" s="214">
        <v>0</v>
      </c>
      <c r="T669" s="215">
        <f>S669*H669</f>
        <v>0</v>
      </c>
      <c r="AR669" s="17" t="s">
        <v>425</v>
      </c>
      <c r="AT669" s="17" t="s">
        <v>169</v>
      </c>
      <c r="AU669" s="17" t="s">
        <v>80</v>
      </c>
      <c r="AY669" s="17" t="s">
        <v>145</v>
      </c>
      <c r="BE669" s="216">
        <f>IF(N669="základní",J669,0)</f>
        <v>0</v>
      </c>
      <c r="BF669" s="216">
        <f>IF(N669="snížená",J669,0)</f>
        <v>0</v>
      </c>
      <c r="BG669" s="216">
        <f>IF(N669="zákl. přenesená",J669,0)</f>
        <v>0</v>
      </c>
      <c r="BH669" s="216">
        <f>IF(N669="sníž. přenesená",J669,0)</f>
        <v>0</v>
      </c>
      <c r="BI669" s="216">
        <f>IF(N669="nulová",J669,0)</f>
        <v>0</v>
      </c>
      <c r="BJ669" s="17" t="s">
        <v>76</v>
      </c>
      <c r="BK669" s="216">
        <f>ROUND(I669*H669,2)</f>
        <v>0</v>
      </c>
      <c r="BL669" s="17" t="s">
        <v>308</v>
      </c>
      <c r="BM669" s="17" t="s">
        <v>690</v>
      </c>
    </row>
    <row r="670" spans="2:65" s="1" customFormat="1" ht="20.4" customHeight="1">
      <c r="B670" s="38"/>
      <c r="C670" s="205" t="s">
        <v>691</v>
      </c>
      <c r="D670" s="205" t="s">
        <v>148</v>
      </c>
      <c r="E670" s="206" t="s">
        <v>692</v>
      </c>
      <c r="F670" s="207" t="s">
        <v>693</v>
      </c>
      <c r="G670" s="208" t="s">
        <v>151</v>
      </c>
      <c r="H670" s="209">
        <v>43</v>
      </c>
      <c r="I670" s="210"/>
      <c r="J670" s="211">
        <f>ROUND(I670*H670,2)</f>
        <v>0</v>
      </c>
      <c r="K670" s="207" t="s">
        <v>19</v>
      </c>
      <c r="L670" s="43"/>
      <c r="M670" s="212" t="s">
        <v>19</v>
      </c>
      <c r="N670" s="213" t="s">
        <v>42</v>
      </c>
      <c r="O670" s="79"/>
      <c r="P670" s="214">
        <f>O670*H670</f>
        <v>0</v>
      </c>
      <c r="Q670" s="214">
        <v>0</v>
      </c>
      <c r="R670" s="214">
        <f>Q670*H670</f>
        <v>0</v>
      </c>
      <c r="S670" s="214">
        <v>0</v>
      </c>
      <c r="T670" s="215">
        <f>S670*H670</f>
        <v>0</v>
      </c>
      <c r="AR670" s="17" t="s">
        <v>308</v>
      </c>
      <c r="AT670" s="17" t="s">
        <v>148</v>
      </c>
      <c r="AU670" s="17" t="s">
        <v>80</v>
      </c>
      <c r="AY670" s="17" t="s">
        <v>145</v>
      </c>
      <c r="BE670" s="216">
        <f>IF(N670="základní",J670,0)</f>
        <v>0</v>
      </c>
      <c r="BF670" s="216">
        <f>IF(N670="snížená",J670,0)</f>
        <v>0</v>
      </c>
      <c r="BG670" s="216">
        <f>IF(N670="zákl. přenesená",J670,0)</f>
        <v>0</v>
      </c>
      <c r="BH670" s="216">
        <f>IF(N670="sníž. přenesená",J670,0)</f>
        <v>0</v>
      </c>
      <c r="BI670" s="216">
        <f>IF(N670="nulová",J670,0)</f>
        <v>0</v>
      </c>
      <c r="BJ670" s="17" t="s">
        <v>76</v>
      </c>
      <c r="BK670" s="216">
        <f>ROUND(I670*H670,2)</f>
        <v>0</v>
      </c>
      <c r="BL670" s="17" t="s">
        <v>308</v>
      </c>
      <c r="BM670" s="17" t="s">
        <v>694</v>
      </c>
    </row>
    <row r="671" spans="2:51" s="11" customFormat="1" ht="12">
      <c r="B671" s="220"/>
      <c r="C671" s="221"/>
      <c r="D671" s="217" t="s">
        <v>157</v>
      </c>
      <c r="E671" s="222" t="s">
        <v>19</v>
      </c>
      <c r="F671" s="223" t="s">
        <v>158</v>
      </c>
      <c r="G671" s="221"/>
      <c r="H671" s="222" t="s">
        <v>19</v>
      </c>
      <c r="I671" s="224"/>
      <c r="J671" s="221"/>
      <c r="K671" s="221"/>
      <c r="L671" s="225"/>
      <c r="M671" s="226"/>
      <c r="N671" s="227"/>
      <c r="O671" s="227"/>
      <c r="P671" s="227"/>
      <c r="Q671" s="227"/>
      <c r="R671" s="227"/>
      <c r="S671" s="227"/>
      <c r="T671" s="228"/>
      <c r="AT671" s="229" t="s">
        <v>157</v>
      </c>
      <c r="AU671" s="229" t="s">
        <v>80</v>
      </c>
      <c r="AV671" s="11" t="s">
        <v>76</v>
      </c>
      <c r="AW671" s="11" t="s">
        <v>33</v>
      </c>
      <c r="AX671" s="11" t="s">
        <v>71</v>
      </c>
      <c r="AY671" s="229" t="s">
        <v>145</v>
      </c>
    </row>
    <row r="672" spans="2:51" s="12" customFormat="1" ht="12">
      <c r="B672" s="230"/>
      <c r="C672" s="231"/>
      <c r="D672" s="217" t="s">
        <v>157</v>
      </c>
      <c r="E672" s="232" t="s">
        <v>19</v>
      </c>
      <c r="F672" s="233" t="s">
        <v>493</v>
      </c>
      <c r="G672" s="231"/>
      <c r="H672" s="234">
        <v>43</v>
      </c>
      <c r="I672" s="235"/>
      <c r="J672" s="231"/>
      <c r="K672" s="231"/>
      <c r="L672" s="236"/>
      <c r="M672" s="237"/>
      <c r="N672" s="238"/>
      <c r="O672" s="238"/>
      <c r="P672" s="238"/>
      <c r="Q672" s="238"/>
      <c r="R672" s="238"/>
      <c r="S672" s="238"/>
      <c r="T672" s="239"/>
      <c r="AT672" s="240" t="s">
        <v>157</v>
      </c>
      <c r="AU672" s="240" t="s">
        <v>80</v>
      </c>
      <c r="AV672" s="12" t="s">
        <v>80</v>
      </c>
      <c r="AW672" s="12" t="s">
        <v>33</v>
      </c>
      <c r="AX672" s="12" t="s">
        <v>76</v>
      </c>
      <c r="AY672" s="240" t="s">
        <v>145</v>
      </c>
    </row>
    <row r="673" spans="2:65" s="1" customFormat="1" ht="14.4" customHeight="1">
      <c r="B673" s="38"/>
      <c r="C673" s="205" t="s">
        <v>695</v>
      </c>
      <c r="D673" s="205" t="s">
        <v>148</v>
      </c>
      <c r="E673" s="206" t="s">
        <v>696</v>
      </c>
      <c r="F673" s="207" t="s">
        <v>697</v>
      </c>
      <c r="G673" s="208" t="s">
        <v>151</v>
      </c>
      <c r="H673" s="209">
        <v>8</v>
      </c>
      <c r="I673" s="210"/>
      <c r="J673" s="211">
        <f>ROUND(I673*H673,2)</f>
        <v>0</v>
      </c>
      <c r="K673" s="207" t="s">
        <v>19</v>
      </c>
      <c r="L673" s="43"/>
      <c r="M673" s="212" t="s">
        <v>19</v>
      </c>
      <c r="N673" s="213" t="s">
        <v>42</v>
      </c>
      <c r="O673" s="79"/>
      <c r="P673" s="214">
        <f>O673*H673</f>
        <v>0</v>
      </c>
      <c r="Q673" s="214">
        <v>0</v>
      </c>
      <c r="R673" s="214">
        <f>Q673*H673</f>
        <v>0</v>
      </c>
      <c r="S673" s="214">
        <v>0</v>
      </c>
      <c r="T673" s="215">
        <f>S673*H673</f>
        <v>0</v>
      </c>
      <c r="AR673" s="17" t="s">
        <v>308</v>
      </c>
      <c r="AT673" s="17" t="s">
        <v>148</v>
      </c>
      <c r="AU673" s="17" t="s">
        <v>80</v>
      </c>
      <c r="AY673" s="17" t="s">
        <v>145</v>
      </c>
      <c r="BE673" s="216">
        <f>IF(N673="základní",J673,0)</f>
        <v>0</v>
      </c>
      <c r="BF673" s="216">
        <f>IF(N673="snížená",J673,0)</f>
        <v>0</v>
      </c>
      <c r="BG673" s="216">
        <f>IF(N673="zákl. přenesená",J673,0)</f>
        <v>0</v>
      </c>
      <c r="BH673" s="216">
        <f>IF(N673="sníž. přenesená",J673,0)</f>
        <v>0</v>
      </c>
      <c r="BI673" s="216">
        <f>IF(N673="nulová",J673,0)</f>
        <v>0</v>
      </c>
      <c r="BJ673" s="17" t="s">
        <v>76</v>
      </c>
      <c r="BK673" s="216">
        <f>ROUND(I673*H673,2)</f>
        <v>0</v>
      </c>
      <c r="BL673" s="17" t="s">
        <v>308</v>
      </c>
      <c r="BM673" s="17" t="s">
        <v>698</v>
      </c>
    </row>
    <row r="674" spans="2:51" s="11" customFormat="1" ht="12">
      <c r="B674" s="220"/>
      <c r="C674" s="221"/>
      <c r="D674" s="217" t="s">
        <v>157</v>
      </c>
      <c r="E674" s="222" t="s">
        <v>19</v>
      </c>
      <c r="F674" s="223" t="s">
        <v>158</v>
      </c>
      <c r="G674" s="221"/>
      <c r="H674" s="222" t="s">
        <v>19</v>
      </c>
      <c r="I674" s="224"/>
      <c r="J674" s="221"/>
      <c r="K674" s="221"/>
      <c r="L674" s="225"/>
      <c r="M674" s="226"/>
      <c r="N674" s="227"/>
      <c r="O674" s="227"/>
      <c r="P674" s="227"/>
      <c r="Q674" s="227"/>
      <c r="R674" s="227"/>
      <c r="S674" s="227"/>
      <c r="T674" s="228"/>
      <c r="AT674" s="229" t="s">
        <v>157</v>
      </c>
      <c r="AU674" s="229" t="s">
        <v>80</v>
      </c>
      <c r="AV674" s="11" t="s">
        <v>76</v>
      </c>
      <c r="AW674" s="11" t="s">
        <v>33</v>
      </c>
      <c r="AX674" s="11" t="s">
        <v>71</v>
      </c>
      <c r="AY674" s="229" t="s">
        <v>145</v>
      </c>
    </row>
    <row r="675" spans="2:51" s="12" customFormat="1" ht="12">
      <c r="B675" s="230"/>
      <c r="C675" s="231"/>
      <c r="D675" s="217" t="s">
        <v>157</v>
      </c>
      <c r="E675" s="232" t="s">
        <v>19</v>
      </c>
      <c r="F675" s="233" t="s">
        <v>699</v>
      </c>
      <c r="G675" s="231"/>
      <c r="H675" s="234">
        <v>8</v>
      </c>
      <c r="I675" s="235"/>
      <c r="J675" s="231"/>
      <c r="K675" s="231"/>
      <c r="L675" s="236"/>
      <c r="M675" s="237"/>
      <c r="N675" s="238"/>
      <c r="O675" s="238"/>
      <c r="P675" s="238"/>
      <c r="Q675" s="238"/>
      <c r="R675" s="238"/>
      <c r="S675" s="238"/>
      <c r="T675" s="239"/>
      <c r="AT675" s="240" t="s">
        <v>157</v>
      </c>
      <c r="AU675" s="240" t="s">
        <v>80</v>
      </c>
      <c r="AV675" s="12" t="s">
        <v>80</v>
      </c>
      <c r="AW675" s="12" t="s">
        <v>33</v>
      </c>
      <c r="AX675" s="12" t="s">
        <v>76</v>
      </c>
      <c r="AY675" s="240" t="s">
        <v>145</v>
      </c>
    </row>
    <row r="676" spans="2:65" s="1" customFormat="1" ht="14.4" customHeight="1">
      <c r="B676" s="38"/>
      <c r="C676" s="205" t="s">
        <v>700</v>
      </c>
      <c r="D676" s="205" t="s">
        <v>148</v>
      </c>
      <c r="E676" s="206" t="s">
        <v>701</v>
      </c>
      <c r="F676" s="207" t="s">
        <v>702</v>
      </c>
      <c r="G676" s="208" t="s">
        <v>151</v>
      </c>
      <c r="H676" s="209">
        <v>120</v>
      </c>
      <c r="I676" s="210"/>
      <c r="J676" s="211">
        <f>ROUND(I676*H676,2)</f>
        <v>0</v>
      </c>
      <c r="K676" s="207" t="s">
        <v>19</v>
      </c>
      <c r="L676" s="43"/>
      <c r="M676" s="212" t="s">
        <v>19</v>
      </c>
      <c r="N676" s="213" t="s">
        <v>42</v>
      </c>
      <c r="O676" s="79"/>
      <c r="P676" s="214">
        <f>O676*H676</f>
        <v>0</v>
      </c>
      <c r="Q676" s="214">
        <v>0</v>
      </c>
      <c r="R676" s="214">
        <f>Q676*H676</f>
        <v>0</v>
      </c>
      <c r="S676" s="214">
        <v>0.0018</v>
      </c>
      <c r="T676" s="215">
        <f>S676*H676</f>
        <v>0.216</v>
      </c>
      <c r="AR676" s="17" t="s">
        <v>308</v>
      </c>
      <c r="AT676" s="17" t="s">
        <v>148</v>
      </c>
      <c r="AU676" s="17" t="s">
        <v>80</v>
      </c>
      <c r="AY676" s="17" t="s">
        <v>145</v>
      </c>
      <c r="BE676" s="216">
        <f>IF(N676="základní",J676,0)</f>
        <v>0</v>
      </c>
      <c r="BF676" s="216">
        <f>IF(N676="snížená",J676,0)</f>
        <v>0</v>
      </c>
      <c r="BG676" s="216">
        <f>IF(N676="zákl. přenesená",J676,0)</f>
        <v>0</v>
      </c>
      <c r="BH676" s="216">
        <f>IF(N676="sníž. přenesená",J676,0)</f>
        <v>0</v>
      </c>
      <c r="BI676" s="216">
        <f>IF(N676="nulová",J676,0)</f>
        <v>0</v>
      </c>
      <c r="BJ676" s="17" t="s">
        <v>76</v>
      </c>
      <c r="BK676" s="216">
        <f>ROUND(I676*H676,2)</f>
        <v>0</v>
      </c>
      <c r="BL676" s="17" t="s">
        <v>308</v>
      </c>
      <c r="BM676" s="17" t="s">
        <v>703</v>
      </c>
    </row>
    <row r="677" spans="2:51" s="11" customFormat="1" ht="12">
      <c r="B677" s="220"/>
      <c r="C677" s="221"/>
      <c r="D677" s="217" t="s">
        <v>157</v>
      </c>
      <c r="E677" s="222" t="s">
        <v>19</v>
      </c>
      <c r="F677" s="223" t="s">
        <v>704</v>
      </c>
      <c r="G677" s="221"/>
      <c r="H677" s="222" t="s">
        <v>19</v>
      </c>
      <c r="I677" s="224"/>
      <c r="J677" s="221"/>
      <c r="K677" s="221"/>
      <c r="L677" s="225"/>
      <c r="M677" s="226"/>
      <c r="N677" s="227"/>
      <c r="O677" s="227"/>
      <c r="P677" s="227"/>
      <c r="Q677" s="227"/>
      <c r="R677" s="227"/>
      <c r="S677" s="227"/>
      <c r="T677" s="228"/>
      <c r="AT677" s="229" t="s">
        <v>157</v>
      </c>
      <c r="AU677" s="229" t="s">
        <v>80</v>
      </c>
      <c r="AV677" s="11" t="s">
        <v>76</v>
      </c>
      <c r="AW677" s="11" t="s">
        <v>33</v>
      </c>
      <c r="AX677" s="11" t="s">
        <v>71</v>
      </c>
      <c r="AY677" s="229" t="s">
        <v>145</v>
      </c>
    </row>
    <row r="678" spans="2:51" s="11" customFormat="1" ht="12">
      <c r="B678" s="220"/>
      <c r="C678" s="221"/>
      <c r="D678" s="217" t="s">
        <v>157</v>
      </c>
      <c r="E678" s="222" t="s">
        <v>19</v>
      </c>
      <c r="F678" s="223" t="s">
        <v>336</v>
      </c>
      <c r="G678" s="221"/>
      <c r="H678" s="222" t="s">
        <v>19</v>
      </c>
      <c r="I678" s="224"/>
      <c r="J678" s="221"/>
      <c r="K678" s="221"/>
      <c r="L678" s="225"/>
      <c r="M678" s="226"/>
      <c r="N678" s="227"/>
      <c r="O678" s="227"/>
      <c r="P678" s="227"/>
      <c r="Q678" s="227"/>
      <c r="R678" s="227"/>
      <c r="S678" s="227"/>
      <c r="T678" s="228"/>
      <c r="AT678" s="229" t="s">
        <v>157</v>
      </c>
      <c r="AU678" s="229" t="s">
        <v>80</v>
      </c>
      <c r="AV678" s="11" t="s">
        <v>76</v>
      </c>
      <c r="AW678" s="11" t="s">
        <v>33</v>
      </c>
      <c r="AX678" s="11" t="s">
        <v>71</v>
      </c>
      <c r="AY678" s="229" t="s">
        <v>145</v>
      </c>
    </row>
    <row r="679" spans="2:51" s="11" customFormat="1" ht="12">
      <c r="B679" s="220"/>
      <c r="C679" s="221"/>
      <c r="D679" s="217" t="s">
        <v>157</v>
      </c>
      <c r="E679" s="222" t="s">
        <v>19</v>
      </c>
      <c r="F679" s="223" t="s">
        <v>351</v>
      </c>
      <c r="G679" s="221"/>
      <c r="H679" s="222" t="s">
        <v>19</v>
      </c>
      <c r="I679" s="224"/>
      <c r="J679" s="221"/>
      <c r="K679" s="221"/>
      <c r="L679" s="225"/>
      <c r="M679" s="226"/>
      <c r="N679" s="227"/>
      <c r="O679" s="227"/>
      <c r="P679" s="227"/>
      <c r="Q679" s="227"/>
      <c r="R679" s="227"/>
      <c r="S679" s="227"/>
      <c r="T679" s="228"/>
      <c r="AT679" s="229" t="s">
        <v>157</v>
      </c>
      <c r="AU679" s="229" t="s">
        <v>80</v>
      </c>
      <c r="AV679" s="11" t="s">
        <v>76</v>
      </c>
      <c r="AW679" s="11" t="s">
        <v>33</v>
      </c>
      <c r="AX679" s="11" t="s">
        <v>71</v>
      </c>
      <c r="AY679" s="229" t="s">
        <v>145</v>
      </c>
    </row>
    <row r="680" spans="2:51" s="12" customFormat="1" ht="12">
      <c r="B680" s="230"/>
      <c r="C680" s="231"/>
      <c r="D680" s="217" t="s">
        <v>157</v>
      </c>
      <c r="E680" s="232" t="s">
        <v>19</v>
      </c>
      <c r="F680" s="233" t="s">
        <v>705</v>
      </c>
      <c r="G680" s="231"/>
      <c r="H680" s="234">
        <v>64</v>
      </c>
      <c r="I680" s="235"/>
      <c r="J680" s="231"/>
      <c r="K680" s="231"/>
      <c r="L680" s="236"/>
      <c r="M680" s="237"/>
      <c r="N680" s="238"/>
      <c r="O680" s="238"/>
      <c r="P680" s="238"/>
      <c r="Q680" s="238"/>
      <c r="R680" s="238"/>
      <c r="S680" s="238"/>
      <c r="T680" s="239"/>
      <c r="AT680" s="240" t="s">
        <v>157</v>
      </c>
      <c r="AU680" s="240" t="s">
        <v>80</v>
      </c>
      <c r="AV680" s="12" t="s">
        <v>80</v>
      </c>
      <c r="AW680" s="12" t="s">
        <v>33</v>
      </c>
      <c r="AX680" s="12" t="s">
        <v>71</v>
      </c>
      <c r="AY680" s="240" t="s">
        <v>145</v>
      </c>
    </row>
    <row r="681" spans="2:51" s="11" customFormat="1" ht="12">
      <c r="B681" s="220"/>
      <c r="C681" s="221"/>
      <c r="D681" s="217" t="s">
        <v>157</v>
      </c>
      <c r="E681" s="222" t="s">
        <v>19</v>
      </c>
      <c r="F681" s="223" t="s">
        <v>354</v>
      </c>
      <c r="G681" s="221"/>
      <c r="H681" s="222" t="s">
        <v>19</v>
      </c>
      <c r="I681" s="224"/>
      <c r="J681" s="221"/>
      <c r="K681" s="221"/>
      <c r="L681" s="225"/>
      <c r="M681" s="226"/>
      <c r="N681" s="227"/>
      <c r="O681" s="227"/>
      <c r="P681" s="227"/>
      <c r="Q681" s="227"/>
      <c r="R681" s="227"/>
      <c r="S681" s="227"/>
      <c r="T681" s="228"/>
      <c r="AT681" s="229" t="s">
        <v>157</v>
      </c>
      <c r="AU681" s="229" t="s">
        <v>80</v>
      </c>
      <c r="AV681" s="11" t="s">
        <v>76</v>
      </c>
      <c r="AW681" s="11" t="s">
        <v>33</v>
      </c>
      <c r="AX681" s="11" t="s">
        <v>71</v>
      </c>
      <c r="AY681" s="229" t="s">
        <v>145</v>
      </c>
    </row>
    <row r="682" spans="2:51" s="12" customFormat="1" ht="12">
      <c r="B682" s="230"/>
      <c r="C682" s="231"/>
      <c r="D682" s="217" t="s">
        <v>157</v>
      </c>
      <c r="E682" s="232" t="s">
        <v>19</v>
      </c>
      <c r="F682" s="233" t="s">
        <v>706</v>
      </c>
      <c r="G682" s="231"/>
      <c r="H682" s="234">
        <v>24</v>
      </c>
      <c r="I682" s="235"/>
      <c r="J682" s="231"/>
      <c r="K682" s="231"/>
      <c r="L682" s="236"/>
      <c r="M682" s="237"/>
      <c r="N682" s="238"/>
      <c r="O682" s="238"/>
      <c r="P682" s="238"/>
      <c r="Q682" s="238"/>
      <c r="R682" s="238"/>
      <c r="S682" s="238"/>
      <c r="T682" s="239"/>
      <c r="AT682" s="240" t="s">
        <v>157</v>
      </c>
      <c r="AU682" s="240" t="s">
        <v>80</v>
      </c>
      <c r="AV682" s="12" t="s">
        <v>80</v>
      </c>
      <c r="AW682" s="12" t="s">
        <v>33</v>
      </c>
      <c r="AX682" s="12" t="s">
        <v>71</v>
      </c>
      <c r="AY682" s="240" t="s">
        <v>145</v>
      </c>
    </row>
    <row r="683" spans="2:51" s="11" customFormat="1" ht="12">
      <c r="B683" s="220"/>
      <c r="C683" s="221"/>
      <c r="D683" s="217" t="s">
        <v>157</v>
      </c>
      <c r="E683" s="222" t="s">
        <v>19</v>
      </c>
      <c r="F683" s="223" t="s">
        <v>337</v>
      </c>
      <c r="G683" s="221"/>
      <c r="H683" s="222" t="s">
        <v>19</v>
      </c>
      <c r="I683" s="224"/>
      <c r="J683" s="221"/>
      <c r="K683" s="221"/>
      <c r="L683" s="225"/>
      <c r="M683" s="226"/>
      <c r="N683" s="227"/>
      <c r="O683" s="227"/>
      <c r="P683" s="227"/>
      <c r="Q683" s="227"/>
      <c r="R683" s="227"/>
      <c r="S683" s="227"/>
      <c r="T683" s="228"/>
      <c r="AT683" s="229" t="s">
        <v>157</v>
      </c>
      <c r="AU683" s="229" t="s">
        <v>80</v>
      </c>
      <c r="AV683" s="11" t="s">
        <v>76</v>
      </c>
      <c r="AW683" s="11" t="s">
        <v>33</v>
      </c>
      <c r="AX683" s="11" t="s">
        <v>71</v>
      </c>
      <c r="AY683" s="229" t="s">
        <v>145</v>
      </c>
    </row>
    <row r="684" spans="2:51" s="12" customFormat="1" ht="12">
      <c r="B684" s="230"/>
      <c r="C684" s="231"/>
      <c r="D684" s="217" t="s">
        <v>157</v>
      </c>
      <c r="E684" s="232" t="s">
        <v>19</v>
      </c>
      <c r="F684" s="233" t="s">
        <v>707</v>
      </c>
      <c r="G684" s="231"/>
      <c r="H684" s="234">
        <v>16</v>
      </c>
      <c r="I684" s="235"/>
      <c r="J684" s="231"/>
      <c r="K684" s="231"/>
      <c r="L684" s="236"/>
      <c r="M684" s="237"/>
      <c r="N684" s="238"/>
      <c r="O684" s="238"/>
      <c r="P684" s="238"/>
      <c r="Q684" s="238"/>
      <c r="R684" s="238"/>
      <c r="S684" s="238"/>
      <c r="T684" s="239"/>
      <c r="AT684" s="240" t="s">
        <v>157</v>
      </c>
      <c r="AU684" s="240" t="s">
        <v>80</v>
      </c>
      <c r="AV684" s="12" t="s">
        <v>80</v>
      </c>
      <c r="AW684" s="12" t="s">
        <v>33</v>
      </c>
      <c r="AX684" s="12" t="s">
        <v>71</v>
      </c>
      <c r="AY684" s="240" t="s">
        <v>145</v>
      </c>
    </row>
    <row r="685" spans="2:51" s="11" customFormat="1" ht="12">
      <c r="B685" s="220"/>
      <c r="C685" s="221"/>
      <c r="D685" s="217" t="s">
        <v>157</v>
      </c>
      <c r="E685" s="222" t="s">
        <v>19</v>
      </c>
      <c r="F685" s="223" t="s">
        <v>340</v>
      </c>
      <c r="G685" s="221"/>
      <c r="H685" s="222" t="s">
        <v>19</v>
      </c>
      <c r="I685" s="224"/>
      <c r="J685" s="221"/>
      <c r="K685" s="221"/>
      <c r="L685" s="225"/>
      <c r="M685" s="226"/>
      <c r="N685" s="227"/>
      <c r="O685" s="227"/>
      <c r="P685" s="227"/>
      <c r="Q685" s="227"/>
      <c r="R685" s="227"/>
      <c r="S685" s="227"/>
      <c r="T685" s="228"/>
      <c r="AT685" s="229" t="s">
        <v>157</v>
      </c>
      <c r="AU685" s="229" t="s">
        <v>80</v>
      </c>
      <c r="AV685" s="11" t="s">
        <v>76</v>
      </c>
      <c r="AW685" s="11" t="s">
        <v>33</v>
      </c>
      <c r="AX685" s="11" t="s">
        <v>71</v>
      </c>
      <c r="AY685" s="229" t="s">
        <v>145</v>
      </c>
    </row>
    <row r="686" spans="2:51" s="12" customFormat="1" ht="12">
      <c r="B686" s="230"/>
      <c r="C686" s="231"/>
      <c r="D686" s="217" t="s">
        <v>157</v>
      </c>
      <c r="E686" s="232" t="s">
        <v>19</v>
      </c>
      <c r="F686" s="233" t="s">
        <v>707</v>
      </c>
      <c r="G686" s="231"/>
      <c r="H686" s="234">
        <v>16</v>
      </c>
      <c r="I686" s="235"/>
      <c r="J686" s="231"/>
      <c r="K686" s="231"/>
      <c r="L686" s="236"/>
      <c r="M686" s="237"/>
      <c r="N686" s="238"/>
      <c r="O686" s="238"/>
      <c r="P686" s="238"/>
      <c r="Q686" s="238"/>
      <c r="R686" s="238"/>
      <c r="S686" s="238"/>
      <c r="T686" s="239"/>
      <c r="AT686" s="240" t="s">
        <v>157</v>
      </c>
      <c r="AU686" s="240" t="s">
        <v>80</v>
      </c>
      <c r="AV686" s="12" t="s">
        <v>80</v>
      </c>
      <c r="AW686" s="12" t="s">
        <v>33</v>
      </c>
      <c r="AX686" s="12" t="s">
        <v>71</v>
      </c>
      <c r="AY686" s="240" t="s">
        <v>145</v>
      </c>
    </row>
    <row r="687" spans="2:51" s="13" customFormat="1" ht="12">
      <c r="B687" s="251"/>
      <c r="C687" s="252"/>
      <c r="D687" s="217" t="s">
        <v>157</v>
      </c>
      <c r="E687" s="253" t="s">
        <v>19</v>
      </c>
      <c r="F687" s="254" t="s">
        <v>185</v>
      </c>
      <c r="G687" s="252"/>
      <c r="H687" s="255">
        <v>120</v>
      </c>
      <c r="I687" s="256"/>
      <c r="J687" s="252"/>
      <c r="K687" s="252"/>
      <c r="L687" s="257"/>
      <c r="M687" s="258"/>
      <c r="N687" s="259"/>
      <c r="O687" s="259"/>
      <c r="P687" s="259"/>
      <c r="Q687" s="259"/>
      <c r="R687" s="259"/>
      <c r="S687" s="259"/>
      <c r="T687" s="260"/>
      <c r="AT687" s="261" t="s">
        <v>157</v>
      </c>
      <c r="AU687" s="261" t="s">
        <v>80</v>
      </c>
      <c r="AV687" s="13" t="s">
        <v>153</v>
      </c>
      <c r="AW687" s="13" t="s">
        <v>33</v>
      </c>
      <c r="AX687" s="13" t="s">
        <v>76</v>
      </c>
      <c r="AY687" s="261" t="s">
        <v>145</v>
      </c>
    </row>
    <row r="688" spans="2:65" s="1" customFormat="1" ht="14.4" customHeight="1">
      <c r="B688" s="38"/>
      <c r="C688" s="205" t="s">
        <v>708</v>
      </c>
      <c r="D688" s="205" t="s">
        <v>148</v>
      </c>
      <c r="E688" s="206" t="s">
        <v>709</v>
      </c>
      <c r="F688" s="207" t="s">
        <v>710</v>
      </c>
      <c r="G688" s="208" t="s">
        <v>151</v>
      </c>
      <c r="H688" s="209">
        <v>1</v>
      </c>
      <c r="I688" s="210"/>
      <c r="J688" s="211">
        <f>ROUND(I688*H688,2)</f>
        <v>0</v>
      </c>
      <c r="K688" s="207" t="s">
        <v>19</v>
      </c>
      <c r="L688" s="43"/>
      <c r="M688" s="212" t="s">
        <v>19</v>
      </c>
      <c r="N688" s="213" t="s">
        <v>42</v>
      </c>
      <c r="O688" s="79"/>
      <c r="P688" s="214">
        <f>O688*H688</f>
        <v>0</v>
      </c>
      <c r="Q688" s="214">
        <v>0.008</v>
      </c>
      <c r="R688" s="214">
        <f>Q688*H688</f>
        <v>0.008</v>
      </c>
      <c r="S688" s="214">
        <v>0</v>
      </c>
      <c r="T688" s="215">
        <f>S688*H688</f>
        <v>0</v>
      </c>
      <c r="AR688" s="17" t="s">
        <v>308</v>
      </c>
      <c r="AT688" s="17" t="s">
        <v>148</v>
      </c>
      <c r="AU688" s="17" t="s">
        <v>80</v>
      </c>
      <c r="AY688" s="17" t="s">
        <v>145</v>
      </c>
      <c r="BE688" s="216">
        <f>IF(N688="základní",J688,0)</f>
        <v>0</v>
      </c>
      <c r="BF688" s="216">
        <f>IF(N688="snížená",J688,0)</f>
        <v>0</v>
      </c>
      <c r="BG688" s="216">
        <f>IF(N688="zákl. přenesená",J688,0)</f>
        <v>0</v>
      </c>
      <c r="BH688" s="216">
        <f>IF(N688="sníž. přenesená",J688,0)</f>
        <v>0</v>
      </c>
      <c r="BI688" s="216">
        <f>IF(N688="nulová",J688,0)</f>
        <v>0</v>
      </c>
      <c r="BJ688" s="17" t="s">
        <v>76</v>
      </c>
      <c r="BK688" s="216">
        <f>ROUND(I688*H688,2)</f>
        <v>0</v>
      </c>
      <c r="BL688" s="17" t="s">
        <v>308</v>
      </c>
      <c r="BM688" s="17" t="s">
        <v>711</v>
      </c>
    </row>
    <row r="689" spans="2:65" s="1" customFormat="1" ht="14.4" customHeight="1">
      <c r="B689" s="38"/>
      <c r="C689" s="205" t="s">
        <v>712</v>
      </c>
      <c r="D689" s="205" t="s">
        <v>148</v>
      </c>
      <c r="E689" s="206" t="s">
        <v>713</v>
      </c>
      <c r="F689" s="207" t="s">
        <v>714</v>
      </c>
      <c r="G689" s="208" t="s">
        <v>151</v>
      </c>
      <c r="H689" s="209">
        <v>1</v>
      </c>
      <c r="I689" s="210"/>
      <c r="J689" s="211">
        <f>ROUND(I689*H689,2)</f>
        <v>0</v>
      </c>
      <c r="K689" s="207" t="s">
        <v>19</v>
      </c>
      <c r="L689" s="43"/>
      <c r="M689" s="212" t="s">
        <v>19</v>
      </c>
      <c r="N689" s="213" t="s">
        <v>42</v>
      </c>
      <c r="O689" s="79"/>
      <c r="P689" s="214">
        <f>O689*H689</f>
        <v>0</v>
      </c>
      <c r="Q689" s="214">
        <v>0.008</v>
      </c>
      <c r="R689" s="214">
        <f>Q689*H689</f>
        <v>0.008</v>
      </c>
      <c r="S689" s="214">
        <v>0</v>
      </c>
      <c r="T689" s="215">
        <f>S689*H689</f>
        <v>0</v>
      </c>
      <c r="AR689" s="17" t="s">
        <v>308</v>
      </c>
      <c r="AT689" s="17" t="s">
        <v>148</v>
      </c>
      <c r="AU689" s="17" t="s">
        <v>80</v>
      </c>
      <c r="AY689" s="17" t="s">
        <v>145</v>
      </c>
      <c r="BE689" s="216">
        <f>IF(N689="základní",J689,0)</f>
        <v>0</v>
      </c>
      <c r="BF689" s="216">
        <f>IF(N689="snížená",J689,0)</f>
        <v>0</v>
      </c>
      <c r="BG689" s="216">
        <f>IF(N689="zákl. přenesená",J689,0)</f>
        <v>0</v>
      </c>
      <c r="BH689" s="216">
        <f>IF(N689="sníž. přenesená",J689,0)</f>
        <v>0</v>
      </c>
      <c r="BI689" s="216">
        <f>IF(N689="nulová",J689,0)</f>
        <v>0</v>
      </c>
      <c r="BJ689" s="17" t="s">
        <v>76</v>
      </c>
      <c r="BK689" s="216">
        <f>ROUND(I689*H689,2)</f>
        <v>0</v>
      </c>
      <c r="BL689" s="17" t="s">
        <v>308</v>
      </c>
      <c r="BM689" s="17" t="s">
        <v>715</v>
      </c>
    </row>
    <row r="690" spans="2:65" s="1" customFormat="1" ht="20.4" customHeight="1">
      <c r="B690" s="38"/>
      <c r="C690" s="205" t="s">
        <v>716</v>
      </c>
      <c r="D690" s="205" t="s">
        <v>148</v>
      </c>
      <c r="E690" s="206" t="s">
        <v>717</v>
      </c>
      <c r="F690" s="207" t="s">
        <v>718</v>
      </c>
      <c r="G690" s="208" t="s">
        <v>151</v>
      </c>
      <c r="H690" s="209">
        <v>2</v>
      </c>
      <c r="I690" s="210"/>
      <c r="J690" s="211">
        <f>ROUND(I690*H690,2)</f>
        <v>0</v>
      </c>
      <c r="K690" s="207" t="s">
        <v>152</v>
      </c>
      <c r="L690" s="43"/>
      <c r="M690" s="212" t="s">
        <v>19</v>
      </c>
      <c r="N690" s="213" t="s">
        <v>42</v>
      </c>
      <c r="O690" s="79"/>
      <c r="P690" s="214">
        <f>O690*H690</f>
        <v>0</v>
      </c>
      <c r="Q690" s="214">
        <v>0</v>
      </c>
      <c r="R690" s="214">
        <f>Q690*H690</f>
        <v>0</v>
      </c>
      <c r="S690" s="214">
        <v>0.174</v>
      </c>
      <c r="T690" s="215">
        <f>S690*H690</f>
        <v>0.348</v>
      </c>
      <c r="AR690" s="17" t="s">
        <v>308</v>
      </c>
      <c r="AT690" s="17" t="s">
        <v>148</v>
      </c>
      <c r="AU690" s="17" t="s">
        <v>80</v>
      </c>
      <c r="AY690" s="17" t="s">
        <v>145</v>
      </c>
      <c r="BE690" s="216">
        <f>IF(N690="základní",J690,0)</f>
        <v>0</v>
      </c>
      <c r="BF690" s="216">
        <f>IF(N690="snížená",J690,0)</f>
        <v>0</v>
      </c>
      <c r="BG690" s="216">
        <f>IF(N690="zákl. přenesená",J690,0)</f>
        <v>0</v>
      </c>
      <c r="BH690" s="216">
        <f>IF(N690="sníž. přenesená",J690,0)</f>
        <v>0</v>
      </c>
      <c r="BI690" s="216">
        <f>IF(N690="nulová",J690,0)</f>
        <v>0</v>
      </c>
      <c r="BJ690" s="17" t="s">
        <v>76</v>
      </c>
      <c r="BK690" s="216">
        <f>ROUND(I690*H690,2)</f>
        <v>0</v>
      </c>
      <c r="BL690" s="17" t="s">
        <v>308</v>
      </c>
      <c r="BM690" s="17" t="s">
        <v>719</v>
      </c>
    </row>
    <row r="691" spans="2:47" s="1" customFormat="1" ht="12">
      <c r="B691" s="38"/>
      <c r="C691" s="39"/>
      <c r="D691" s="217" t="s">
        <v>155</v>
      </c>
      <c r="E691" s="39"/>
      <c r="F691" s="218" t="s">
        <v>720</v>
      </c>
      <c r="G691" s="39"/>
      <c r="H691" s="39"/>
      <c r="I691" s="131"/>
      <c r="J691" s="39"/>
      <c r="K691" s="39"/>
      <c r="L691" s="43"/>
      <c r="M691" s="219"/>
      <c r="N691" s="79"/>
      <c r="O691" s="79"/>
      <c r="P691" s="79"/>
      <c r="Q691" s="79"/>
      <c r="R691" s="79"/>
      <c r="S691" s="79"/>
      <c r="T691" s="80"/>
      <c r="AT691" s="17" t="s">
        <v>155</v>
      </c>
      <c r="AU691" s="17" t="s">
        <v>80</v>
      </c>
    </row>
    <row r="692" spans="2:51" s="11" customFormat="1" ht="12">
      <c r="B692" s="220"/>
      <c r="C692" s="221"/>
      <c r="D692" s="217" t="s">
        <v>157</v>
      </c>
      <c r="E692" s="222" t="s">
        <v>19</v>
      </c>
      <c r="F692" s="223" t="s">
        <v>335</v>
      </c>
      <c r="G692" s="221"/>
      <c r="H692" s="222" t="s">
        <v>19</v>
      </c>
      <c r="I692" s="224"/>
      <c r="J692" s="221"/>
      <c r="K692" s="221"/>
      <c r="L692" s="225"/>
      <c r="M692" s="226"/>
      <c r="N692" s="227"/>
      <c r="O692" s="227"/>
      <c r="P692" s="227"/>
      <c r="Q692" s="227"/>
      <c r="R692" s="227"/>
      <c r="S692" s="227"/>
      <c r="T692" s="228"/>
      <c r="AT692" s="229" t="s">
        <v>157</v>
      </c>
      <c r="AU692" s="229" t="s">
        <v>80</v>
      </c>
      <c r="AV692" s="11" t="s">
        <v>76</v>
      </c>
      <c r="AW692" s="11" t="s">
        <v>33</v>
      </c>
      <c r="AX692" s="11" t="s">
        <v>71</v>
      </c>
      <c r="AY692" s="229" t="s">
        <v>145</v>
      </c>
    </row>
    <row r="693" spans="2:51" s="11" customFormat="1" ht="12">
      <c r="B693" s="220"/>
      <c r="C693" s="221"/>
      <c r="D693" s="217" t="s">
        <v>157</v>
      </c>
      <c r="E693" s="222" t="s">
        <v>19</v>
      </c>
      <c r="F693" s="223" t="s">
        <v>721</v>
      </c>
      <c r="G693" s="221"/>
      <c r="H693" s="222" t="s">
        <v>19</v>
      </c>
      <c r="I693" s="224"/>
      <c r="J693" s="221"/>
      <c r="K693" s="221"/>
      <c r="L693" s="225"/>
      <c r="M693" s="226"/>
      <c r="N693" s="227"/>
      <c r="O693" s="227"/>
      <c r="P693" s="227"/>
      <c r="Q693" s="227"/>
      <c r="R693" s="227"/>
      <c r="S693" s="227"/>
      <c r="T693" s="228"/>
      <c r="AT693" s="229" t="s">
        <v>157</v>
      </c>
      <c r="AU693" s="229" t="s">
        <v>80</v>
      </c>
      <c r="AV693" s="11" t="s">
        <v>76</v>
      </c>
      <c r="AW693" s="11" t="s">
        <v>33</v>
      </c>
      <c r="AX693" s="11" t="s">
        <v>71</v>
      </c>
      <c r="AY693" s="229" t="s">
        <v>145</v>
      </c>
    </row>
    <row r="694" spans="2:51" s="12" customFormat="1" ht="12">
      <c r="B694" s="230"/>
      <c r="C694" s="231"/>
      <c r="D694" s="217" t="s">
        <v>157</v>
      </c>
      <c r="E694" s="232" t="s">
        <v>19</v>
      </c>
      <c r="F694" s="233" t="s">
        <v>80</v>
      </c>
      <c r="G694" s="231"/>
      <c r="H694" s="234">
        <v>2</v>
      </c>
      <c r="I694" s="235"/>
      <c r="J694" s="231"/>
      <c r="K694" s="231"/>
      <c r="L694" s="236"/>
      <c r="M694" s="237"/>
      <c r="N694" s="238"/>
      <c r="O694" s="238"/>
      <c r="P694" s="238"/>
      <c r="Q694" s="238"/>
      <c r="R694" s="238"/>
      <c r="S694" s="238"/>
      <c r="T694" s="239"/>
      <c r="AT694" s="240" t="s">
        <v>157</v>
      </c>
      <c r="AU694" s="240" t="s">
        <v>80</v>
      </c>
      <c r="AV694" s="12" t="s">
        <v>80</v>
      </c>
      <c r="AW694" s="12" t="s">
        <v>33</v>
      </c>
      <c r="AX694" s="12" t="s">
        <v>76</v>
      </c>
      <c r="AY694" s="240" t="s">
        <v>145</v>
      </c>
    </row>
    <row r="695" spans="2:65" s="1" customFormat="1" ht="14.4" customHeight="1">
      <c r="B695" s="38"/>
      <c r="C695" s="205" t="s">
        <v>722</v>
      </c>
      <c r="D695" s="205" t="s">
        <v>148</v>
      </c>
      <c r="E695" s="206" t="s">
        <v>723</v>
      </c>
      <c r="F695" s="207" t="s">
        <v>724</v>
      </c>
      <c r="G695" s="208" t="s">
        <v>151</v>
      </c>
      <c r="H695" s="209">
        <v>1</v>
      </c>
      <c r="I695" s="210"/>
      <c r="J695" s="211">
        <f>ROUND(I695*H695,2)</f>
        <v>0</v>
      </c>
      <c r="K695" s="207" t="s">
        <v>19</v>
      </c>
      <c r="L695" s="43"/>
      <c r="M695" s="212" t="s">
        <v>19</v>
      </c>
      <c r="N695" s="213" t="s">
        <v>42</v>
      </c>
      <c r="O695" s="79"/>
      <c r="P695" s="214">
        <f>O695*H695</f>
        <v>0</v>
      </c>
      <c r="Q695" s="214">
        <v>0.003</v>
      </c>
      <c r="R695" s="214">
        <f>Q695*H695</f>
        <v>0.003</v>
      </c>
      <c r="S695" s="214">
        <v>0</v>
      </c>
      <c r="T695" s="215">
        <f>S695*H695</f>
        <v>0</v>
      </c>
      <c r="AR695" s="17" t="s">
        <v>308</v>
      </c>
      <c r="AT695" s="17" t="s">
        <v>148</v>
      </c>
      <c r="AU695" s="17" t="s">
        <v>80</v>
      </c>
      <c r="AY695" s="17" t="s">
        <v>145</v>
      </c>
      <c r="BE695" s="216">
        <f>IF(N695="základní",J695,0)</f>
        <v>0</v>
      </c>
      <c r="BF695" s="216">
        <f>IF(N695="snížená",J695,0)</f>
        <v>0</v>
      </c>
      <c r="BG695" s="216">
        <f>IF(N695="zákl. přenesená",J695,0)</f>
        <v>0</v>
      </c>
      <c r="BH695" s="216">
        <f>IF(N695="sníž. přenesená",J695,0)</f>
        <v>0</v>
      </c>
      <c r="BI695" s="216">
        <f>IF(N695="nulová",J695,0)</f>
        <v>0</v>
      </c>
      <c r="BJ695" s="17" t="s">
        <v>76</v>
      </c>
      <c r="BK695" s="216">
        <f>ROUND(I695*H695,2)</f>
        <v>0</v>
      </c>
      <c r="BL695" s="17" t="s">
        <v>308</v>
      </c>
      <c r="BM695" s="17" t="s">
        <v>725</v>
      </c>
    </row>
    <row r="696" spans="2:65" s="1" customFormat="1" ht="20.4" customHeight="1">
      <c r="B696" s="38"/>
      <c r="C696" s="205" t="s">
        <v>726</v>
      </c>
      <c r="D696" s="205" t="s">
        <v>148</v>
      </c>
      <c r="E696" s="206" t="s">
        <v>727</v>
      </c>
      <c r="F696" s="207" t="s">
        <v>728</v>
      </c>
      <c r="G696" s="208" t="s">
        <v>164</v>
      </c>
      <c r="H696" s="209">
        <v>4.44</v>
      </c>
      <c r="I696" s="210"/>
      <c r="J696" s="211">
        <f>ROUND(I696*H696,2)</f>
        <v>0</v>
      </c>
      <c r="K696" s="207" t="s">
        <v>152</v>
      </c>
      <c r="L696" s="43"/>
      <c r="M696" s="212" t="s">
        <v>19</v>
      </c>
      <c r="N696" s="213" t="s">
        <v>42</v>
      </c>
      <c r="O696" s="79"/>
      <c r="P696" s="214">
        <f>O696*H696</f>
        <v>0</v>
      </c>
      <c r="Q696" s="214">
        <v>0</v>
      </c>
      <c r="R696" s="214">
        <f>Q696*H696</f>
        <v>0</v>
      </c>
      <c r="S696" s="214">
        <v>0</v>
      </c>
      <c r="T696" s="215">
        <f>S696*H696</f>
        <v>0</v>
      </c>
      <c r="AR696" s="17" t="s">
        <v>308</v>
      </c>
      <c r="AT696" s="17" t="s">
        <v>148</v>
      </c>
      <c r="AU696" s="17" t="s">
        <v>80</v>
      </c>
      <c r="AY696" s="17" t="s">
        <v>145</v>
      </c>
      <c r="BE696" s="216">
        <f>IF(N696="základní",J696,0)</f>
        <v>0</v>
      </c>
      <c r="BF696" s="216">
        <f>IF(N696="snížená",J696,0)</f>
        <v>0</v>
      </c>
      <c r="BG696" s="216">
        <f>IF(N696="zákl. přenesená",J696,0)</f>
        <v>0</v>
      </c>
      <c r="BH696" s="216">
        <f>IF(N696="sníž. přenesená",J696,0)</f>
        <v>0</v>
      </c>
      <c r="BI696" s="216">
        <f>IF(N696="nulová",J696,0)</f>
        <v>0</v>
      </c>
      <c r="BJ696" s="17" t="s">
        <v>76</v>
      </c>
      <c r="BK696" s="216">
        <f>ROUND(I696*H696,2)</f>
        <v>0</v>
      </c>
      <c r="BL696" s="17" t="s">
        <v>308</v>
      </c>
      <c r="BM696" s="17" t="s">
        <v>729</v>
      </c>
    </row>
    <row r="697" spans="2:47" s="1" customFormat="1" ht="12">
      <c r="B697" s="38"/>
      <c r="C697" s="39"/>
      <c r="D697" s="217" t="s">
        <v>155</v>
      </c>
      <c r="E697" s="39"/>
      <c r="F697" s="218" t="s">
        <v>730</v>
      </c>
      <c r="G697" s="39"/>
      <c r="H697" s="39"/>
      <c r="I697" s="131"/>
      <c r="J697" s="39"/>
      <c r="K697" s="39"/>
      <c r="L697" s="43"/>
      <c r="M697" s="219"/>
      <c r="N697" s="79"/>
      <c r="O697" s="79"/>
      <c r="P697" s="79"/>
      <c r="Q697" s="79"/>
      <c r="R697" s="79"/>
      <c r="S697" s="79"/>
      <c r="T697" s="80"/>
      <c r="AT697" s="17" t="s">
        <v>155</v>
      </c>
      <c r="AU697" s="17" t="s">
        <v>80</v>
      </c>
    </row>
    <row r="698" spans="2:63" s="10" customFormat="1" ht="22.8" customHeight="1">
      <c r="B698" s="189"/>
      <c r="C698" s="190"/>
      <c r="D698" s="191" t="s">
        <v>70</v>
      </c>
      <c r="E698" s="203" t="s">
        <v>731</v>
      </c>
      <c r="F698" s="203" t="s">
        <v>732</v>
      </c>
      <c r="G698" s="190"/>
      <c r="H698" s="190"/>
      <c r="I698" s="193"/>
      <c r="J698" s="204">
        <f>BK698</f>
        <v>0</v>
      </c>
      <c r="K698" s="190"/>
      <c r="L698" s="195"/>
      <c r="M698" s="196"/>
      <c r="N698" s="197"/>
      <c r="O698" s="197"/>
      <c r="P698" s="198">
        <f>SUM(P699:P736)</f>
        <v>0</v>
      </c>
      <c r="Q698" s="197"/>
      <c r="R698" s="198">
        <f>SUM(R699:R736)</f>
        <v>0.9012800000000001</v>
      </c>
      <c r="S698" s="197"/>
      <c r="T698" s="199">
        <f>SUM(T699:T736)</f>
        <v>2.1764160000000006</v>
      </c>
      <c r="AR698" s="200" t="s">
        <v>80</v>
      </c>
      <c r="AT698" s="201" t="s">
        <v>70</v>
      </c>
      <c r="AU698" s="201" t="s">
        <v>76</v>
      </c>
      <c r="AY698" s="200" t="s">
        <v>145</v>
      </c>
      <c r="BK698" s="202">
        <f>SUM(BK699:BK736)</f>
        <v>0</v>
      </c>
    </row>
    <row r="699" spans="2:65" s="1" customFormat="1" ht="20.4" customHeight="1">
      <c r="B699" s="38"/>
      <c r="C699" s="205" t="s">
        <v>733</v>
      </c>
      <c r="D699" s="205" t="s">
        <v>148</v>
      </c>
      <c r="E699" s="206" t="s">
        <v>734</v>
      </c>
      <c r="F699" s="207" t="s">
        <v>735</v>
      </c>
      <c r="G699" s="208" t="s">
        <v>151</v>
      </c>
      <c r="H699" s="209">
        <v>29</v>
      </c>
      <c r="I699" s="210"/>
      <c r="J699" s="211">
        <f>ROUND(I699*H699,2)</f>
        <v>0</v>
      </c>
      <c r="K699" s="207" t="s">
        <v>19</v>
      </c>
      <c r="L699" s="43"/>
      <c r="M699" s="212" t="s">
        <v>19</v>
      </c>
      <c r="N699" s="213" t="s">
        <v>42</v>
      </c>
      <c r="O699" s="79"/>
      <c r="P699" s="214">
        <f>O699*H699</f>
        <v>0</v>
      </c>
      <c r="Q699" s="214">
        <v>0.005</v>
      </c>
      <c r="R699" s="214">
        <f>Q699*H699</f>
        <v>0.145</v>
      </c>
      <c r="S699" s="214">
        <v>0</v>
      </c>
      <c r="T699" s="215">
        <f>S699*H699</f>
        <v>0</v>
      </c>
      <c r="AR699" s="17" t="s">
        <v>308</v>
      </c>
      <c r="AT699" s="17" t="s">
        <v>148</v>
      </c>
      <c r="AU699" s="17" t="s">
        <v>80</v>
      </c>
      <c r="AY699" s="17" t="s">
        <v>145</v>
      </c>
      <c r="BE699" s="216">
        <f>IF(N699="základní",J699,0)</f>
        <v>0</v>
      </c>
      <c r="BF699" s="216">
        <f>IF(N699="snížená",J699,0)</f>
        <v>0</v>
      </c>
      <c r="BG699" s="216">
        <f>IF(N699="zákl. přenesená",J699,0)</f>
        <v>0</v>
      </c>
      <c r="BH699" s="216">
        <f>IF(N699="sníž. přenesená",J699,0)</f>
        <v>0</v>
      </c>
      <c r="BI699" s="216">
        <f>IF(N699="nulová",J699,0)</f>
        <v>0</v>
      </c>
      <c r="BJ699" s="17" t="s">
        <v>76</v>
      </c>
      <c r="BK699" s="216">
        <f>ROUND(I699*H699,2)</f>
        <v>0</v>
      </c>
      <c r="BL699" s="17" t="s">
        <v>308</v>
      </c>
      <c r="BM699" s="17" t="s">
        <v>736</v>
      </c>
    </row>
    <row r="700" spans="2:65" s="1" customFormat="1" ht="20.4" customHeight="1">
      <c r="B700" s="38"/>
      <c r="C700" s="205" t="s">
        <v>737</v>
      </c>
      <c r="D700" s="205" t="s">
        <v>148</v>
      </c>
      <c r="E700" s="206" t="s">
        <v>738</v>
      </c>
      <c r="F700" s="207" t="s">
        <v>739</v>
      </c>
      <c r="G700" s="208" t="s">
        <v>151</v>
      </c>
      <c r="H700" s="209">
        <v>58</v>
      </c>
      <c r="I700" s="210"/>
      <c r="J700" s="211">
        <f>ROUND(I700*H700,2)</f>
        <v>0</v>
      </c>
      <c r="K700" s="207" t="s">
        <v>19</v>
      </c>
      <c r="L700" s="43"/>
      <c r="M700" s="212" t="s">
        <v>19</v>
      </c>
      <c r="N700" s="213" t="s">
        <v>42</v>
      </c>
      <c r="O700" s="79"/>
      <c r="P700" s="214">
        <f>O700*H700</f>
        <v>0</v>
      </c>
      <c r="Q700" s="214">
        <v>0.005</v>
      </c>
      <c r="R700" s="214">
        <f>Q700*H700</f>
        <v>0.29</v>
      </c>
      <c r="S700" s="214">
        <v>0</v>
      </c>
      <c r="T700" s="215">
        <f>S700*H700</f>
        <v>0</v>
      </c>
      <c r="AR700" s="17" t="s">
        <v>308</v>
      </c>
      <c r="AT700" s="17" t="s">
        <v>148</v>
      </c>
      <c r="AU700" s="17" t="s">
        <v>80</v>
      </c>
      <c r="AY700" s="17" t="s">
        <v>145</v>
      </c>
      <c r="BE700" s="216">
        <f>IF(N700="základní",J700,0)</f>
        <v>0</v>
      </c>
      <c r="BF700" s="216">
        <f>IF(N700="snížená",J700,0)</f>
        <v>0</v>
      </c>
      <c r="BG700" s="216">
        <f>IF(N700="zákl. přenesená",J700,0)</f>
        <v>0</v>
      </c>
      <c r="BH700" s="216">
        <f>IF(N700="sníž. přenesená",J700,0)</f>
        <v>0</v>
      </c>
      <c r="BI700" s="216">
        <f>IF(N700="nulová",J700,0)</f>
        <v>0</v>
      </c>
      <c r="BJ700" s="17" t="s">
        <v>76</v>
      </c>
      <c r="BK700" s="216">
        <f>ROUND(I700*H700,2)</f>
        <v>0</v>
      </c>
      <c r="BL700" s="17" t="s">
        <v>308</v>
      </c>
      <c r="BM700" s="17" t="s">
        <v>740</v>
      </c>
    </row>
    <row r="701" spans="2:65" s="1" customFormat="1" ht="20.4" customHeight="1">
      <c r="B701" s="38"/>
      <c r="C701" s="205" t="s">
        <v>741</v>
      </c>
      <c r="D701" s="205" t="s">
        <v>148</v>
      </c>
      <c r="E701" s="206" t="s">
        <v>742</v>
      </c>
      <c r="F701" s="207" t="s">
        <v>743</v>
      </c>
      <c r="G701" s="208" t="s">
        <v>151</v>
      </c>
      <c r="H701" s="209">
        <v>29</v>
      </c>
      <c r="I701" s="210"/>
      <c r="J701" s="211">
        <f>ROUND(I701*H701,2)</f>
        <v>0</v>
      </c>
      <c r="K701" s="207" t="s">
        <v>19</v>
      </c>
      <c r="L701" s="43"/>
      <c r="M701" s="212" t="s">
        <v>19</v>
      </c>
      <c r="N701" s="213" t="s">
        <v>42</v>
      </c>
      <c r="O701" s="79"/>
      <c r="P701" s="214">
        <f>O701*H701</f>
        <v>0</v>
      </c>
      <c r="Q701" s="214">
        <v>0.005</v>
      </c>
      <c r="R701" s="214">
        <f>Q701*H701</f>
        <v>0.145</v>
      </c>
      <c r="S701" s="214">
        <v>0</v>
      </c>
      <c r="T701" s="215">
        <f>S701*H701</f>
        <v>0</v>
      </c>
      <c r="AR701" s="17" t="s">
        <v>308</v>
      </c>
      <c r="AT701" s="17" t="s">
        <v>148</v>
      </c>
      <c r="AU701" s="17" t="s">
        <v>80</v>
      </c>
      <c r="AY701" s="17" t="s">
        <v>145</v>
      </c>
      <c r="BE701" s="216">
        <f>IF(N701="základní",J701,0)</f>
        <v>0</v>
      </c>
      <c r="BF701" s="216">
        <f>IF(N701="snížená",J701,0)</f>
        <v>0</v>
      </c>
      <c r="BG701" s="216">
        <f>IF(N701="zákl. přenesená",J701,0)</f>
        <v>0</v>
      </c>
      <c r="BH701" s="216">
        <f>IF(N701="sníž. přenesená",J701,0)</f>
        <v>0</v>
      </c>
      <c r="BI701" s="216">
        <f>IF(N701="nulová",J701,0)</f>
        <v>0</v>
      </c>
      <c r="BJ701" s="17" t="s">
        <v>76</v>
      </c>
      <c r="BK701" s="216">
        <f>ROUND(I701*H701,2)</f>
        <v>0</v>
      </c>
      <c r="BL701" s="17" t="s">
        <v>308</v>
      </c>
      <c r="BM701" s="17" t="s">
        <v>744</v>
      </c>
    </row>
    <row r="702" spans="2:65" s="1" customFormat="1" ht="14.4" customHeight="1">
      <c r="B702" s="38"/>
      <c r="C702" s="205" t="s">
        <v>745</v>
      </c>
      <c r="D702" s="205" t="s">
        <v>148</v>
      </c>
      <c r="E702" s="206" t="s">
        <v>746</v>
      </c>
      <c r="F702" s="207" t="s">
        <v>747</v>
      </c>
      <c r="G702" s="208" t="s">
        <v>151</v>
      </c>
      <c r="H702" s="209">
        <v>1</v>
      </c>
      <c r="I702" s="210"/>
      <c r="J702" s="211">
        <f>ROUND(I702*H702,2)</f>
        <v>0</v>
      </c>
      <c r="K702" s="207" t="s">
        <v>19</v>
      </c>
      <c r="L702" s="43"/>
      <c r="M702" s="212" t="s">
        <v>19</v>
      </c>
      <c r="N702" s="213" t="s">
        <v>42</v>
      </c>
      <c r="O702" s="79"/>
      <c r="P702" s="214">
        <f>O702*H702</f>
        <v>0</v>
      </c>
      <c r="Q702" s="214">
        <v>0.005</v>
      </c>
      <c r="R702" s="214">
        <f>Q702*H702</f>
        <v>0.005</v>
      </c>
      <c r="S702" s="214">
        <v>0</v>
      </c>
      <c r="T702" s="215">
        <f>S702*H702</f>
        <v>0</v>
      </c>
      <c r="AR702" s="17" t="s">
        <v>308</v>
      </c>
      <c r="AT702" s="17" t="s">
        <v>148</v>
      </c>
      <c r="AU702" s="17" t="s">
        <v>80</v>
      </c>
      <c r="AY702" s="17" t="s">
        <v>145</v>
      </c>
      <c r="BE702" s="216">
        <f>IF(N702="základní",J702,0)</f>
        <v>0</v>
      </c>
      <c r="BF702" s="216">
        <f>IF(N702="snížená",J702,0)</f>
        <v>0</v>
      </c>
      <c r="BG702" s="216">
        <f>IF(N702="zákl. přenesená",J702,0)</f>
        <v>0</v>
      </c>
      <c r="BH702" s="216">
        <f>IF(N702="sníž. přenesená",J702,0)</f>
        <v>0</v>
      </c>
      <c r="BI702" s="216">
        <f>IF(N702="nulová",J702,0)</f>
        <v>0</v>
      </c>
      <c r="BJ702" s="17" t="s">
        <v>76</v>
      </c>
      <c r="BK702" s="216">
        <f>ROUND(I702*H702,2)</f>
        <v>0</v>
      </c>
      <c r="BL702" s="17" t="s">
        <v>308</v>
      </c>
      <c r="BM702" s="17" t="s">
        <v>748</v>
      </c>
    </row>
    <row r="703" spans="2:65" s="1" customFormat="1" ht="14.4" customHeight="1">
      <c r="B703" s="38"/>
      <c r="C703" s="205" t="s">
        <v>749</v>
      </c>
      <c r="D703" s="205" t="s">
        <v>148</v>
      </c>
      <c r="E703" s="206" t="s">
        <v>750</v>
      </c>
      <c r="F703" s="207" t="s">
        <v>751</v>
      </c>
      <c r="G703" s="208" t="s">
        <v>151</v>
      </c>
      <c r="H703" s="209">
        <v>1</v>
      </c>
      <c r="I703" s="210"/>
      <c r="J703" s="211">
        <f>ROUND(I703*H703,2)</f>
        <v>0</v>
      </c>
      <c r="K703" s="207" t="s">
        <v>19</v>
      </c>
      <c r="L703" s="43"/>
      <c r="M703" s="212" t="s">
        <v>19</v>
      </c>
      <c r="N703" s="213" t="s">
        <v>42</v>
      </c>
      <c r="O703" s="79"/>
      <c r="P703" s="214">
        <f>O703*H703</f>
        <v>0</v>
      </c>
      <c r="Q703" s="214">
        <v>0.005</v>
      </c>
      <c r="R703" s="214">
        <f>Q703*H703</f>
        <v>0.005</v>
      </c>
      <c r="S703" s="214">
        <v>0</v>
      </c>
      <c r="T703" s="215">
        <f>S703*H703</f>
        <v>0</v>
      </c>
      <c r="AR703" s="17" t="s">
        <v>308</v>
      </c>
      <c r="AT703" s="17" t="s">
        <v>148</v>
      </c>
      <c r="AU703" s="17" t="s">
        <v>80</v>
      </c>
      <c r="AY703" s="17" t="s">
        <v>145</v>
      </c>
      <c r="BE703" s="216">
        <f>IF(N703="základní",J703,0)</f>
        <v>0</v>
      </c>
      <c r="BF703" s="216">
        <f>IF(N703="snížená",J703,0)</f>
        <v>0</v>
      </c>
      <c r="BG703" s="216">
        <f>IF(N703="zákl. přenesená",J703,0)</f>
        <v>0</v>
      </c>
      <c r="BH703" s="216">
        <f>IF(N703="sníž. přenesená",J703,0)</f>
        <v>0</v>
      </c>
      <c r="BI703" s="216">
        <f>IF(N703="nulová",J703,0)</f>
        <v>0</v>
      </c>
      <c r="BJ703" s="17" t="s">
        <v>76</v>
      </c>
      <c r="BK703" s="216">
        <f>ROUND(I703*H703,2)</f>
        <v>0</v>
      </c>
      <c r="BL703" s="17" t="s">
        <v>308</v>
      </c>
      <c r="BM703" s="17" t="s">
        <v>752</v>
      </c>
    </row>
    <row r="704" spans="2:65" s="1" customFormat="1" ht="20.4" customHeight="1">
      <c r="B704" s="38"/>
      <c r="C704" s="205" t="s">
        <v>753</v>
      </c>
      <c r="D704" s="205" t="s">
        <v>148</v>
      </c>
      <c r="E704" s="206" t="s">
        <v>754</v>
      </c>
      <c r="F704" s="207" t="s">
        <v>755</v>
      </c>
      <c r="G704" s="208" t="s">
        <v>151</v>
      </c>
      <c r="H704" s="209">
        <v>1</v>
      </c>
      <c r="I704" s="210"/>
      <c r="J704" s="211">
        <f>ROUND(I704*H704,2)</f>
        <v>0</v>
      </c>
      <c r="K704" s="207" t="s">
        <v>19</v>
      </c>
      <c r="L704" s="43"/>
      <c r="M704" s="212" t="s">
        <v>19</v>
      </c>
      <c r="N704" s="213" t="s">
        <v>42</v>
      </c>
      <c r="O704" s="79"/>
      <c r="P704" s="214">
        <f>O704*H704</f>
        <v>0</v>
      </c>
      <c r="Q704" s="214">
        <v>0.005</v>
      </c>
      <c r="R704" s="214">
        <f>Q704*H704</f>
        <v>0.005</v>
      </c>
      <c r="S704" s="214">
        <v>0</v>
      </c>
      <c r="T704" s="215">
        <f>S704*H704</f>
        <v>0</v>
      </c>
      <c r="AR704" s="17" t="s">
        <v>308</v>
      </c>
      <c r="AT704" s="17" t="s">
        <v>148</v>
      </c>
      <c r="AU704" s="17" t="s">
        <v>80</v>
      </c>
      <c r="AY704" s="17" t="s">
        <v>145</v>
      </c>
      <c r="BE704" s="216">
        <f>IF(N704="základní",J704,0)</f>
        <v>0</v>
      </c>
      <c r="BF704" s="216">
        <f>IF(N704="snížená",J704,0)</f>
        <v>0</v>
      </c>
      <c r="BG704" s="216">
        <f>IF(N704="zákl. přenesená",J704,0)</f>
        <v>0</v>
      </c>
      <c r="BH704" s="216">
        <f>IF(N704="sníž. přenesená",J704,0)</f>
        <v>0</v>
      </c>
      <c r="BI704" s="216">
        <f>IF(N704="nulová",J704,0)</f>
        <v>0</v>
      </c>
      <c r="BJ704" s="17" t="s">
        <v>76</v>
      </c>
      <c r="BK704" s="216">
        <f>ROUND(I704*H704,2)</f>
        <v>0</v>
      </c>
      <c r="BL704" s="17" t="s">
        <v>308</v>
      </c>
      <c r="BM704" s="17" t="s">
        <v>756</v>
      </c>
    </row>
    <row r="705" spans="2:65" s="1" customFormat="1" ht="20.4" customHeight="1">
      <c r="B705" s="38"/>
      <c r="C705" s="205" t="s">
        <v>757</v>
      </c>
      <c r="D705" s="205" t="s">
        <v>148</v>
      </c>
      <c r="E705" s="206" t="s">
        <v>758</v>
      </c>
      <c r="F705" s="207" t="s">
        <v>759</v>
      </c>
      <c r="G705" s="208" t="s">
        <v>151</v>
      </c>
      <c r="H705" s="209">
        <v>1</v>
      </c>
      <c r="I705" s="210"/>
      <c r="J705" s="211">
        <f>ROUND(I705*H705,2)</f>
        <v>0</v>
      </c>
      <c r="K705" s="207" t="s">
        <v>19</v>
      </c>
      <c r="L705" s="43"/>
      <c r="M705" s="212" t="s">
        <v>19</v>
      </c>
      <c r="N705" s="213" t="s">
        <v>42</v>
      </c>
      <c r="O705" s="79"/>
      <c r="P705" s="214">
        <f>O705*H705</f>
        <v>0</v>
      </c>
      <c r="Q705" s="214">
        <v>0.005</v>
      </c>
      <c r="R705" s="214">
        <f>Q705*H705</f>
        <v>0.005</v>
      </c>
      <c r="S705" s="214">
        <v>0</v>
      </c>
      <c r="T705" s="215">
        <f>S705*H705</f>
        <v>0</v>
      </c>
      <c r="AR705" s="17" t="s">
        <v>308</v>
      </c>
      <c r="AT705" s="17" t="s">
        <v>148</v>
      </c>
      <c r="AU705" s="17" t="s">
        <v>80</v>
      </c>
      <c r="AY705" s="17" t="s">
        <v>145</v>
      </c>
      <c r="BE705" s="216">
        <f>IF(N705="základní",J705,0)</f>
        <v>0</v>
      </c>
      <c r="BF705" s="216">
        <f>IF(N705="snížená",J705,0)</f>
        <v>0</v>
      </c>
      <c r="BG705" s="216">
        <f>IF(N705="zákl. přenesená",J705,0)</f>
        <v>0</v>
      </c>
      <c r="BH705" s="216">
        <f>IF(N705="sníž. přenesená",J705,0)</f>
        <v>0</v>
      </c>
      <c r="BI705" s="216">
        <f>IF(N705="nulová",J705,0)</f>
        <v>0</v>
      </c>
      <c r="BJ705" s="17" t="s">
        <v>76</v>
      </c>
      <c r="BK705" s="216">
        <f>ROUND(I705*H705,2)</f>
        <v>0</v>
      </c>
      <c r="BL705" s="17" t="s">
        <v>308</v>
      </c>
      <c r="BM705" s="17" t="s">
        <v>760</v>
      </c>
    </row>
    <row r="706" spans="2:65" s="1" customFormat="1" ht="14.4" customHeight="1">
      <c r="B706" s="38"/>
      <c r="C706" s="205" t="s">
        <v>761</v>
      </c>
      <c r="D706" s="205" t="s">
        <v>148</v>
      </c>
      <c r="E706" s="206" t="s">
        <v>762</v>
      </c>
      <c r="F706" s="207" t="s">
        <v>763</v>
      </c>
      <c r="G706" s="208" t="s">
        <v>151</v>
      </c>
      <c r="H706" s="209">
        <v>4</v>
      </c>
      <c r="I706" s="210"/>
      <c r="J706" s="211">
        <f>ROUND(I706*H706,2)</f>
        <v>0</v>
      </c>
      <c r="K706" s="207" t="s">
        <v>19</v>
      </c>
      <c r="L706" s="43"/>
      <c r="M706" s="212" t="s">
        <v>19</v>
      </c>
      <c r="N706" s="213" t="s">
        <v>42</v>
      </c>
      <c r="O706" s="79"/>
      <c r="P706" s="214">
        <f>O706*H706</f>
        <v>0</v>
      </c>
      <c r="Q706" s="214">
        <v>0.005</v>
      </c>
      <c r="R706" s="214">
        <f>Q706*H706</f>
        <v>0.02</v>
      </c>
      <c r="S706" s="214">
        <v>0</v>
      </c>
      <c r="T706" s="215">
        <f>S706*H706</f>
        <v>0</v>
      </c>
      <c r="AR706" s="17" t="s">
        <v>308</v>
      </c>
      <c r="AT706" s="17" t="s">
        <v>148</v>
      </c>
      <c r="AU706" s="17" t="s">
        <v>80</v>
      </c>
      <c r="AY706" s="17" t="s">
        <v>145</v>
      </c>
      <c r="BE706" s="216">
        <f>IF(N706="základní",J706,0)</f>
        <v>0</v>
      </c>
      <c r="BF706" s="216">
        <f>IF(N706="snížená",J706,0)</f>
        <v>0</v>
      </c>
      <c r="BG706" s="216">
        <f>IF(N706="zákl. přenesená",J706,0)</f>
        <v>0</v>
      </c>
      <c r="BH706" s="216">
        <f>IF(N706="sníž. přenesená",J706,0)</f>
        <v>0</v>
      </c>
      <c r="BI706" s="216">
        <f>IF(N706="nulová",J706,0)</f>
        <v>0</v>
      </c>
      <c r="BJ706" s="17" t="s">
        <v>76</v>
      </c>
      <c r="BK706" s="216">
        <f>ROUND(I706*H706,2)</f>
        <v>0</v>
      </c>
      <c r="BL706" s="17" t="s">
        <v>308</v>
      </c>
      <c r="BM706" s="17" t="s">
        <v>764</v>
      </c>
    </row>
    <row r="707" spans="2:65" s="1" customFormat="1" ht="20.4" customHeight="1">
      <c r="B707" s="38"/>
      <c r="C707" s="205" t="s">
        <v>765</v>
      </c>
      <c r="D707" s="205" t="s">
        <v>148</v>
      </c>
      <c r="E707" s="206" t="s">
        <v>766</v>
      </c>
      <c r="F707" s="207" t="s">
        <v>767</v>
      </c>
      <c r="G707" s="208" t="s">
        <v>177</v>
      </c>
      <c r="H707" s="209">
        <v>7.752</v>
      </c>
      <c r="I707" s="210"/>
      <c r="J707" s="211">
        <f>ROUND(I707*H707,2)</f>
        <v>0</v>
      </c>
      <c r="K707" s="207" t="s">
        <v>152</v>
      </c>
      <c r="L707" s="43"/>
      <c r="M707" s="212" t="s">
        <v>19</v>
      </c>
      <c r="N707" s="213" t="s">
        <v>42</v>
      </c>
      <c r="O707" s="79"/>
      <c r="P707" s="214">
        <f>O707*H707</f>
        <v>0</v>
      </c>
      <c r="Q707" s="214">
        <v>0</v>
      </c>
      <c r="R707" s="214">
        <f>Q707*H707</f>
        <v>0</v>
      </c>
      <c r="S707" s="214">
        <v>0.033</v>
      </c>
      <c r="T707" s="215">
        <f>S707*H707</f>
        <v>0.255816</v>
      </c>
      <c r="AR707" s="17" t="s">
        <v>308</v>
      </c>
      <c r="AT707" s="17" t="s">
        <v>148</v>
      </c>
      <c r="AU707" s="17" t="s">
        <v>80</v>
      </c>
      <c r="AY707" s="17" t="s">
        <v>145</v>
      </c>
      <c r="BE707" s="216">
        <f>IF(N707="základní",J707,0)</f>
        <v>0</v>
      </c>
      <c r="BF707" s="216">
        <f>IF(N707="snížená",J707,0)</f>
        <v>0</v>
      </c>
      <c r="BG707" s="216">
        <f>IF(N707="zákl. přenesená",J707,0)</f>
        <v>0</v>
      </c>
      <c r="BH707" s="216">
        <f>IF(N707="sníž. přenesená",J707,0)</f>
        <v>0</v>
      </c>
      <c r="BI707" s="216">
        <f>IF(N707="nulová",J707,0)</f>
        <v>0</v>
      </c>
      <c r="BJ707" s="17" t="s">
        <v>76</v>
      </c>
      <c r="BK707" s="216">
        <f>ROUND(I707*H707,2)</f>
        <v>0</v>
      </c>
      <c r="BL707" s="17" t="s">
        <v>308</v>
      </c>
      <c r="BM707" s="17" t="s">
        <v>768</v>
      </c>
    </row>
    <row r="708" spans="2:51" s="11" customFormat="1" ht="12">
      <c r="B708" s="220"/>
      <c r="C708" s="221"/>
      <c r="D708" s="217" t="s">
        <v>157</v>
      </c>
      <c r="E708" s="222" t="s">
        <v>19</v>
      </c>
      <c r="F708" s="223" t="s">
        <v>335</v>
      </c>
      <c r="G708" s="221"/>
      <c r="H708" s="222" t="s">
        <v>19</v>
      </c>
      <c r="I708" s="224"/>
      <c r="J708" s="221"/>
      <c r="K708" s="221"/>
      <c r="L708" s="225"/>
      <c r="M708" s="226"/>
      <c r="N708" s="227"/>
      <c r="O708" s="227"/>
      <c r="P708" s="227"/>
      <c r="Q708" s="227"/>
      <c r="R708" s="227"/>
      <c r="S708" s="227"/>
      <c r="T708" s="228"/>
      <c r="AT708" s="229" t="s">
        <v>157</v>
      </c>
      <c r="AU708" s="229" t="s">
        <v>80</v>
      </c>
      <c r="AV708" s="11" t="s">
        <v>76</v>
      </c>
      <c r="AW708" s="11" t="s">
        <v>33</v>
      </c>
      <c r="AX708" s="11" t="s">
        <v>71</v>
      </c>
      <c r="AY708" s="229" t="s">
        <v>145</v>
      </c>
    </row>
    <row r="709" spans="2:51" s="11" customFormat="1" ht="12">
      <c r="B709" s="220"/>
      <c r="C709" s="221"/>
      <c r="D709" s="217" t="s">
        <v>157</v>
      </c>
      <c r="E709" s="222" t="s">
        <v>19</v>
      </c>
      <c r="F709" s="223" t="s">
        <v>264</v>
      </c>
      <c r="G709" s="221"/>
      <c r="H709" s="222" t="s">
        <v>19</v>
      </c>
      <c r="I709" s="224"/>
      <c r="J709" s="221"/>
      <c r="K709" s="221"/>
      <c r="L709" s="225"/>
      <c r="M709" s="226"/>
      <c r="N709" s="227"/>
      <c r="O709" s="227"/>
      <c r="P709" s="227"/>
      <c r="Q709" s="227"/>
      <c r="R709" s="227"/>
      <c r="S709" s="227"/>
      <c r="T709" s="228"/>
      <c r="AT709" s="229" t="s">
        <v>157</v>
      </c>
      <c r="AU709" s="229" t="s">
        <v>80</v>
      </c>
      <c r="AV709" s="11" t="s">
        <v>76</v>
      </c>
      <c r="AW709" s="11" t="s">
        <v>33</v>
      </c>
      <c r="AX709" s="11" t="s">
        <v>71</v>
      </c>
      <c r="AY709" s="229" t="s">
        <v>145</v>
      </c>
    </row>
    <row r="710" spans="2:51" s="12" customFormat="1" ht="12">
      <c r="B710" s="230"/>
      <c r="C710" s="231"/>
      <c r="D710" s="217" t="s">
        <v>157</v>
      </c>
      <c r="E710" s="232" t="s">
        <v>19</v>
      </c>
      <c r="F710" s="233" t="s">
        <v>769</v>
      </c>
      <c r="G710" s="231"/>
      <c r="H710" s="234">
        <v>7.752</v>
      </c>
      <c r="I710" s="235"/>
      <c r="J710" s="231"/>
      <c r="K710" s="231"/>
      <c r="L710" s="236"/>
      <c r="M710" s="237"/>
      <c r="N710" s="238"/>
      <c r="O710" s="238"/>
      <c r="P710" s="238"/>
      <c r="Q710" s="238"/>
      <c r="R710" s="238"/>
      <c r="S710" s="238"/>
      <c r="T710" s="239"/>
      <c r="AT710" s="240" t="s">
        <v>157</v>
      </c>
      <c r="AU710" s="240" t="s">
        <v>80</v>
      </c>
      <c r="AV710" s="12" t="s">
        <v>80</v>
      </c>
      <c r="AW710" s="12" t="s">
        <v>33</v>
      </c>
      <c r="AX710" s="12" t="s">
        <v>76</v>
      </c>
      <c r="AY710" s="240" t="s">
        <v>145</v>
      </c>
    </row>
    <row r="711" spans="2:65" s="1" customFormat="1" ht="20.4" customHeight="1">
      <c r="B711" s="38"/>
      <c r="C711" s="205" t="s">
        <v>770</v>
      </c>
      <c r="D711" s="205" t="s">
        <v>148</v>
      </c>
      <c r="E711" s="206" t="s">
        <v>771</v>
      </c>
      <c r="F711" s="207" t="s">
        <v>772</v>
      </c>
      <c r="G711" s="208" t="s">
        <v>177</v>
      </c>
      <c r="H711" s="209">
        <v>7.752</v>
      </c>
      <c r="I711" s="210"/>
      <c r="J711" s="211">
        <f>ROUND(I711*H711,2)</f>
        <v>0</v>
      </c>
      <c r="K711" s="207" t="s">
        <v>152</v>
      </c>
      <c r="L711" s="43"/>
      <c r="M711" s="212" t="s">
        <v>19</v>
      </c>
      <c r="N711" s="213" t="s">
        <v>42</v>
      </c>
      <c r="O711" s="79"/>
      <c r="P711" s="214">
        <f>O711*H711</f>
        <v>0</v>
      </c>
      <c r="Q711" s="214">
        <v>0.015</v>
      </c>
      <c r="R711" s="214">
        <f>Q711*H711</f>
        <v>0.11628</v>
      </c>
      <c r="S711" s="214">
        <v>0</v>
      </c>
      <c r="T711" s="215">
        <f>S711*H711</f>
        <v>0</v>
      </c>
      <c r="AR711" s="17" t="s">
        <v>308</v>
      </c>
      <c r="AT711" s="17" t="s">
        <v>148</v>
      </c>
      <c r="AU711" s="17" t="s">
        <v>80</v>
      </c>
      <c r="AY711" s="17" t="s">
        <v>145</v>
      </c>
      <c r="BE711" s="216">
        <f>IF(N711="základní",J711,0)</f>
        <v>0</v>
      </c>
      <c r="BF711" s="216">
        <f>IF(N711="snížená",J711,0)</f>
        <v>0</v>
      </c>
      <c r="BG711" s="216">
        <f>IF(N711="zákl. přenesená",J711,0)</f>
        <v>0</v>
      </c>
      <c r="BH711" s="216">
        <f>IF(N711="sníž. přenesená",J711,0)</f>
        <v>0</v>
      </c>
      <c r="BI711" s="216">
        <f>IF(N711="nulová",J711,0)</f>
        <v>0</v>
      </c>
      <c r="BJ711" s="17" t="s">
        <v>76</v>
      </c>
      <c r="BK711" s="216">
        <f>ROUND(I711*H711,2)</f>
        <v>0</v>
      </c>
      <c r="BL711" s="17" t="s">
        <v>308</v>
      </c>
      <c r="BM711" s="17" t="s">
        <v>773</v>
      </c>
    </row>
    <row r="712" spans="2:47" s="1" customFormat="1" ht="12">
      <c r="B712" s="38"/>
      <c r="C712" s="39"/>
      <c r="D712" s="217" t="s">
        <v>155</v>
      </c>
      <c r="E712" s="39"/>
      <c r="F712" s="218" t="s">
        <v>774</v>
      </c>
      <c r="G712" s="39"/>
      <c r="H712" s="39"/>
      <c r="I712" s="131"/>
      <c r="J712" s="39"/>
      <c r="K712" s="39"/>
      <c r="L712" s="43"/>
      <c r="M712" s="219"/>
      <c r="N712" s="79"/>
      <c r="O712" s="79"/>
      <c r="P712" s="79"/>
      <c r="Q712" s="79"/>
      <c r="R712" s="79"/>
      <c r="S712" s="79"/>
      <c r="T712" s="80"/>
      <c r="AT712" s="17" t="s">
        <v>155</v>
      </c>
      <c r="AU712" s="17" t="s">
        <v>80</v>
      </c>
    </row>
    <row r="713" spans="2:51" s="11" customFormat="1" ht="12">
      <c r="B713" s="220"/>
      <c r="C713" s="221"/>
      <c r="D713" s="217" t="s">
        <v>157</v>
      </c>
      <c r="E713" s="222" t="s">
        <v>19</v>
      </c>
      <c r="F713" s="223" t="s">
        <v>158</v>
      </c>
      <c r="G713" s="221"/>
      <c r="H713" s="222" t="s">
        <v>19</v>
      </c>
      <c r="I713" s="224"/>
      <c r="J713" s="221"/>
      <c r="K713" s="221"/>
      <c r="L713" s="225"/>
      <c r="M713" s="226"/>
      <c r="N713" s="227"/>
      <c r="O713" s="227"/>
      <c r="P713" s="227"/>
      <c r="Q713" s="227"/>
      <c r="R713" s="227"/>
      <c r="S713" s="227"/>
      <c r="T713" s="228"/>
      <c r="AT713" s="229" t="s">
        <v>157</v>
      </c>
      <c r="AU713" s="229" t="s">
        <v>80</v>
      </c>
      <c r="AV713" s="11" t="s">
        <v>76</v>
      </c>
      <c r="AW713" s="11" t="s">
        <v>33</v>
      </c>
      <c r="AX713" s="11" t="s">
        <v>71</v>
      </c>
      <c r="AY713" s="229" t="s">
        <v>145</v>
      </c>
    </row>
    <row r="714" spans="2:51" s="11" customFormat="1" ht="12">
      <c r="B714" s="220"/>
      <c r="C714" s="221"/>
      <c r="D714" s="217" t="s">
        <v>157</v>
      </c>
      <c r="E714" s="222" t="s">
        <v>19</v>
      </c>
      <c r="F714" s="223" t="s">
        <v>775</v>
      </c>
      <c r="G714" s="221"/>
      <c r="H714" s="222" t="s">
        <v>19</v>
      </c>
      <c r="I714" s="224"/>
      <c r="J714" s="221"/>
      <c r="K714" s="221"/>
      <c r="L714" s="225"/>
      <c r="M714" s="226"/>
      <c r="N714" s="227"/>
      <c r="O714" s="227"/>
      <c r="P714" s="227"/>
      <c r="Q714" s="227"/>
      <c r="R714" s="227"/>
      <c r="S714" s="227"/>
      <c r="T714" s="228"/>
      <c r="AT714" s="229" t="s">
        <v>157</v>
      </c>
      <c r="AU714" s="229" t="s">
        <v>80</v>
      </c>
      <c r="AV714" s="11" t="s">
        <v>76</v>
      </c>
      <c r="AW714" s="11" t="s">
        <v>33</v>
      </c>
      <c r="AX714" s="11" t="s">
        <v>71</v>
      </c>
      <c r="AY714" s="229" t="s">
        <v>145</v>
      </c>
    </row>
    <row r="715" spans="2:51" s="12" customFormat="1" ht="12">
      <c r="B715" s="230"/>
      <c r="C715" s="231"/>
      <c r="D715" s="217" t="s">
        <v>157</v>
      </c>
      <c r="E715" s="232" t="s">
        <v>19</v>
      </c>
      <c r="F715" s="233" t="s">
        <v>769</v>
      </c>
      <c r="G715" s="231"/>
      <c r="H715" s="234">
        <v>7.752</v>
      </c>
      <c r="I715" s="235"/>
      <c r="J715" s="231"/>
      <c r="K715" s="231"/>
      <c r="L715" s="236"/>
      <c r="M715" s="237"/>
      <c r="N715" s="238"/>
      <c r="O715" s="238"/>
      <c r="P715" s="238"/>
      <c r="Q715" s="238"/>
      <c r="R715" s="238"/>
      <c r="S715" s="238"/>
      <c r="T715" s="239"/>
      <c r="AT715" s="240" t="s">
        <v>157</v>
      </c>
      <c r="AU715" s="240" t="s">
        <v>80</v>
      </c>
      <c r="AV715" s="12" t="s">
        <v>80</v>
      </c>
      <c r="AW715" s="12" t="s">
        <v>33</v>
      </c>
      <c r="AX715" s="12" t="s">
        <v>76</v>
      </c>
      <c r="AY715" s="240" t="s">
        <v>145</v>
      </c>
    </row>
    <row r="716" spans="2:65" s="1" customFormat="1" ht="20.4" customHeight="1">
      <c r="B716" s="38"/>
      <c r="C716" s="241" t="s">
        <v>776</v>
      </c>
      <c r="D716" s="241" t="s">
        <v>169</v>
      </c>
      <c r="E716" s="242" t="s">
        <v>777</v>
      </c>
      <c r="F716" s="243" t="s">
        <v>778</v>
      </c>
      <c r="G716" s="244" t="s">
        <v>151</v>
      </c>
      <c r="H716" s="245">
        <v>1</v>
      </c>
      <c r="I716" s="246"/>
      <c r="J716" s="247">
        <f>ROUND(I716*H716,2)</f>
        <v>0</v>
      </c>
      <c r="K716" s="243" t="s">
        <v>19</v>
      </c>
      <c r="L716" s="248"/>
      <c r="M716" s="249" t="s">
        <v>19</v>
      </c>
      <c r="N716" s="250" t="s">
        <v>42</v>
      </c>
      <c r="O716" s="79"/>
      <c r="P716" s="214">
        <f>O716*H716</f>
        <v>0</v>
      </c>
      <c r="Q716" s="214">
        <v>0.015</v>
      </c>
      <c r="R716" s="214">
        <f>Q716*H716</f>
        <v>0.015</v>
      </c>
      <c r="S716" s="214">
        <v>0</v>
      </c>
      <c r="T716" s="215">
        <f>S716*H716</f>
        <v>0</v>
      </c>
      <c r="AR716" s="17" t="s">
        <v>425</v>
      </c>
      <c r="AT716" s="17" t="s">
        <v>169</v>
      </c>
      <c r="AU716" s="17" t="s">
        <v>80</v>
      </c>
      <c r="AY716" s="17" t="s">
        <v>145</v>
      </c>
      <c r="BE716" s="216">
        <f>IF(N716="základní",J716,0)</f>
        <v>0</v>
      </c>
      <c r="BF716" s="216">
        <f>IF(N716="snížená",J716,0)</f>
        <v>0</v>
      </c>
      <c r="BG716" s="216">
        <f>IF(N716="zákl. přenesená",J716,0)</f>
        <v>0</v>
      </c>
      <c r="BH716" s="216">
        <f>IF(N716="sníž. přenesená",J716,0)</f>
        <v>0</v>
      </c>
      <c r="BI716" s="216">
        <f>IF(N716="nulová",J716,0)</f>
        <v>0</v>
      </c>
      <c r="BJ716" s="17" t="s">
        <v>76</v>
      </c>
      <c r="BK716" s="216">
        <f>ROUND(I716*H716,2)</f>
        <v>0</v>
      </c>
      <c r="BL716" s="17" t="s">
        <v>308</v>
      </c>
      <c r="BM716" s="17" t="s">
        <v>779</v>
      </c>
    </row>
    <row r="717" spans="2:65" s="1" customFormat="1" ht="20.4" customHeight="1">
      <c r="B717" s="38"/>
      <c r="C717" s="205" t="s">
        <v>780</v>
      </c>
      <c r="D717" s="205" t="s">
        <v>148</v>
      </c>
      <c r="E717" s="206" t="s">
        <v>781</v>
      </c>
      <c r="F717" s="207" t="s">
        <v>782</v>
      </c>
      <c r="G717" s="208" t="s">
        <v>177</v>
      </c>
      <c r="H717" s="209">
        <v>320.1</v>
      </c>
      <c r="I717" s="210"/>
      <c r="J717" s="211">
        <f>ROUND(I717*H717,2)</f>
        <v>0</v>
      </c>
      <c r="K717" s="207" t="s">
        <v>152</v>
      </c>
      <c r="L717" s="43"/>
      <c r="M717" s="212" t="s">
        <v>19</v>
      </c>
      <c r="N717" s="213" t="s">
        <v>42</v>
      </c>
      <c r="O717" s="79"/>
      <c r="P717" s="214">
        <f>O717*H717</f>
        <v>0</v>
      </c>
      <c r="Q717" s="214">
        <v>0</v>
      </c>
      <c r="R717" s="214">
        <f>Q717*H717</f>
        <v>0</v>
      </c>
      <c r="S717" s="214">
        <v>0.004</v>
      </c>
      <c r="T717" s="215">
        <f>S717*H717</f>
        <v>1.2804000000000002</v>
      </c>
      <c r="AR717" s="17" t="s">
        <v>308</v>
      </c>
      <c r="AT717" s="17" t="s">
        <v>148</v>
      </c>
      <c r="AU717" s="17" t="s">
        <v>80</v>
      </c>
      <c r="AY717" s="17" t="s">
        <v>145</v>
      </c>
      <c r="BE717" s="216">
        <f>IF(N717="základní",J717,0)</f>
        <v>0</v>
      </c>
      <c r="BF717" s="216">
        <f>IF(N717="snížená",J717,0)</f>
        <v>0</v>
      </c>
      <c r="BG717" s="216">
        <f>IF(N717="zákl. přenesená",J717,0)</f>
        <v>0</v>
      </c>
      <c r="BH717" s="216">
        <f>IF(N717="sníž. přenesená",J717,0)</f>
        <v>0</v>
      </c>
      <c r="BI717" s="216">
        <f>IF(N717="nulová",J717,0)</f>
        <v>0</v>
      </c>
      <c r="BJ717" s="17" t="s">
        <v>76</v>
      </c>
      <c r="BK717" s="216">
        <f>ROUND(I717*H717,2)</f>
        <v>0</v>
      </c>
      <c r="BL717" s="17" t="s">
        <v>308</v>
      </c>
      <c r="BM717" s="17" t="s">
        <v>783</v>
      </c>
    </row>
    <row r="718" spans="2:51" s="11" customFormat="1" ht="12">
      <c r="B718" s="220"/>
      <c r="C718" s="221"/>
      <c r="D718" s="217" t="s">
        <v>157</v>
      </c>
      <c r="E718" s="222" t="s">
        <v>19</v>
      </c>
      <c r="F718" s="223" t="s">
        <v>335</v>
      </c>
      <c r="G718" s="221"/>
      <c r="H718" s="222" t="s">
        <v>19</v>
      </c>
      <c r="I718" s="224"/>
      <c r="J718" s="221"/>
      <c r="K718" s="221"/>
      <c r="L718" s="225"/>
      <c r="M718" s="226"/>
      <c r="N718" s="227"/>
      <c r="O718" s="227"/>
      <c r="P718" s="227"/>
      <c r="Q718" s="227"/>
      <c r="R718" s="227"/>
      <c r="S718" s="227"/>
      <c r="T718" s="228"/>
      <c r="AT718" s="229" t="s">
        <v>157</v>
      </c>
      <c r="AU718" s="229" t="s">
        <v>80</v>
      </c>
      <c r="AV718" s="11" t="s">
        <v>76</v>
      </c>
      <c r="AW718" s="11" t="s">
        <v>33</v>
      </c>
      <c r="AX718" s="11" t="s">
        <v>71</v>
      </c>
      <c r="AY718" s="229" t="s">
        <v>145</v>
      </c>
    </row>
    <row r="719" spans="2:51" s="11" customFormat="1" ht="12">
      <c r="B719" s="220"/>
      <c r="C719" s="221"/>
      <c r="D719" s="217" t="s">
        <v>157</v>
      </c>
      <c r="E719" s="222" t="s">
        <v>19</v>
      </c>
      <c r="F719" s="223" t="s">
        <v>250</v>
      </c>
      <c r="G719" s="221"/>
      <c r="H719" s="222" t="s">
        <v>19</v>
      </c>
      <c r="I719" s="224"/>
      <c r="J719" s="221"/>
      <c r="K719" s="221"/>
      <c r="L719" s="225"/>
      <c r="M719" s="226"/>
      <c r="N719" s="227"/>
      <c r="O719" s="227"/>
      <c r="P719" s="227"/>
      <c r="Q719" s="227"/>
      <c r="R719" s="227"/>
      <c r="S719" s="227"/>
      <c r="T719" s="228"/>
      <c r="AT719" s="229" t="s">
        <v>157</v>
      </c>
      <c r="AU719" s="229" t="s">
        <v>80</v>
      </c>
      <c r="AV719" s="11" t="s">
        <v>76</v>
      </c>
      <c r="AW719" s="11" t="s">
        <v>33</v>
      </c>
      <c r="AX719" s="11" t="s">
        <v>71</v>
      </c>
      <c r="AY719" s="229" t="s">
        <v>145</v>
      </c>
    </row>
    <row r="720" spans="2:51" s="12" customFormat="1" ht="12">
      <c r="B720" s="230"/>
      <c r="C720" s="231"/>
      <c r="D720" s="217" t="s">
        <v>157</v>
      </c>
      <c r="E720" s="232" t="s">
        <v>19</v>
      </c>
      <c r="F720" s="233" t="s">
        <v>784</v>
      </c>
      <c r="G720" s="231"/>
      <c r="H720" s="234">
        <v>242.1</v>
      </c>
      <c r="I720" s="235"/>
      <c r="J720" s="231"/>
      <c r="K720" s="231"/>
      <c r="L720" s="236"/>
      <c r="M720" s="237"/>
      <c r="N720" s="238"/>
      <c r="O720" s="238"/>
      <c r="P720" s="238"/>
      <c r="Q720" s="238"/>
      <c r="R720" s="238"/>
      <c r="S720" s="238"/>
      <c r="T720" s="239"/>
      <c r="AT720" s="240" t="s">
        <v>157</v>
      </c>
      <c r="AU720" s="240" t="s">
        <v>80</v>
      </c>
      <c r="AV720" s="12" t="s">
        <v>80</v>
      </c>
      <c r="AW720" s="12" t="s">
        <v>33</v>
      </c>
      <c r="AX720" s="12" t="s">
        <v>71</v>
      </c>
      <c r="AY720" s="240" t="s">
        <v>145</v>
      </c>
    </row>
    <row r="721" spans="2:51" s="11" customFormat="1" ht="12">
      <c r="B721" s="220"/>
      <c r="C721" s="221"/>
      <c r="D721" s="217" t="s">
        <v>157</v>
      </c>
      <c r="E721" s="222" t="s">
        <v>19</v>
      </c>
      <c r="F721" s="223" t="s">
        <v>259</v>
      </c>
      <c r="G721" s="221"/>
      <c r="H721" s="222" t="s">
        <v>19</v>
      </c>
      <c r="I721" s="224"/>
      <c r="J721" s="221"/>
      <c r="K721" s="221"/>
      <c r="L721" s="225"/>
      <c r="M721" s="226"/>
      <c r="N721" s="227"/>
      <c r="O721" s="227"/>
      <c r="P721" s="227"/>
      <c r="Q721" s="227"/>
      <c r="R721" s="227"/>
      <c r="S721" s="227"/>
      <c r="T721" s="228"/>
      <c r="AT721" s="229" t="s">
        <v>157</v>
      </c>
      <c r="AU721" s="229" t="s">
        <v>80</v>
      </c>
      <c r="AV721" s="11" t="s">
        <v>76</v>
      </c>
      <c r="AW721" s="11" t="s">
        <v>33</v>
      </c>
      <c r="AX721" s="11" t="s">
        <v>71</v>
      </c>
      <c r="AY721" s="229" t="s">
        <v>145</v>
      </c>
    </row>
    <row r="722" spans="2:51" s="12" customFormat="1" ht="12">
      <c r="B722" s="230"/>
      <c r="C722" s="231"/>
      <c r="D722" s="217" t="s">
        <v>157</v>
      </c>
      <c r="E722" s="232" t="s">
        <v>19</v>
      </c>
      <c r="F722" s="233" t="s">
        <v>785</v>
      </c>
      <c r="G722" s="231"/>
      <c r="H722" s="234">
        <v>23.3</v>
      </c>
      <c r="I722" s="235"/>
      <c r="J722" s="231"/>
      <c r="K722" s="231"/>
      <c r="L722" s="236"/>
      <c r="M722" s="237"/>
      <c r="N722" s="238"/>
      <c r="O722" s="238"/>
      <c r="P722" s="238"/>
      <c r="Q722" s="238"/>
      <c r="R722" s="238"/>
      <c r="S722" s="238"/>
      <c r="T722" s="239"/>
      <c r="AT722" s="240" t="s">
        <v>157</v>
      </c>
      <c r="AU722" s="240" t="s">
        <v>80</v>
      </c>
      <c r="AV722" s="12" t="s">
        <v>80</v>
      </c>
      <c r="AW722" s="12" t="s">
        <v>33</v>
      </c>
      <c r="AX722" s="12" t="s">
        <v>71</v>
      </c>
      <c r="AY722" s="240" t="s">
        <v>145</v>
      </c>
    </row>
    <row r="723" spans="2:51" s="11" customFormat="1" ht="12">
      <c r="B723" s="220"/>
      <c r="C723" s="221"/>
      <c r="D723" s="217" t="s">
        <v>157</v>
      </c>
      <c r="E723" s="222" t="s">
        <v>19</v>
      </c>
      <c r="F723" s="223" t="s">
        <v>264</v>
      </c>
      <c r="G723" s="221"/>
      <c r="H723" s="222" t="s">
        <v>19</v>
      </c>
      <c r="I723" s="224"/>
      <c r="J723" s="221"/>
      <c r="K723" s="221"/>
      <c r="L723" s="225"/>
      <c r="M723" s="226"/>
      <c r="N723" s="227"/>
      <c r="O723" s="227"/>
      <c r="P723" s="227"/>
      <c r="Q723" s="227"/>
      <c r="R723" s="227"/>
      <c r="S723" s="227"/>
      <c r="T723" s="228"/>
      <c r="AT723" s="229" t="s">
        <v>157</v>
      </c>
      <c r="AU723" s="229" t="s">
        <v>80</v>
      </c>
      <c r="AV723" s="11" t="s">
        <v>76</v>
      </c>
      <c r="AW723" s="11" t="s">
        <v>33</v>
      </c>
      <c r="AX723" s="11" t="s">
        <v>71</v>
      </c>
      <c r="AY723" s="229" t="s">
        <v>145</v>
      </c>
    </row>
    <row r="724" spans="2:51" s="12" customFormat="1" ht="12">
      <c r="B724" s="230"/>
      <c r="C724" s="231"/>
      <c r="D724" s="217" t="s">
        <v>157</v>
      </c>
      <c r="E724" s="232" t="s">
        <v>19</v>
      </c>
      <c r="F724" s="233" t="s">
        <v>786</v>
      </c>
      <c r="G724" s="231"/>
      <c r="H724" s="234">
        <v>21.5</v>
      </c>
      <c r="I724" s="235"/>
      <c r="J724" s="231"/>
      <c r="K724" s="231"/>
      <c r="L724" s="236"/>
      <c r="M724" s="237"/>
      <c r="N724" s="238"/>
      <c r="O724" s="238"/>
      <c r="P724" s="238"/>
      <c r="Q724" s="238"/>
      <c r="R724" s="238"/>
      <c r="S724" s="238"/>
      <c r="T724" s="239"/>
      <c r="AT724" s="240" t="s">
        <v>157</v>
      </c>
      <c r="AU724" s="240" t="s">
        <v>80</v>
      </c>
      <c r="AV724" s="12" t="s">
        <v>80</v>
      </c>
      <c r="AW724" s="12" t="s">
        <v>33</v>
      </c>
      <c r="AX724" s="12" t="s">
        <v>71</v>
      </c>
      <c r="AY724" s="240" t="s">
        <v>145</v>
      </c>
    </row>
    <row r="725" spans="2:51" s="11" customFormat="1" ht="12">
      <c r="B725" s="220"/>
      <c r="C725" s="221"/>
      <c r="D725" s="217" t="s">
        <v>157</v>
      </c>
      <c r="E725" s="222" t="s">
        <v>19</v>
      </c>
      <c r="F725" s="223" t="s">
        <v>268</v>
      </c>
      <c r="G725" s="221"/>
      <c r="H725" s="222" t="s">
        <v>19</v>
      </c>
      <c r="I725" s="224"/>
      <c r="J725" s="221"/>
      <c r="K725" s="221"/>
      <c r="L725" s="225"/>
      <c r="M725" s="226"/>
      <c r="N725" s="227"/>
      <c r="O725" s="227"/>
      <c r="P725" s="227"/>
      <c r="Q725" s="227"/>
      <c r="R725" s="227"/>
      <c r="S725" s="227"/>
      <c r="T725" s="228"/>
      <c r="AT725" s="229" t="s">
        <v>157</v>
      </c>
      <c r="AU725" s="229" t="s">
        <v>80</v>
      </c>
      <c r="AV725" s="11" t="s">
        <v>76</v>
      </c>
      <c r="AW725" s="11" t="s">
        <v>33</v>
      </c>
      <c r="AX725" s="11" t="s">
        <v>71</v>
      </c>
      <c r="AY725" s="229" t="s">
        <v>145</v>
      </c>
    </row>
    <row r="726" spans="2:51" s="12" customFormat="1" ht="12">
      <c r="B726" s="230"/>
      <c r="C726" s="231"/>
      <c r="D726" s="217" t="s">
        <v>157</v>
      </c>
      <c r="E726" s="232" t="s">
        <v>19</v>
      </c>
      <c r="F726" s="233" t="s">
        <v>787</v>
      </c>
      <c r="G726" s="231"/>
      <c r="H726" s="234">
        <v>33.2</v>
      </c>
      <c r="I726" s="235"/>
      <c r="J726" s="231"/>
      <c r="K726" s="231"/>
      <c r="L726" s="236"/>
      <c r="M726" s="237"/>
      <c r="N726" s="238"/>
      <c r="O726" s="238"/>
      <c r="P726" s="238"/>
      <c r="Q726" s="238"/>
      <c r="R726" s="238"/>
      <c r="S726" s="238"/>
      <c r="T726" s="239"/>
      <c r="AT726" s="240" t="s">
        <v>157</v>
      </c>
      <c r="AU726" s="240" t="s">
        <v>80</v>
      </c>
      <c r="AV726" s="12" t="s">
        <v>80</v>
      </c>
      <c r="AW726" s="12" t="s">
        <v>33</v>
      </c>
      <c r="AX726" s="12" t="s">
        <v>71</v>
      </c>
      <c r="AY726" s="240" t="s">
        <v>145</v>
      </c>
    </row>
    <row r="727" spans="2:51" s="13" customFormat="1" ht="12">
      <c r="B727" s="251"/>
      <c r="C727" s="252"/>
      <c r="D727" s="217" t="s">
        <v>157</v>
      </c>
      <c r="E727" s="253" t="s">
        <v>19</v>
      </c>
      <c r="F727" s="254" t="s">
        <v>185</v>
      </c>
      <c r="G727" s="252"/>
      <c r="H727" s="255">
        <v>320.1</v>
      </c>
      <c r="I727" s="256"/>
      <c r="J727" s="252"/>
      <c r="K727" s="252"/>
      <c r="L727" s="257"/>
      <c r="M727" s="258"/>
      <c r="N727" s="259"/>
      <c r="O727" s="259"/>
      <c r="P727" s="259"/>
      <c r="Q727" s="259"/>
      <c r="R727" s="259"/>
      <c r="S727" s="259"/>
      <c r="T727" s="260"/>
      <c r="AT727" s="261" t="s">
        <v>157</v>
      </c>
      <c r="AU727" s="261" t="s">
        <v>80</v>
      </c>
      <c r="AV727" s="13" t="s">
        <v>153</v>
      </c>
      <c r="AW727" s="13" t="s">
        <v>33</v>
      </c>
      <c r="AX727" s="13" t="s">
        <v>76</v>
      </c>
      <c r="AY727" s="261" t="s">
        <v>145</v>
      </c>
    </row>
    <row r="728" spans="2:65" s="1" customFormat="1" ht="20.4" customHeight="1">
      <c r="B728" s="38"/>
      <c r="C728" s="205" t="s">
        <v>788</v>
      </c>
      <c r="D728" s="205" t="s">
        <v>148</v>
      </c>
      <c r="E728" s="206" t="s">
        <v>789</v>
      </c>
      <c r="F728" s="207" t="s">
        <v>790</v>
      </c>
      <c r="G728" s="208" t="s">
        <v>177</v>
      </c>
      <c r="H728" s="209">
        <v>320.1</v>
      </c>
      <c r="I728" s="210"/>
      <c r="J728" s="211">
        <f>ROUND(I728*H728,2)</f>
        <v>0</v>
      </c>
      <c r="K728" s="207" t="s">
        <v>152</v>
      </c>
      <c r="L728" s="43"/>
      <c r="M728" s="212" t="s">
        <v>19</v>
      </c>
      <c r="N728" s="213" t="s">
        <v>42</v>
      </c>
      <c r="O728" s="79"/>
      <c r="P728" s="214">
        <f>O728*H728</f>
        <v>0</v>
      </c>
      <c r="Q728" s="214">
        <v>0</v>
      </c>
      <c r="R728" s="214">
        <f>Q728*H728</f>
        <v>0</v>
      </c>
      <c r="S728" s="214">
        <v>0.002</v>
      </c>
      <c r="T728" s="215">
        <f>S728*H728</f>
        <v>0.6402000000000001</v>
      </c>
      <c r="AR728" s="17" t="s">
        <v>308</v>
      </c>
      <c r="AT728" s="17" t="s">
        <v>148</v>
      </c>
      <c r="AU728" s="17" t="s">
        <v>80</v>
      </c>
      <c r="AY728" s="17" t="s">
        <v>145</v>
      </c>
      <c r="BE728" s="216">
        <f>IF(N728="základní",J728,0)</f>
        <v>0</v>
      </c>
      <c r="BF728" s="216">
        <f>IF(N728="snížená",J728,0)</f>
        <v>0</v>
      </c>
      <c r="BG728" s="216">
        <f>IF(N728="zákl. přenesená",J728,0)</f>
        <v>0</v>
      </c>
      <c r="BH728" s="216">
        <f>IF(N728="sníž. přenesená",J728,0)</f>
        <v>0</v>
      </c>
      <c r="BI728" s="216">
        <f>IF(N728="nulová",J728,0)</f>
        <v>0</v>
      </c>
      <c r="BJ728" s="17" t="s">
        <v>76</v>
      </c>
      <c r="BK728" s="216">
        <f>ROUND(I728*H728,2)</f>
        <v>0</v>
      </c>
      <c r="BL728" s="17" t="s">
        <v>308</v>
      </c>
      <c r="BM728" s="17" t="s">
        <v>791</v>
      </c>
    </row>
    <row r="729" spans="2:65" s="1" customFormat="1" ht="20.4" customHeight="1">
      <c r="B729" s="38"/>
      <c r="C729" s="205" t="s">
        <v>792</v>
      </c>
      <c r="D729" s="205" t="s">
        <v>148</v>
      </c>
      <c r="E729" s="206" t="s">
        <v>793</v>
      </c>
      <c r="F729" s="207" t="s">
        <v>794</v>
      </c>
      <c r="G729" s="208" t="s">
        <v>151</v>
      </c>
      <c r="H729" s="209">
        <v>3</v>
      </c>
      <c r="I729" s="210"/>
      <c r="J729" s="211">
        <f>ROUND(I729*H729,2)</f>
        <v>0</v>
      </c>
      <c r="K729" s="207" t="s">
        <v>152</v>
      </c>
      <c r="L729" s="43"/>
      <c r="M729" s="212" t="s">
        <v>19</v>
      </c>
      <c r="N729" s="213" t="s">
        <v>42</v>
      </c>
      <c r="O729" s="79"/>
      <c r="P729" s="214">
        <f>O729*H729</f>
        <v>0</v>
      </c>
      <c r="Q729" s="214">
        <v>0.05</v>
      </c>
      <c r="R729" s="214">
        <f>Q729*H729</f>
        <v>0.15000000000000002</v>
      </c>
      <c r="S729" s="214">
        <v>0</v>
      </c>
      <c r="T729" s="215">
        <f>S729*H729</f>
        <v>0</v>
      </c>
      <c r="AR729" s="17" t="s">
        <v>308</v>
      </c>
      <c r="AT729" s="17" t="s">
        <v>148</v>
      </c>
      <c r="AU729" s="17" t="s">
        <v>80</v>
      </c>
      <c r="AY729" s="17" t="s">
        <v>145</v>
      </c>
      <c r="BE729" s="216">
        <f>IF(N729="základní",J729,0)</f>
        <v>0</v>
      </c>
      <c r="BF729" s="216">
        <f>IF(N729="snížená",J729,0)</f>
        <v>0</v>
      </c>
      <c r="BG729" s="216">
        <f>IF(N729="zákl. přenesená",J729,0)</f>
        <v>0</v>
      </c>
      <c r="BH729" s="216">
        <f>IF(N729="sníž. přenesená",J729,0)</f>
        <v>0</v>
      </c>
      <c r="BI729" s="216">
        <f>IF(N729="nulová",J729,0)</f>
        <v>0</v>
      </c>
      <c r="BJ729" s="17" t="s">
        <v>76</v>
      </c>
      <c r="BK729" s="216">
        <f>ROUND(I729*H729,2)</f>
        <v>0</v>
      </c>
      <c r="BL729" s="17" t="s">
        <v>308</v>
      </c>
      <c r="BM729" s="17" t="s">
        <v>795</v>
      </c>
    </row>
    <row r="730" spans="2:47" s="1" customFormat="1" ht="12">
      <c r="B730" s="38"/>
      <c r="C730" s="39"/>
      <c r="D730" s="217" t="s">
        <v>155</v>
      </c>
      <c r="E730" s="39"/>
      <c r="F730" s="218" t="s">
        <v>796</v>
      </c>
      <c r="G730" s="39"/>
      <c r="H730" s="39"/>
      <c r="I730" s="131"/>
      <c r="J730" s="39"/>
      <c r="K730" s="39"/>
      <c r="L730" s="43"/>
      <c r="M730" s="219"/>
      <c r="N730" s="79"/>
      <c r="O730" s="79"/>
      <c r="P730" s="79"/>
      <c r="Q730" s="79"/>
      <c r="R730" s="79"/>
      <c r="S730" s="79"/>
      <c r="T730" s="80"/>
      <c r="AT730" s="17" t="s">
        <v>155</v>
      </c>
      <c r="AU730" s="17" t="s">
        <v>80</v>
      </c>
    </row>
    <row r="731" spans="2:51" s="11" customFormat="1" ht="12">
      <c r="B731" s="220"/>
      <c r="C731" s="221"/>
      <c r="D731" s="217" t="s">
        <v>157</v>
      </c>
      <c r="E731" s="222" t="s">
        <v>19</v>
      </c>
      <c r="F731" s="223" t="s">
        <v>158</v>
      </c>
      <c r="G731" s="221"/>
      <c r="H731" s="222" t="s">
        <v>19</v>
      </c>
      <c r="I731" s="224"/>
      <c r="J731" s="221"/>
      <c r="K731" s="221"/>
      <c r="L731" s="225"/>
      <c r="M731" s="226"/>
      <c r="N731" s="227"/>
      <c r="O731" s="227"/>
      <c r="P731" s="227"/>
      <c r="Q731" s="227"/>
      <c r="R731" s="227"/>
      <c r="S731" s="227"/>
      <c r="T731" s="228"/>
      <c r="AT731" s="229" t="s">
        <v>157</v>
      </c>
      <c r="AU731" s="229" t="s">
        <v>80</v>
      </c>
      <c r="AV731" s="11" t="s">
        <v>76</v>
      </c>
      <c r="AW731" s="11" t="s">
        <v>33</v>
      </c>
      <c r="AX731" s="11" t="s">
        <v>71</v>
      </c>
      <c r="AY731" s="229" t="s">
        <v>145</v>
      </c>
    </row>
    <row r="732" spans="2:51" s="11" customFormat="1" ht="12">
      <c r="B732" s="220"/>
      <c r="C732" s="221"/>
      <c r="D732" s="217" t="s">
        <v>157</v>
      </c>
      <c r="E732" s="222" t="s">
        <v>19</v>
      </c>
      <c r="F732" s="223" t="s">
        <v>797</v>
      </c>
      <c r="G732" s="221"/>
      <c r="H732" s="222" t="s">
        <v>19</v>
      </c>
      <c r="I732" s="224"/>
      <c r="J732" s="221"/>
      <c r="K732" s="221"/>
      <c r="L732" s="225"/>
      <c r="M732" s="226"/>
      <c r="N732" s="227"/>
      <c r="O732" s="227"/>
      <c r="P732" s="227"/>
      <c r="Q732" s="227"/>
      <c r="R732" s="227"/>
      <c r="S732" s="227"/>
      <c r="T732" s="228"/>
      <c r="AT732" s="229" t="s">
        <v>157</v>
      </c>
      <c r="AU732" s="229" t="s">
        <v>80</v>
      </c>
      <c r="AV732" s="11" t="s">
        <v>76</v>
      </c>
      <c r="AW732" s="11" t="s">
        <v>33</v>
      </c>
      <c r="AX732" s="11" t="s">
        <v>71</v>
      </c>
      <c r="AY732" s="229" t="s">
        <v>145</v>
      </c>
    </row>
    <row r="733" spans="2:51" s="12" customFormat="1" ht="12">
      <c r="B733" s="230"/>
      <c r="C733" s="231"/>
      <c r="D733" s="217" t="s">
        <v>157</v>
      </c>
      <c r="E733" s="232" t="s">
        <v>19</v>
      </c>
      <c r="F733" s="233" t="s">
        <v>798</v>
      </c>
      <c r="G733" s="231"/>
      <c r="H733" s="234">
        <v>3</v>
      </c>
      <c r="I733" s="235"/>
      <c r="J733" s="231"/>
      <c r="K733" s="231"/>
      <c r="L733" s="236"/>
      <c r="M733" s="237"/>
      <c r="N733" s="238"/>
      <c r="O733" s="238"/>
      <c r="P733" s="238"/>
      <c r="Q733" s="238"/>
      <c r="R733" s="238"/>
      <c r="S733" s="238"/>
      <c r="T733" s="239"/>
      <c r="AT733" s="240" t="s">
        <v>157</v>
      </c>
      <c r="AU733" s="240" t="s">
        <v>80</v>
      </c>
      <c r="AV733" s="12" t="s">
        <v>80</v>
      </c>
      <c r="AW733" s="12" t="s">
        <v>33</v>
      </c>
      <c r="AX733" s="12" t="s">
        <v>76</v>
      </c>
      <c r="AY733" s="240" t="s">
        <v>145</v>
      </c>
    </row>
    <row r="734" spans="2:65" s="1" customFormat="1" ht="20.4" customHeight="1">
      <c r="B734" s="38"/>
      <c r="C734" s="241" t="s">
        <v>799</v>
      </c>
      <c r="D734" s="241" t="s">
        <v>169</v>
      </c>
      <c r="E734" s="242" t="s">
        <v>800</v>
      </c>
      <c r="F734" s="243" t="s">
        <v>801</v>
      </c>
      <c r="G734" s="244" t="s">
        <v>151</v>
      </c>
      <c r="H734" s="245">
        <v>3</v>
      </c>
      <c r="I734" s="246"/>
      <c r="J734" s="247">
        <f>ROUND(I734*H734,2)</f>
        <v>0</v>
      </c>
      <c r="K734" s="243" t="s">
        <v>19</v>
      </c>
      <c r="L734" s="248"/>
      <c r="M734" s="249" t="s">
        <v>19</v>
      </c>
      <c r="N734" s="250" t="s">
        <v>42</v>
      </c>
      <c r="O734" s="79"/>
      <c r="P734" s="214">
        <f>O734*H734</f>
        <v>0</v>
      </c>
      <c r="Q734" s="214">
        <v>0</v>
      </c>
      <c r="R734" s="214">
        <f>Q734*H734</f>
        <v>0</v>
      </c>
      <c r="S734" s="214">
        <v>0</v>
      </c>
      <c r="T734" s="215">
        <f>S734*H734</f>
        <v>0</v>
      </c>
      <c r="AR734" s="17" t="s">
        <v>425</v>
      </c>
      <c r="AT734" s="17" t="s">
        <v>169</v>
      </c>
      <c r="AU734" s="17" t="s">
        <v>80</v>
      </c>
      <c r="AY734" s="17" t="s">
        <v>145</v>
      </c>
      <c r="BE734" s="216">
        <f>IF(N734="základní",J734,0)</f>
        <v>0</v>
      </c>
      <c r="BF734" s="216">
        <f>IF(N734="snížená",J734,0)</f>
        <v>0</v>
      </c>
      <c r="BG734" s="216">
        <f>IF(N734="zákl. přenesená",J734,0)</f>
        <v>0</v>
      </c>
      <c r="BH734" s="216">
        <f>IF(N734="sníž. přenesená",J734,0)</f>
        <v>0</v>
      </c>
      <c r="BI734" s="216">
        <f>IF(N734="nulová",J734,0)</f>
        <v>0</v>
      </c>
      <c r="BJ734" s="17" t="s">
        <v>76</v>
      </c>
      <c r="BK734" s="216">
        <f>ROUND(I734*H734,2)</f>
        <v>0</v>
      </c>
      <c r="BL734" s="17" t="s">
        <v>308</v>
      </c>
      <c r="BM734" s="17" t="s">
        <v>802</v>
      </c>
    </row>
    <row r="735" spans="2:65" s="1" customFormat="1" ht="20.4" customHeight="1">
      <c r="B735" s="38"/>
      <c r="C735" s="205" t="s">
        <v>803</v>
      </c>
      <c r="D735" s="205" t="s">
        <v>148</v>
      </c>
      <c r="E735" s="206" t="s">
        <v>804</v>
      </c>
      <c r="F735" s="207" t="s">
        <v>805</v>
      </c>
      <c r="G735" s="208" t="s">
        <v>164</v>
      </c>
      <c r="H735" s="209">
        <v>0.901</v>
      </c>
      <c r="I735" s="210"/>
      <c r="J735" s="211">
        <f>ROUND(I735*H735,2)</f>
        <v>0</v>
      </c>
      <c r="K735" s="207" t="s">
        <v>152</v>
      </c>
      <c r="L735" s="43"/>
      <c r="M735" s="212" t="s">
        <v>19</v>
      </c>
      <c r="N735" s="213" t="s">
        <v>42</v>
      </c>
      <c r="O735" s="79"/>
      <c r="P735" s="214">
        <f>O735*H735</f>
        <v>0</v>
      </c>
      <c r="Q735" s="214">
        <v>0</v>
      </c>
      <c r="R735" s="214">
        <f>Q735*H735</f>
        <v>0</v>
      </c>
      <c r="S735" s="214">
        <v>0</v>
      </c>
      <c r="T735" s="215">
        <f>S735*H735</f>
        <v>0</v>
      </c>
      <c r="AR735" s="17" t="s">
        <v>308</v>
      </c>
      <c r="AT735" s="17" t="s">
        <v>148</v>
      </c>
      <c r="AU735" s="17" t="s">
        <v>80</v>
      </c>
      <c r="AY735" s="17" t="s">
        <v>145</v>
      </c>
      <c r="BE735" s="216">
        <f>IF(N735="základní",J735,0)</f>
        <v>0</v>
      </c>
      <c r="BF735" s="216">
        <f>IF(N735="snížená",J735,0)</f>
        <v>0</v>
      </c>
      <c r="BG735" s="216">
        <f>IF(N735="zákl. přenesená",J735,0)</f>
        <v>0</v>
      </c>
      <c r="BH735" s="216">
        <f>IF(N735="sníž. přenesená",J735,0)</f>
        <v>0</v>
      </c>
      <c r="BI735" s="216">
        <f>IF(N735="nulová",J735,0)</f>
        <v>0</v>
      </c>
      <c r="BJ735" s="17" t="s">
        <v>76</v>
      </c>
      <c r="BK735" s="216">
        <f>ROUND(I735*H735,2)</f>
        <v>0</v>
      </c>
      <c r="BL735" s="17" t="s">
        <v>308</v>
      </c>
      <c r="BM735" s="17" t="s">
        <v>806</v>
      </c>
    </row>
    <row r="736" spans="2:47" s="1" customFormat="1" ht="12">
      <c r="B736" s="38"/>
      <c r="C736" s="39"/>
      <c r="D736" s="217" t="s">
        <v>155</v>
      </c>
      <c r="E736" s="39"/>
      <c r="F736" s="218" t="s">
        <v>807</v>
      </c>
      <c r="G736" s="39"/>
      <c r="H736" s="39"/>
      <c r="I736" s="131"/>
      <c r="J736" s="39"/>
      <c r="K736" s="39"/>
      <c r="L736" s="43"/>
      <c r="M736" s="219"/>
      <c r="N736" s="79"/>
      <c r="O736" s="79"/>
      <c r="P736" s="79"/>
      <c r="Q736" s="79"/>
      <c r="R736" s="79"/>
      <c r="S736" s="79"/>
      <c r="T736" s="80"/>
      <c r="AT736" s="17" t="s">
        <v>155</v>
      </c>
      <c r="AU736" s="17" t="s">
        <v>80</v>
      </c>
    </row>
    <row r="737" spans="2:63" s="10" customFormat="1" ht="22.8" customHeight="1">
      <c r="B737" s="189"/>
      <c r="C737" s="190"/>
      <c r="D737" s="191" t="s">
        <v>70</v>
      </c>
      <c r="E737" s="203" t="s">
        <v>808</v>
      </c>
      <c r="F737" s="203" t="s">
        <v>809</v>
      </c>
      <c r="G737" s="190"/>
      <c r="H737" s="190"/>
      <c r="I737" s="193"/>
      <c r="J737" s="204">
        <f>BK737</f>
        <v>0</v>
      </c>
      <c r="K737" s="190"/>
      <c r="L737" s="195"/>
      <c r="M737" s="196"/>
      <c r="N737" s="197"/>
      <c r="O737" s="197"/>
      <c r="P737" s="198">
        <f>SUM(P738:P791)</f>
        <v>0</v>
      </c>
      <c r="Q737" s="197"/>
      <c r="R737" s="198">
        <f>SUM(R738:R791)</f>
        <v>3.2826426</v>
      </c>
      <c r="S737" s="197"/>
      <c r="T737" s="199">
        <f>SUM(T738:T791)</f>
        <v>2.3121259999999997</v>
      </c>
      <c r="AR737" s="200" t="s">
        <v>80</v>
      </c>
      <c r="AT737" s="201" t="s">
        <v>70</v>
      </c>
      <c r="AU737" s="201" t="s">
        <v>76</v>
      </c>
      <c r="AY737" s="200" t="s">
        <v>145</v>
      </c>
      <c r="BK737" s="202">
        <f>SUM(BK738:BK791)</f>
        <v>0</v>
      </c>
    </row>
    <row r="738" spans="2:65" s="1" customFormat="1" ht="20.4" customHeight="1">
      <c r="B738" s="38"/>
      <c r="C738" s="205" t="s">
        <v>810</v>
      </c>
      <c r="D738" s="205" t="s">
        <v>148</v>
      </c>
      <c r="E738" s="206" t="s">
        <v>811</v>
      </c>
      <c r="F738" s="207" t="s">
        <v>812</v>
      </c>
      <c r="G738" s="208" t="s">
        <v>177</v>
      </c>
      <c r="H738" s="209">
        <v>96.27</v>
      </c>
      <c r="I738" s="210"/>
      <c r="J738" s="211">
        <f>ROUND(I738*H738,2)</f>
        <v>0</v>
      </c>
      <c r="K738" s="207" t="s">
        <v>152</v>
      </c>
      <c r="L738" s="43"/>
      <c r="M738" s="212" t="s">
        <v>19</v>
      </c>
      <c r="N738" s="213" t="s">
        <v>42</v>
      </c>
      <c r="O738" s="79"/>
      <c r="P738" s="214">
        <f>O738*H738</f>
        <v>0</v>
      </c>
      <c r="Q738" s="214">
        <v>0</v>
      </c>
      <c r="R738" s="214">
        <f>Q738*H738</f>
        <v>0</v>
      </c>
      <c r="S738" s="214">
        <v>0</v>
      </c>
      <c r="T738" s="215">
        <f>S738*H738</f>
        <v>0</v>
      </c>
      <c r="AR738" s="17" t="s">
        <v>308</v>
      </c>
      <c r="AT738" s="17" t="s">
        <v>148</v>
      </c>
      <c r="AU738" s="17" t="s">
        <v>80</v>
      </c>
      <c r="AY738" s="17" t="s">
        <v>145</v>
      </c>
      <c r="BE738" s="216">
        <f>IF(N738="základní",J738,0)</f>
        <v>0</v>
      </c>
      <c r="BF738" s="216">
        <f>IF(N738="snížená",J738,0)</f>
        <v>0</v>
      </c>
      <c r="BG738" s="216">
        <f>IF(N738="zákl. přenesená",J738,0)</f>
        <v>0</v>
      </c>
      <c r="BH738" s="216">
        <f>IF(N738="sníž. přenesená",J738,0)</f>
        <v>0</v>
      </c>
      <c r="BI738" s="216">
        <f>IF(N738="nulová",J738,0)</f>
        <v>0</v>
      </c>
      <c r="BJ738" s="17" t="s">
        <v>76</v>
      </c>
      <c r="BK738" s="216">
        <f>ROUND(I738*H738,2)</f>
        <v>0</v>
      </c>
      <c r="BL738" s="17" t="s">
        <v>308</v>
      </c>
      <c r="BM738" s="17" t="s">
        <v>813</v>
      </c>
    </row>
    <row r="739" spans="2:47" s="1" customFormat="1" ht="12">
      <c r="B739" s="38"/>
      <c r="C739" s="39"/>
      <c r="D739" s="217" t="s">
        <v>155</v>
      </c>
      <c r="E739" s="39"/>
      <c r="F739" s="218" t="s">
        <v>814</v>
      </c>
      <c r="G739" s="39"/>
      <c r="H739" s="39"/>
      <c r="I739" s="131"/>
      <c r="J739" s="39"/>
      <c r="K739" s="39"/>
      <c r="L739" s="43"/>
      <c r="M739" s="219"/>
      <c r="N739" s="79"/>
      <c r="O739" s="79"/>
      <c r="P739" s="79"/>
      <c r="Q739" s="79"/>
      <c r="R739" s="79"/>
      <c r="S739" s="79"/>
      <c r="T739" s="80"/>
      <c r="AT739" s="17" t="s">
        <v>155</v>
      </c>
      <c r="AU739" s="17" t="s">
        <v>80</v>
      </c>
    </row>
    <row r="740" spans="2:51" s="11" customFormat="1" ht="12">
      <c r="B740" s="220"/>
      <c r="C740" s="221"/>
      <c r="D740" s="217" t="s">
        <v>157</v>
      </c>
      <c r="E740" s="222" t="s">
        <v>19</v>
      </c>
      <c r="F740" s="223" t="s">
        <v>158</v>
      </c>
      <c r="G740" s="221"/>
      <c r="H740" s="222" t="s">
        <v>19</v>
      </c>
      <c r="I740" s="224"/>
      <c r="J740" s="221"/>
      <c r="K740" s="221"/>
      <c r="L740" s="225"/>
      <c r="M740" s="226"/>
      <c r="N740" s="227"/>
      <c r="O740" s="227"/>
      <c r="P740" s="227"/>
      <c r="Q740" s="227"/>
      <c r="R740" s="227"/>
      <c r="S740" s="227"/>
      <c r="T740" s="228"/>
      <c r="AT740" s="229" t="s">
        <v>157</v>
      </c>
      <c r="AU740" s="229" t="s">
        <v>80</v>
      </c>
      <c r="AV740" s="11" t="s">
        <v>76</v>
      </c>
      <c r="AW740" s="11" t="s">
        <v>33</v>
      </c>
      <c r="AX740" s="11" t="s">
        <v>71</v>
      </c>
      <c r="AY740" s="229" t="s">
        <v>145</v>
      </c>
    </row>
    <row r="741" spans="2:51" s="11" customFormat="1" ht="12">
      <c r="B741" s="220"/>
      <c r="C741" s="221"/>
      <c r="D741" s="217" t="s">
        <v>157</v>
      </c>
      <c r="E741" s="222" t="s">
        <v>19</v>
      </c>
      <c r="F741" s="223" t="s">
        <v>159</v>
      </c>
      <c r="G741" s="221"/>
      <c r="H741" s="222" t="s">
        <v>19</v>
      </c>
      <c r="I741" s="224"/>
      <c r="J741" s="221"/>
      <c r="K741" s="221"/>
      <c r="L741" s="225"/>
      <c r="M741" s="226"/>
      <c r="N741" s="227"/>
      <c r="O741" s="227"/>
      <c r="P741" s="227"/>
      <c r="Q741" s="227"/>
      <c r="R741" s="227"/>
      <c r="S741" s="227"/>
      <c r="T741" s="228"/>
      <c r="AT741" s="229" t="s">
        <v>157</v>
      </c>
      <c r="AU741" s="229" t="s">
        <v>80</v>
      </c>
      <c r="AV741" s="11" t="s">
        <v>76</v>
      </c>
      <c r="AW741" s="11" t="s">
        <v>33</v>
      </c>
      <c r="AX741" s="11" t="s">
        <v>71</v>
      </c>
      <c r="AY741" s="229" t="s">
        <v>145</v>
      </c>
    </row>
    <row r="742" spans="2:51" s="11" customFormat="1" ht="12">
      <c r="B742" s="220"/>
      <c r="C742" s="221"/>
      <c r="D742" s="217" t="s">
        <v>157</v>
      </c>
      <c r="E742" s="222" t="s">
        <v>19</v>
      </c>
      <c r="F742" s="223" t="s">
        <v>466</v>
      </c>
      <c r="G742" s="221"/>
      <c r="H742" s="222" t="s">
        <v>19</v>
      </c>
      <c r="I742" s="224"/>
      <c r="J742" s="221"/>
      <c r="K742" s="221"/>
      <c r="L742" s="225"/>
      <c r="M742" s="226"/>
      <c r="N742" s="227"/>
      <c r="O742" s="227"/>
      <c r="P742" s="227"/>
      <c r="Q742" s="227"/>
      <c r="R742" s="227"/>
      <c r="S742" s="227"/>
      <c r="T742" s="228"/>
      <c r="AT742" s="229" t="s">
        <v>157</v>
      </c>
      <c r="AU742" s="229" t="s">
        <v>80</v>
      </c>
      <c r="AV742" s="11" t="s">
        <v>76</v>
      </c>
      <c r="AW742" s="11" t="s">
        <v>33</v>
      </c>
      <c r="AX742" s="11" t="s">
        <v>71</v>
      </c>
      <c r="AY742" s="229" t="s">
        <v>145</v>
      </c>
    </row>
    <row r="743" spans="2:51" s="12" customFormat="1" ht="12">
      <c r="B743" s="230"/>
      <c r="C743" s="231"/>
      <c r="D743" s="217" t="s">
        <v>157</v>
      </c>
      <c r="E743" s="232" t="s">
        <v>19</v>
      </c>
      <c r="F743" s="233" t="s">
        <v>815</v>
      </c>
      <c r="G743" s="231"/>
      <c r="H743" s="234">
        <v>61.8</v>
      </c>
      <c r="I743" s="235"/>
      <c r="J743" s="231"/>
      <c r="K743" s="231"/>
      <c r="L743" s="236"/>
      <c r="M743" s="237"/>
      <c r="N743" s="238"/>
      <c r="O743" s="238"/>
      <c r="P743" s="238"/>
      <c r="Q743" s="238"/>
      <c r="R743" s="238"/>
      <c r="S743" s="238"/>
      <c r="T743" s="239"/>
      <c r="AT743" s="240" t="s">
        <v>157</v>
      </c>
      <c r="AU743" s="240" t="s">
        <v>80</v>
      </c>
      <c r="AV743" s="12" t="s">
        <v>80</v>
      </c>
      <c r="AW743" s="12" t="s">
        <v>33</v>
      </c>
      <c r="AX743" s="12" t="s">
        <v>71</v>
      </c>
      <c r="AY743" s="240" t="s">
        <v>145</v>
      </c>
    </row>
    <row r="744" spans="2:51" s="11" customFormat="1" ht="12">
      <c r="B744" s="220"/>
      <c r="C744" s="221"/>
      <c r="D744" s="217" t="s">
        <v>157</v>
      </c>
      <c r="E744" s="222" t="s">
        <v>19</v>
      </c>
      <c r="F744" s="223" t="s">
        <v>468</v>
      </c>
      <c r="G744" s="221"/>
      <c r="H744" s="222" t="s">
        <v>19</v>
      </c>
      <c r="I744" s="224"/>
      <c r="J744" s="221"/>
      <c r="K744" s="221"/>
      <c r="L744" s="225"/>
      <c r="M744" s="226"/>
      <c r="N744" s="227"/>
      <c r="O744" s="227"/>
      <c r="P744" s="227"/>
      <c r="Q744" s="227"/>
      <c r="R744" s="227"/>
      <c r="S744" s="227"/>
      <c r="T744" s="228"/>
      <c r="AT744" s="229" t="s">
        <v>157</v>
      </c>
      <c r="AU744" s="229" t="s">
        <v>80</v>
      </c>
      <c r="AV744" s="11" t="s">
        <v>76</v>
      </c>
      <c r="AW744" s="11" t="s">
        <v>33</v>
      </c>
      <c r="AX744" s="11" t="s">
        <v>71</v>
      </c>
      <c r="AY744" s="229" t="s">
        <v>145</v>
      </c>
    </row>
    <row r="745" spans="2:51" s="12" customFormat="1" ht="12">
      <c r="B745" s="230"/>
      <c r="C745" s="231"/>
      <c r="D745" s="217" t="s">
        <v>157</v>
      </c>
      <c r="E745" s="232" t="s">
        <v>19</v>
      </c>
      <c r="F745" s="233" t="s">
        <v>816</v>
      </c>
      <c r="G745" s="231"/>
      <c r="H745" s="234">
        <v>34.47</v>
      </c>
      <c r="I745" s="235"/>
      <c r="J745" s="231"/>
      <c r="K745" s="231"/>
      <c r="L745" s="236"/>
      <c r="M745" s="237"/>
      <c r="N745" s="238"/>
      <c r="O745" s="238"/>
      <c r="P745" s="238"/>
      <c r="Q745" s="238"/>
      <c r="R745" s="238"/>
      <c r="S745" s="238"/>
      <c r="T745" s="239"/>
      <c r="AT745" s="240" t="s">
        <v>157</v>
      </c>
      <c r="AU745" s="240" t="s">
        <v>80</v>
      </c>
      <c r="AV745" s="12" t="s">
        <v>80</v>
      </c>
      <c r="AW745" s="12" t="s">
        <v>33</v>
      </c>
      <c r="AX745" s="12" t="s">
        <v>71</v>
      </c>
      <c r="AY745" s="240" t="s">
        <v>145</v>
      </c>
    </row>
    <row r="746" spans="2:51" s="14" customFormat="1" ht="12">
      <c r="B746" s="262"/>
      <c r="C746" s="263"/>
      <c r="D746" s="217" t="s">
        <v>157</v>
      </c>
      <c r="E746" s="264" t="s">
        <v>95</v>
      </c>
      <c r="F746" s="265" t="s">
        <v>229</v>
      </c>
      <c r="G746" s="263"/>
      <c r="H746" s="266">
        <v>96.27</v>
      </c>
      <c r="I746" s="267"/>
      <c r="J746" s="263"/>
      <c r="K746" s="263"/>
      <c r="L746" s="268"/>
      <c r="M746" s="269"/>
      <c r="N746" s="270"/>
      <c r="O746" s="270"/>
      <c r="P746" s="270"/>
      <c r="Q746" s="270"/>
      <c r="R746" s="270"/>
      <c r="S746" s="270"/>
      <c r="T746" s="271"/>
      <c r="AT746" s="272" t="s">
        <v>157</v>
      </c>
      <c r="AU746" s="272" t="s">
        <v>80</v>
      </c>
      <c r="AV746" s="14" t="s">
        <v>146</v>
      </c>
      <c r="AW746" s="14" t="s">
        <v>33</v>
      </c>
      <c r="AX746" s="14" t="s">
        <v>71</v>
      </c>
      <c r="AY746" s="272" t="s">
        <v>145</v>
      </c>
    </row>
    <row r="747" spans="2:51" s="13" customFormat="1" ht="12">
      <c r="B747" s="251"/>
      <c r="C747" s="252"/>
      <c r="D747" s="217" t="s">
        <v>157</v>
      </c>
      <c r="E747" s="253" t="s">
        <v>19</v>
      </c>
      <c r="F747" s="254" t="s">
        <v>185</v>
      </c>
      <c r="G747" s="252"/>
      <c r="H747" s="255">
        <v>96.27</v>
      </c>
      <c r="I747" s="256"/>
      <c r="J747" s="252"/>
      <c r="K747" s="252"/>
      <c r="L747" s="257"/>
      <c r="M747" s="258"/>
      <c r="N747" s="259"/>
      <c r="O747" s="259"/>
      <c r="P747" s="259"/>
      <c r="Q747" s="259"/>
      <c r="R747" s="259"/>
      <c r="S747" s="259"/>
      <c r="T747" s="260"/>
      <c r="AT747" s="261" t="s">
        <v>157</v>
      </c>
      <c r="AU747" s="261" t="s">
        <v>80</v>
      </c>
      <c r="AV747" s="13" t="s">
        <v>153</v>
      </c>
      <c r="AW747" s="13" t="s">
        <v>33</v>
      </c>
      <c r="AX747" s="13" t="s">
        <v>76</v>
      </c>
      <c r="AY747" s="261" t="s">
        <v>145</v>
      </c>
    </row>
    <row r="748" spans="2:65" s="1" customFormat="1" ht="20.4" customHeight="1">
      <c r="B748" s="38"/>
      <c r="C748" s="205" t="s">
        <v>817</v>
      </c>
      <c r="D748" s="205" t="s">
        <v>148</v>
      </c>
      <c r="E748" s="206" t="s">
        <v>818</v>
      </c>
      <c r="F748" s="207" t="s">
        <v>819</v>
      </c>
      <c r="G748" s="208" t="s">
        <v>177</v>
      </c>
      <c r="H748" s="209">
        <v>96.27</v>
      </c>
      <c r="I748" s="210"/>
      <c r="J748" s="211">
        <f>ROUND(I748*H748,2)</f>
        <v>0</v>
      </c>
      <c r="K748" s="207" t="s">
        <v>152</v>
      </c>
      <c r="L748" s="43"/>
      <c r="M748" s="212" t="s">
        <v>19</v>
      </c>
      <c r="N748" s="213" t="s">
        <v>42</v>
      </c>
      <c r="O748" s="79"/>
      <c r="P748" s="214">
        <f>O748*H748</f>
        <v>0</v>
      </c>
      <c r="Q748" s="214">
        <v>0.0003</v>
      </c>
      <c r="R748" s="214">
        <f>Q748*H748</f>
        <v>0.028880999999999997</v>
      </c>
      <c r="S748" s="214">
        <v>0</v>
      </c>
      <c r="T748" s="215">
        <f>S748*H748</f>
        <v>0</v>
      </c>
      <c r="AR748" s="17" t="s">
        <v>308</v>
      </c>
      <c r="AT748" s="17" t="s">
        <v>148</v>
      </c>
      <c r="AU748" s="17" t="s">
        <v>80</v>
      </c>
      <c r="AY748" s="17" t="s">
        <v>145</v>
      </c>
      <c r="BE748" s="216">
        <f>IF(N748="základní",J748,0)</f>
        <v>0</v>
      </c>
      <c r="BF748" s="216">
        <f>IF(N748="snížená",J748,0)</f>
        <v>0</v>
      </c>
      <c r="BG748" s="216">
        <f>IF(N748="zákl. přenesená",J748,0)</f>
        <v>0</v>
      </c>
      <c r="BH748" s="216">
        <f>IF(N748="sníž. přenesená",J748,0)</f>
        <v>0</v>
      </c>
      <c r="BI748" s="216">
        <f>IF(N748="nulová",J748,0)</f>
        <v>0</v>
      </c>
      <c r="BJ748" s="17" t="s">
        <v>76</v>
      </c>
      <c r="BK748" s="216">
        <f>ROUND(I748*H748,2)</f>
        <v>0</v>
      </c>
      <c r="BL748" s="17" t="s">
        <v>308</v>
      </c>
      <c r="BM748" s="17" t="s">
        <v>820</v>
      </c>
    </row>
    <row r="749" spans="2:47" s="1" customFormat="1" ht="12">
      <c r="B749" s="38"/>
      <c r="C749" s="39"/>
      <c r="D749" s="217" t="s">
        <v>155</v>
      </c>
      <c r="E749" s="39"/>
      <c r="F749" s="218" t="s">
        <v>814</v>
      </c>
      <c r="G749" s="39"/>
      <c r="H749" s="39"/>
      <c r="I749" s="131"/>
      <c r="J749" s="39"/>
      <c r="K749" s="39"/>
      <c r="L749" s="43"/>
      <c r="M749" s="219"/>
      <c r="N749" s="79"/>
      <c r="O749" s="79"/>
      <c r="P749" s="79"/>
      <c r="Q749" s="79"/>
      <c r="R749" s="79"/>
      <c r="S749" s="79"/>
      <c r="T749" s="80"/>
      <c r="AT749" s="17" t="s">
        <v>155</v>
      </c>
      <c r="AU749" s="17" t="s">
        <v>80</v>
      </c>
    </row>
    <row r="750" spans="2:51" s="11" customFormat="1" ht="12">
      <c r="B750" s="220"/>
      <c r="C750" s="221"/>
      <c r="D750" s="217" t="s">
        <v>157</v>
      </c>
      <c r="E750" s="222" t="s">
        <v>19</v>
      </c>
      <c r="F750" s="223" t="s">
        <v>158</v>
      </c>
      <c r="G750" s="221"/>
      <c r="H750" s="222" t="s">
        <v>19</v>
      </c>
      <c r="I750" s="224"/>
      <c r="J750" s="221"/>
      <c r="K750" s="221"/>
      <c r="L750" s="225"/>
      <c r="M750" s="226"/>
      <c r="N750" s="227"/>
      <c r="O750" s="227"/>
      <c r="P750" s="227"/>
      <c r="Q750" s="227"/>
      <c r="R750" s="227"/>
      <c r="S750" s="227"/>
      <c r="T750" s="228"/>
      <c r="AT750" s="229" t="s">
        <v>157</v>
      </c>
      <c r="AU750" s="229" t="s">
        <v>80</v>
      </c>
      <c r="AV750" s="11" t="s">
        <v>76</v>
      </c>
      <c r="AW750" s="11" t="s">
        <v>33</v>
      </c>
      <c r="AX750" s="11" t="s">
        <v>71</v>
      </c>
      <c r="AY750" s="229" t="s">
        <v>145</v>
      </c>
    </row>
    <row r="751" spans="2:51" s="11" customFormat="1" ht="12">
      <c r="B751" s="220"/>
      <c r="C751" s="221"/>
      <c r="D751" s="217" t="s">
        <v>157</v>
      </c>
      <c r="E751" s="222" t="s">
        <v>19</v>
      </c>
      <c r="F751" s="223" t="s">
        <v>159</v>
      </c>
      <c r="G751" s="221"/>
      <c r="H751" s="222" t="s">
        <v>19</v>
      </c>
      <c r="I751" s="224"/>
      <c r="J751" s="221"/>
      <c r="K751" s="221"/>
      <c r="L751" s="225"/>
      <c r="M751" s="226"/>
      <c r="N751" s="227"/>
      <c r="O751" s="227"/>
      <c r="P751" s="227"/>
      <c r="Q751" s="227"/>
      <c r="R751" s="227"/>
      <c r="S751" s="227"/>
      <c r="T751" s="228"/>
      <c r="AT751" s="229" t="s">
        <v>157</v>
      </c>
      <c r="AU751" s="229" t="s">
        <v>80</v>
      </c>
      <c r="AV751" s="11" t="s">
        <v>76</v>
      </c>
      <c r="AW751" s="11" t="s">
        <v>33</v>
      </c>
      <c r="AX751" s="11" t="s">
        <v>71</v>
      </c>
      <c r="AY751" s="229" t="s">
        <v>145</v>
      </c>
    </row>
    <row r="752" spans="2:51" s="12" customFormat="1" ht="12">
      <c r="B752" s="230"/>
      <c r="C752" s="231"/>
      <c r="D752" s="217" t="s">
        <v>157</v>
      </c>
      <c r="E752" s="232" t="s">
        <v>19</v>
      </c>
      <c r="F752" s="233" t="s">
        <v>95</v>
      </c>
      <c r="G752" s="231"/>
      <c r="H752" s="234">
        <v>96.27</v>
      </c>
      <c r="I752" s="235"/>
      <c r="J752" s="231"/>
      <c r="K752" s="231"/>
      <c r="L752" s="236"/>
      <c r="M752" s="237"/>
      <c r="N752" s="238"/>
      <c r="O752" s="238"/>
      <c r="P752" s="238"/>
      <c r="Q752" s="238"/>
      <c r="R752" s="238"/>
      <c r="S752" s="238"/>
      <c r="T752" s="239"/>
      <c r="AT752" s="240" t="s">
        <v>157</v>
      </c>
      <c r="AU752" s="240" t="s">
        <v>80</v>
      </c>
      <c r="AV752" s="12" t="s">
        <v>80</v>
      </c>
      <c r="AW752" s="12" t="s">
        <v>33</v>
      </c>
      <c r="AX752" s="12" t="s">
        <v>76</v>
      </c>
      <c r="AY752" s="240" t="s">
        <v>145</v>
      </c>
    </row>
    <row r="753" spans="2:65" s="1" customFormat="1" ht="20.4" customHeight="1">
      <c r="B753" s="38"/>
      <c r="C753" s="205" t="s">
        <v>821</v>
      </c>
      <c r="D753" s="205" t="s">
        <v>148</v>
      </c>
      <c r="E753" s="206" t="s">
        <v>822</v>
      </c>
      <c r="F753" s="207" t="s">
        <v>823</v>
      </c>
      <c r="G753" s="208" t="s">
        <v>177</v>
      </c>
      <c r="H753" s="209">
        <v>96.27</v>
      </c>
      <c r="I753" s="210"/>
      <c r="J753" s="211">
        <f>ROUND(I753*H753,2)</f>
        <v>0</v>
      </c>
      <c r="K753" s="207" t="s">
        <v>152</v>
      </c>
      <c r="L753" s="43"/>
      <c r="M753" s="212" t="s">
        <v>19</v>
      </c>
      <c r="N753" s="213" t="s">
        <v>42</v>
      </c>
      <c r="O753" s="79"/>
      <c r="P753" s="214">
        <f>O753*H753</f>
        <v>0</v>
      </c>
      <c r="Q753" s="214">
        <v>0.0045</v>
      </c>
      <c r="R753" s="214">
        <f>Q753*H753</f>
        <v>0.43321499999999996</v>
      </c>
      <c r="S753" s="214">
        <v>0</v>
      </c>
      <c r="T753" s="215">
        <f>S753*H753</f>
        <v>0</v>
      </c>
      <c r="AR753" s="17" t="s">
        <v>308</v>
      </c>
      <c r="AT753" s="17" t="s">
        <v>148</v>
      </c>
      <c r="AU753" s="17" t="s">
        <v>80</v>
      </c>
      <c r="AY753" s="17" t="s">
        <v>145</v>
      </c>
      <c r="BE753" s="216">
        <f>IF(N753="základní",J753,0)</f>
        <v>0</v>
      </c>
      <c r="BF753" s="216">
        <f>IF(N753="snížená",J753,0)</f>
        <v>0</v>
      </c>
      <c r="BG753" s="216">
        <f>IF(N753="zákl. přenesená",J753,0)</f>
        <v>0</v>
      </c>
      <c r="BH753" s="216">
        <f>IF(N753="sníž. přenesená",J753,0)</f>
        <v>0</v>
      </c>
      <c r="BI753" s="216">
        <f>IF(N753="nulová",J753,0)</f>
        <v>0</v>
      </c>
      <c r="BJ753" s="17" t="s">
        <v>76</v>
      </c>
      <c r="BK753" s="216">
        <f>ROUND(I753*H753,2)</f>
        <v>0</v>
      </c>
      <c r="BL753" s="17" t="s">
        <v>308</v>
      </c>
      <c r="BM753" s="17" t="s">
        <v>824</v>
      </c>
    </row>
    <row r="754" spans="2:47" s="1" customFormat="1" ht="12">
      <c r="B754" s="38"/>
      <c r="C754" s="39"/>
      <c r="D754" s="217" t="s">
        <v>155</v>
      </c>
      <c r="E754" s="39"/>
      <c r="F754" s="218" t="s">
        <v>814</v>
      </c>
      <c r="G754" s="39"/>
      <c r="H754" s="39"/>
      <c r="I754" s="131"/>
      <c r="J754" s="39"/>
      <c r="K754" s="39"/>
      <c r="L754" s="43"/>
      <c r="M754" s="219"/>
      <c r="N754" s="79"/>
      <c r="O754" s="79"/>
      <c r="P754" s="79"/>
      <c r="Q754" s="79"/>
      <c r="R754" s="79"/>
      <c r="S754" s="79"/>
      <c r="T754" s="80"/>
      <c r="AT754" s="17" t="s">
        <v>155</v>
      </c>
      <c r="AU754" s="17" t="s">
        <v>80</v>
      </c>
    </row>
    <row r="755" spans="2:51" s="11" customFormat="1" ht="12">
      <c r="B755" s="220"/>
      <c r="C755" s="221"/>
      <c r="D755" s="217" t="s">
        <v>157</v>
      </c>
      <c r="E755" s="222" t="s">
        <v>19</v>
      </c>
      <c r="F755" s="223" t="s">
        <v>158</v>
      </c>
      <c r="G755" s="221"/>
      <c r="H755" s="222" t="s">
        <v>19</v>
      </c>
      <c r="I755" s="224"/>
      <c r="J755" s="221"/>
      <c r="K755" s="221"/>
      <c r="L755" s="225"/>
      <c r="M755" s="226"/>
      <c r="N755" s="227"/>
      <c r="O755" s="227"/>
      <c r="P755" s="227"/>
      <c r="Q755" s="227"/>
      <c r="R755" s="227"/>
      <c r="S755" s="227"/>
      <c r="T755" s="228"/>
      <c r="AT755" s="229" t="s">
        <v>157</v>
      </c>
      <c r="AU755" s="229" t="s">
        <v>80</v>
      </c>
      <c r="AV755" s="11" t="s">
        <v>76</v>
      </c>
      <c r="AW755" s="11" t="s">
        <v>33</v>
      </c>
      <c r="AX755" s="11" t="s">
        <v>71</v>
      </c>
      <c r="AY755" s="229" t="s">
        <v>145</v>
      </c>
    </row>
    <row r="756" spans="2:51" s="11" customFormat="1" ht="12">
      <c r="B756" s="220"/>
      <c r="C756" s="221"/>
      <c r="D756" s="217" t="s">
        <v>157</v>
      </c>
      <c r="E756" s="222" t="s">
        <v>19</v>
      </c>
      <c r="F756" s="223" t="s">
        <v>159</v>
      </c>
      <c r="G756" s="221"/>
      <c r="H756" s="222" t="s">
        <v>19</v>
      </c>
      <c r="I756" s="224"/>
      <c r="J756" s="221"/>
      <c r="K756" s="221"/>
      <c r="L756" s="225"/>
      <c r="M756" s="226"/>
      <c r="N756" s="227"/>
      <c r="O756" s="227"/>
      <c r="P756" s="227"/>
      <c r="Q756" s="227"/>
      <c r="R756" s="227"/>
      <c r="S756" s="227"/>
      <c r="T756" s="228"/>
      <c r="AT756" s="229" t="s">
        <v>157</v>
      </c>
      <c r="AU756" s="229" t="s">
        <v>80</v>
      </c>
      <c r="AV756" s="11" t="s">
        <v>76</v>
      </c>
      <c r="AW756" s="11" t="s">
        <v>33</v>
      </c>
      <c r="AX756" s="11" t="s">
        <v>71</v>
      </c>
      <c r="AY756" s="229" t="s">
        <v>145</v>
      </c>
    </row>
    <row r="757" spans="2:51" s="12" customFormat="1" ht="12">
      <c r="B757" s="230"/>
      <c r="C757" s="231"/>
      <c r="D757" s="217" t="s">
        <v>157</v>
      </c>
      <c r="E757" s="232" t="s">
        <v>19</v>
      </c>
      <c r="F757" s="233" t="s">
        <v>95</v>
      </c>
      <c r="G757" s="231"/>
      <c r="H757" s="234">
        <v>96.27</v>
      </c>
      <c r="I757" s="235"/>
      <c r="J757" s="231"/>
      <c r="K757" s="231"/>
      <c r="L757" s="236"/>
      <c r="M757" s="237"/>
      <c r="N757" s="238"/>
      <c r="O757" s="238"/>
      <c r="P757" s="238"/>
      <c r="Q757" s="238"/>
      <c r="R757" s="238"/>
      <c r="S757" s="238"/>
      <c r="T757" s="239"/>
      <c r="AT757" s="240" t="s">
        <v>157</v>
      </c>
      <c r="AU757" s="240" t="s">
        <v>80</v>
      </c>
      <c r="AV757" s="12" t="s">
        <v>80</v>
      </c>
      <c r="AW757" s="12" t="s">
        <v>33</v>
      </c>
      <c r="AX757" s="12" t="s">
        <v>76</v>
      </c>
      <c r="AY757" s="240" t="s">
        <v>145</v>
      </c>
    </row>
    <row r="758" spans="2:65" s="1" customFormat="1" ht="20.4" customHeight="1">
      <c r="B758" s="38"/>
      <c r="C758" s="205" t="s">
        <v>825</v>
      </c>
      <c r="D758" s="205" t="s">
        <v>148</v>
      </c>
      <c r="E758" s="206" t="s">
        <v>826</v>
      </c>
      <c r="F758" s="207" t="s">
        <v>827</v>
      </c>
      <c r="G758" s="208" t="s">
        <v>316</v>
      </c>
      <c r="H758" s="209">
        <v>36.6</v>
      </c>
      <c r="I758" s="210"/>
      <c r="J758" s="211">
        <f>ROUND(I758*H758,2)</f>
        <v>0</v>
      </c>
      <c r="K758" s="207" t="s">
        <v>152</v>
      </c>
      <c r="L758" s="43"/>
      <c r="M758" s="212" t="s">
        <v>19</v>
      </c>
      <c r="N758" s="213" t="s">
        <v>42</v>
      </c>
      <c r="O758" s="79"/>
      <c r="P758" s="214">
        <f>O758*H758</f>
        <v>0</v>
      </c>
      <c r="Q758" s="214">
        <v>0.0002</v>
      </c>
      <c r="R758" s="214">
        <f>Q758*H758</f>
        <v>0.007320000000000001</v>
      </c>
      <c r="S758" s="214">
        <v>0</v>
      </c>
      <c r="T758" s="215">
        <f>S758*H758</f>
        <v>0</v>
      </c>
      <c r="AR758" s="17" t="s">
        <v>308</v>
      </c>
      <c r="AT758" s="17" t="s">
        <v>148</v>
      </c>
      <c r="AU758" s="17" t="s">
        <v>80</v>
      </c>
      <c r="AY758" s="17" t="s">
        <v>145</v>
      </c>
      <c r="BE758" s="216">
        <f>IF(N758="základní",J758,0)</f>
        <v>0</v>
      </c>
      <c r="BF758" s="216">
        <f>IF(N758="snížená",J758,0)</f>
        <v>0</v>
      </c>
      <c r="BG758" s="216">
        <f>IF(N758="zákl. přenesená",J758,0)</f>
        <v>0</v>
      </c>
      <c r="BH758" s="216">
        <f>IF(N758="sníž. přenesená",J758,0)</f>
        <v>0</v>
      </c>
      <c r="BI758" s="216">
        <f>IF(N758="nulová",J758,0)</f>
        <v>0</v>
      </c>
      <c r="BJ758" s="17" t="s">
        <v>76</v>
      </c>
      <c r="BK758" s="216">
        <f>ROUND(I758*H758,2)</f>
        <v>0</v>
      </c>
      <c r="BL758" s="17" t="s">
        <v>308</v>
      </c>
      <c r="BM758" s="17" t="s">
        <v>828</v>
      </c>
    </row>
    <row r="759" spans="2:47" s="1" customFormat="1" ht="12">
      <c r="B759" s="38"/>
      <c r="C759" s="39"/>
      <c r="D759" s="217" t="s">
        <v>155</v>
      </c>
      <c r="E759" s="39"/>
      <c r="F759" s="218" t="s">
        <v>814</v>
      </c>
      <c r="G759" s="39"/>
      <c r="H759" s="39"/>
      <c r="I759" s="131"/>
      <c r="J759" s="39"/>
      <c r="K759" s="39"/>
      <c r="L759" s="43"/>
      <c r="M759" s="219"/>
      <c r="N759" s="79"/>
      <c r="O759" s="79"/>
      <c r="P759" s="79"/>
      <c r="Q759" s="79"/>
      <c r="R759" s="79"/>
      <c r="S759" s="79"/>
      <c r="T759" s="80"/>
      <c r="AT759" s="17" t="s">
        <v>155</v>
      </c>
      <c r="AU759" s="17" t="s">
        <v>80</v>
      </c>
    </row>
    <row r="760" spans="2:51" s="11" customFormat="1" ht="12">
      <c r="B760" s="220"/>
      <c r="C760" s="221"/>
      <c r="D760" s="217" t="s">
        <v>157</v>
      </c>
      <c r="E760" s="222" t="s">
        <v>19</v>
      </c>
      <c r="F760" s="223" t="s">
        <v>158</v>
      </c>
      <c r="G760" s="221"/>
      <c r="H760" s="222" t="s">
        <v>19</v>
      </c>
      <c r="I760" s="224"/>
      <c r="J760" s="221"/>
      <c r="K760" s="221"/>
      <c r="L760" s="225"/>
      <c r="M760" s="226"/>
      <c r="N760" s="227"/>
      <c r="O760" s="227"/>
      <c r="P760" s="227"/>
      <c r="Q760" s="227"/>
      <c r="R760" s="227"/>
      <c r="S760" s="227"/>
      <c r="T760" s="228"/>
      <c r="AT760" s="229" t="s">
        <v>157</v>
      </c>
      <c r="AU760" s="229" t="s">
        <v>80</v>
      </c>
      <c r="AV760" s="11" t="s">
        <v>76</v>
      </c>
      <c r="AW760" s="11" t="s">
        <v>33</v>
      </c>
      <c r="AX760" s="11" t="s">
        <v>71</v>
      </c>
      <c r="AY760" s="229" t="s">
        <v>145</v>
      </c>
    </row>
    <row r="761" spans="2:51" s="11" customFormat="1" ht="12">
      <c r="B761" s="220"/>
      <c r="C761" s="221"/>
      <c r="D761" s="217" t="s">
        <v>157</v>
      </c>
      <c r="E761" s="222" t="s">
        <v>19</v>
      </c>
      <c r="F761" s="223" t="s">
        <v>829</v>
      </c>
      <c r="G761" s="221"/>
      <c r="H761" s="222" t="s">
        <v>19</v>
      </c>
      <c r="I761" s="224"/>
      <c r="J761" s="221"/>
      <c r="K761" s="221"/>
      <c r="L761" s="225"/>
      <c r="M761" s="226"/>
      <c r="N761" s="227"/>
      <c r="O761" s="227"/>
      <c r="P761" s="227"/>
      <c r="Q761" s="227"/>
      <c r="R761" s="227"/>
      <c r="S761" s="227"/>
      <c r="T761" s="228"/>
      <c r="AT761" s="229" t="s">
        <v>157</v>
      </c>
      <c r="AU761" s="229" t="s">
        <v>80</v>
      </c>
      <c r="AV761" s="11" t="s">
        <v>76</v>
      </c>
      <c r="AW761" s="11" t="s">
        <v>33</v>
      </c>
      <c r="AX761" s="11" t="s">
        <v>71</v>
      </c>
      <c r="AY761" s="229" t="s">
        <v>145</v>
      </c>
    </row>
    <row r="762" spans="2:51" s="12" customFormat="1" ht="12">
      <c r="B762" s="230"/>
      <c r="C762" s="231"/>
      <c r="D762" s="217" t="s">
        <v>157</v>
      </c>
      <c r="E762" s="232" t="s">
        <v>19</v>
      </c>
      <c r="F762" s="233" t="s">
        <v>830</v>
      </c>
      <c r="G762" s="231"/>
      <c r="H762" s="234">
        <v>24</v>
      </c>
      <c r="I762" s="235"/>
      <c r="J762" s="231"/>
      <c r="K762" s="231"/>
      <c r="L762" s="236"/>
      <c r="M762" s="237"/>
      <c r="N762" s="238"/>
      <c r="O762" s="238"/>
      <c r="P762" s="238"/>
      <c r="Q762" s="238"/>
      <c r="R762" s="238"/>
      <c r="S762" s="238"/>
      <c r="T762" s="239"/>
      <c r="AT762" s="240" t="s">
        <v>157</v>
      </c>
      <c r="AU762" s="240" t="s">
        <v>80</v>
      </c>
      <c r="AV762" s="12" t="s">
        <v>80</v>
      </c>
      <c r="AW762" s="12" t="s">
        <v>33</v>
      </c>
      <c r="AX762" s="12" t="s">
        <v>71</v>
      </c>
      <c r="AY762" s="240" t="s">
        <v>145</v>
      </c>
    </row>
    <row r="763" spans="2:51" s="12" customFormat="1" ht="12">
      <c r="B763" s="230"/>
      <c r="C763" s="231"/>
      <c r="D763" s="217" t="s">
        <v>157</v>
      </c>
      <c r="E763" s="232" t="s">
        <v>19</v>
      </c>
      <c r="F763" s="233" t="s">
        <v>831</v>
      </c>
      <c r="G763" s="231"/>
      <c r="H763" s="234">
        <v>12.6</v>
      </c>
      <c r="I763" s="235"/>
      <c r="J763" s="231"/>
      <c r="K763" s="231"/>
      <c r="L763" s="236"/>
      <c r="M763" s="237"/>
      <c r="N763" s="238"/>
      <c r="O763" s="238"/>
      <c r="P763" s="238"/>
      <c r="Q763" s="238"/>
      <c r="R763" s="238"/>
      <c r="S763" s="238"/>
      <c r="T763" s="239"/>
      <c r="AT763" s="240" t="s">
        <v>157</v>
      </c>
      <c r="AU763" s="240" t="s">
        <v>80</v>
      </c>
      <c r="AV763" s="12" t="s">
        <v>80</v>
      </c>
      <c r="AW763" s="12" t="s">
        <v>33</v>
      </c>
      <c r="AX763" s="12" t="s">
        <v>71</v>
      </c>
      <c r="AY763" s="240" t="s">
        <v>145</v>
      </c>
    </row>
    <row r="764" spans="2:51" s="13" customFormat="1" ht="12">
      <c r="B764" s="251"/>
      <c r="C764" s="252"/>
      <c r="D764" s="217" t="s">
        <v>157</v>
      </c>
      <c r="E764" s="253" t="s">
        <v>19</v>
      </c>
      <c r="F764" s="254" t="s">
        <v>185</v>
      </c>
      <c r="G764" s="252"/>
      <c r="H764" s="255">
        <v>36.6</v>
      </c>
      <c r="I764" s="256"/>
      <c r="J764" s="252"/>
      <c r="K764" s="252"/>
      <c r="L764" s="257"/>
      <c r="M764" s="258"/>
      <c r="N764" s="259"/>
      <c r="O764" s="259"/>
      <c r="P764" s="259"/>
      <c r="Q764" s="259"/>
      <c r="R764" s="259"/>
      <c r="S764" s="259"/>
      <c r="T764" s="260"/>
      <c r="AT764" s="261" t="s">
        <v>157</v>
      </c>
      <c r="AU764" s="261" t="s">
        <v>80</v>
      </c>
      <c r="AV764" s="13" t="s">
        <v>153</v>
      </c>
      <c r="AW764" s="13" t="s">
        <v>33</v>
      </c>
      <c r="AX764" s="13" t="s">
        <v>76</v>
      </c>
      <c r="AY764" s="261" t="s">
        <v>145</v>
      </c>
    </row>
    <row r="765" spans="2:65" s="1" customFormat="1" ht="14.4" customHeight="1">
      <c r="B765" s="38"/>
      <c r="C765" s="241" t="s">
        <v>832</v>
      </c>
      <c r="D765" s="241" t="s">
        <v>169</v>
      </c>
      <c r="E765" s="242" t="s">
        <v>833</v>
      </c>
      <c r="F765" s="243" t="s">
        <v>834</v>
      </c>
      <c r="G765" s="244" t="s">
        <v>316</v>
      </c>
      <c r="H765" s="245">
        <v>40.26</v>
      </c>
      <c r="I765" s="246"/>
      <c r="J765" s="247">
        <f>ROUND(I765*H765,2)</f>
        <v>0</v>
      </c>
      <c r="K765" s="243" t="s">
        <v>19</v>
      </c>
      <c r="L765" s="248"/>
      <c r="M765" s="249" t="s">
        <v>19</v>
      </c>
      <c r="N765" s="250" t="s">
        <v>42</v>
      </c>
      <c r="O765" s="79"/>
      <c r="P765" s="214">
        <f>O765*H765</f>
        <v>0</v>
      </c>
      <c r="Q765" s="214">
        <v>0.00017</v>
      </c>
      <c r="R765" s="214">
        <f>Q765*H765</f>
        <v>0.0068442</v>
      </c>
      <c r="S765" s="214">
        <v>0</v>
      </c>
      <c r="T765" s="215">
        <f>S765*H765</f>
        <v>0</v>
      </c>
      <c r="AR765" s="17" t="s">
        <v>425</v>
      </c>
      <c r="AT765" s="17" t="s">
        <v>169</v>
      </c>
      <c r="AU765" s="17" t="s">
        <v>80</v>
      </c>
      <c r="AY765" s="17" t="s">
        <v>145</v>
      </c>
      <c r="BE765" s="216">
        <f>IF(N765="základní",J765,0)</f>
        <v>0</v>
      </c>
      <c r="BF765" s="216">
        <f>IF(N765="snížená",J765,0)</f>
        <v>0</v>
      </c>
      <c r="BG765" s="216">
        <f>IF(N765="zákl. přenesená",J765,0)</f>
        <v>0</v>
      </c>
      <c r="BH765" s="216">
        <f>IF(N765="sníž. přenesená",J765,0)</f>
        <v>0</v>
      </c>
      <c r="BI765" s="216">
        <f>IF(N765="nulová",J765,0)</f>
        <v>0</v>
      </c>
      <c r="BJ765" s="17" t="s">
        <v>76</v>
      </c>
      <c r="BK765" s="216">
        <f>ROUND(I765*H765,2)</f>
        <v>0</v>
      </c>
      <c r="BL765" s="17" t="s">
        <v>308</v>
      </c>
      <c r="BM765" s="17" t="s">
        <v>835</v>
      </c>
    </row>
    <row r="766" spans="2:51" s="12" customFormat="1" ht="12">
      <c r="B766" s="230"/>
      <c r="C766" s="231"/>
      <c r="D766" s="217" t="s">
        <v>157</v>
      </c>
      <c r="E766" s="231"/>
      <c r="F766" s="233" t="s">
        <v>836</v>
      </c>
      <c r="G766" s="231"/>
      <c r="H766" s="234">
        <v>40.26</v>
      </c>
      <c r="I766" s="235"/>
      <c r="J766" s="231"/>
      <c r="K766" s="231"/>
      <c r="L766" s="236"/>
      <c r="M766" s="237"/>
      <c r="N766" s="238"/>
      <c r="O766" s="238"/>
      <c r="P766" s="238"/>
      <c r="Q766" s="238"/>
      <c r="R766" s="238"/>
      <c r="S766" s="238"/>
      <c r="T766" s="239"/>
      <c r="AT766" s="240" t="s">
        <v>157</v>
      </c>
      <c r="AU766" s="240" t="s">
        <v>80</v>
      </c>
      <c r="AV766" s="12" t="s">
        <v>80</v>
      </c>
      <c r="AW766" s="12" t="s">
        <v>4</v>
      </c>
      <c r="AX766" s="12" t="s">
        <v>76</v>
      </c>
      <c r="AY766" s="240" t="s">
        <v>145</v>
      </c>
    </row>
    <row r="767" spans="2:65" s="1" customFormat="1" ht="20.4" customHeight="1">
      <c r="B767" s="38"/>
      <c r="C767" s="205" t="s">
        <v>837</v>
      </c>
      <c r="D767" s="205" t="s">
        <v>148</v>
      </c>
      <c r="E767" s="206" t="s">
        <v>838</v>
      </c>
      <c r="F767" s="207" t="s">
        <v>839</v>
      </c>
      <c r="G767" s="208" t="s">
        <v>177</v>
      </c>
      <c r="H767" s="209">
        <v>27.8</v>
      </c>
      <c r="I767" s="210"/>
      <c r="J767" s="211">
        <f>ROUND(I767*H767,2)</f>
        <v>0</v>
      </c>
      <c r="K767" s="207" t="s">
        <v>152</v>
      </c>
      <c r="L767" s="43"/>
      <c r="M767" s="212" t="s">
        <v>19</v>
      </c>
      <c r="N767" s="213" t="s">
        <v>42</v>
      </c>
      <c r="O767" s="79"/>
      <c r="P767" s="214">
        <f>O767*H767</f>
        <v>0</v>
      </c>
      <c r="Q767" s="214">
        <v>0</v>
      </c>
      <c r="R767" s="214">
        <f>Q767*H767</f>
        <v>0</v>
      </c>
      <c r="S767" s="214">
        <v>0.08317</v>
      </c>
      <c r="T767" s="215">
        <f>S767*H767</f>
        <v>2.3121259999999997</v>
      </c>
      <c r="AR767" s="17" t="s">
        <v>308</v>
      </c>
      <c r="AT767" s="17" t="s">
        <v>148</v>
      </c>
      <c r="AU767" s="17" t="s">
        <v>80</v>
      </c>
      <c r="AY767" s="17" t="s">
        <v>145</v>
      </c>
      <c r="BE767" s="216">
        <f>IF(N767="základní",J767,0)</f>
        <v>0</v>
      </c>
      <c r="BF767" s="216">
        <f>IF(N767="snížená",J767,0)</f>
        <v>0</v>
      </c>
      <c r="BG767" s="216">
        <f>IF(N767="zákl. přenesená",J767,0)</f>
        <v>0</v>
      </c>
      <c r="BH767" s="216">
        <f>IF(N767="sníž. přenesená",J767,0)</f>
        <v>0</v>
      </c>
      <c r="BI767" s="216">
        <f>IF(N767="nulová",J767,0)</f>
        <v>0</v>
      </c>
      <c r="BJ767" s="17" t="s">
        <v>76</v>
      </c>
      <c r="BK767" s="216">
        <f>ROUND(I767*H767,2)</f>
        <v>0</v>
      </c>
      <c r="BL767" s="17" t="s">
        <v>308</v>
      </c>
      <c r="BM767" s="17" t="s">
        <v>840</v>
      </c>
    </row>
    <row r="768" spans="2:51" s="11" customFormat="1" ht="12">
      <c r="B768" s="220"/>
      <c r="C768" s="221"/>
      <c r="D768" s="217" t="s">
        <v>157</v>
      </c>
      <c r="E768" s="222" t="s">
        <v>19</v>
      </c>
      <c r="F768" s="223" t="s">
        <v>335</v>
      </c>
      <c r="G768" s="221"/>
      <c r="H768" s="222" t="s">
        <v>19</v>
      </c>
      <c r="I768" s="224"/>
      <c r="J768" s="221"/>
      <c r="K768" s="221"/>
      <c r="L768" s="225"/>
      <c r="M768" s="226"/>
      <c r="N768" s="227"/>
      <c r="O768" s="227"/>
      <c r="P768" s="227"/>
      <c r="Q768" s="227"/>
      <c r="R768" s="227"/>
      <c r="S768" s="227"/>
      <c r="T768" s="228"/>
      <c r="AT768" s="229" t="s">
        <v>157</v>
      </c>
      <c r="AU768" s="229" t="s">
        <v>80</v>
      </c>
      <c r="AV768" s="11" t="s">
        <v>76</v>
      </c>
      <c r="AW768" s="11" t="s">
        <v>33</v>
      </c>
      <c r="AX768" s="11" t="s">
        <v>71</v>
      </c>
      <c r="AY768" s="229" t="s">
        <v>145</v>
      </c>
    </row>
    <row r="769" spans="2:51" s="11" customFormat="1" ht="12">
      <c r="B769" s="220"/>
      <c r="C769" s="221"/>
      <c r="D769" s="217" t="s">
        <v>157</v>
      </c>
      <c r="E769" s="222" t="s">
        <v>19</v>
      </c>
      <c r="F769" s="223" t="s">
        <v>336</v>
      </c>
      <c r="G769" s="221"/>
      <c r="H769" s="222" t="s">
        <v>19</v>
      </c>
      <c r="I769" s="224"/>
      <c r="J769" s="221"/>
      <c r="K769" s="221"/>
      <c r="L769" s="225"/>
      <c r="M769" s="226"/>
      <c r="N769" s="227"/>
      <c r="O769" s="227"/>
      <c r="P769" s="227"/>
      <c r="Q769" s="227"/>
      <c r="R769" s="227"/>
      <c r="S769" s="227"/>
      <c r="T769" s="228"/>
      <c r="AT769" s="229" t="s">
        <v>157</v>
      </c>
      <c r="AU769" s="229" t="s">
        <v>80</v>
      </c>
      <c r="AV769" s="11" t="s">
        <v>76</v>
      </c>
      <c r="AW769" s="11" t="s">
        <v>33</v>
      </c>
      <c r="AX769" s="11" t="s">
        <v>71</v>
      </c>
      <c r="AY769" s="229" t="s">
        <v>145</v>
      </c>
    </row>
    <row r="770" spans="2:51" s="11" customFormat="1" ht="12">
      <c r="B770" s="220"/>
      <c r="C770" s="221"/>
      <c r="D770" s="217" t="s">
        <v>157</v>
      </c>
      <c r="E770" s="222" t="s">
        <v>19</v>
      </c>
      <c r="F770" s="223" t="s">
        <v>337</v>
      </c>
      <c r="G770" s="221"/>
      <c r="H770" s="222" t="s">
        <v>19</v>
      </c>
      <c r="I770" s="224"/>
      <c r="J770" s="221"/>
      <c r="K770" s="221"/>
      <c r="L770" s="225"/>
      <c r="M770" s="226"/>
      <c r="N770" s="227"/>
      <c r="O770" s="227"/>
      <c r="P770" s="227"/>
      <c r="Q770" s="227"/>
      <c r="R770" s="227"/>
      <c r="S770" s="227"/>
      <c r="T770" s="228"/>
      <c r="AT770" s="229" t="s">
        <v>157</v>
      </c>
      <c r="AU770" s="229" t="s">
        <v>80</v>
      </c>
      <c r="AV770" s="11" t="s">
        <v>76</v>
      </c>
      <c r="AW770" s="11" t="s">
        <v>33</v>
      </c>
      <c r="AX770" s="11" t="s">
        <v>71</v>
      </c>
      <c r="AY770" s="229" t="s">
        <v>145</v>
      </c>
    </row>
    <row r="771" spans="2:51" s="12" customFormat="1" ht="12">
      <c r="B771" s="230"/>
      <c r="C771" s="231"/>
      <c r="D771" s="217" t="s">
        <v>157</v>
      </c>
      <c r="E771" s="232" t="s">
        <v>19</v>
      </c>
      <c r="F771" s="233" t="s">
        <v>841</v>
      </c>
      <c r="G771" s="231"/>
      <c r="H771" s="234">
        <v>12.36</v>
      </c>
      <c r="I771" s="235"/>
      <c r="J771" s="231"/>
      <c r="K771" s="231"/>
      <c r="L771" s="236"/>
      <c r="M771" s="237"/>
      <c r="N771" s="238"/>
      <c r="O771" s="238"/>
      <c r="P771" s="238"/>
      <c r="Q771" s="238"/>
      <c r="R771" s="238"/>
      <c r="S771" s="238"/>
      <c r="T771" s="239"/>
      <c r="AT771" s="240" t="s">
        <v>157</v>
      </c>
      <c r="AU771" s="240" t="s">
        <v>80</v>
      </c>
      <c r="AV771" s="12" t="s">
        <v>80</v>
      </c>
      <c r="AW771" s="12" t="s">
        <v>33</v>
      </c>
      <c r="AX771" s="12" t="s">
        <v>71</v>
      </c>
      <c r="AY771" s="240" t="s">
        <v>145</v>
      </c>
    </row>
    <row r="772" spans="2:51" s="11" customFormat="1" ht="12">
      <c r="B772" s="220"/>
      <c r="C772" s="221"/>
      <c r="D772" s="217" t="s">
        <v>157</v>
      </c>
      <c r="E772" s="222" t="s">
        <v>19</v>
      </c>
      <c r="F772" s="223" t="s">
        <v>340</v>
      </c>
      <c r="G772" s="221"/>
      <c r="H772" s="222" t="s">
        <v>19</v>
      </c>
      <c r="I772" s="224"/>
      <c r="J772" s="221"/>
      <c r="K772" s="221"/>
      <c r="L772" s="225"/>
      <c r="M772" s="226"/>
      <c r="N772" s="227"/>
      <c r="O772" s="227"/>
      <c r="P772" s="227"/>
      <c r="Q772" s="227"/>
      <c r="R772" s="227"/>
      <c r="S772" s="227"/>
      <c r="T772" s="228"/>
      <c r="AT772" s="229" t="s">
        <v>157</v>
      </c>
      <c r="AU772" s="229" t="s">
        <v>80</v>
      </c>
      <c r="AV772" s="11" t="s">
        <v>76</v>
      </c>
      <c r="AW772" s="11" t="s">
        <v>33</v>
      </c>
      <c r="AX772" s="11" t="s">
        <v>71</v>
      </c>
      <c r="AY772" s="229" t="s">
        <v>145</v>
      </c>
    </row>
    <row r="773" spans="2:51" s="12" customFormat="1" ht="12">
      <c r="B773" s="230"/>
      <c r="C773" s="231"/>
      <c r="D773" s="217" t="s">
        <v>157</v>
      </c>
      <c r="E773" s="232" t="s">
        <v>19</v>
      </c>
      <c r="F773" s="233" t="s">
        <v>842</v>
      </c>
      <c r="G773" s="231"/>
      <c r="H773" s="234">
        <v>15.44</v>
      </c>
      <c r="I773" s="235"/>
      <c r="J773" s="231"/>
      <c r="K773" s="231"/>
      <c r="L773" s="236"/>
      <c r="M773" s="237"/>
      <c r="N773" s="238"/>
      <c r="O773" s="238"/>
      <c r="P773" s="238"/>
      <c r="Q773" s="238"/>
      <c r="R773" s="238"/>
      <c r="S773" s="238"/>
      <c r="T773" s="239"/>
      <c r="AT773" s="240" t="s">
        <v>157</v>
      </c>
      <c r="AU773" s="240" t="s">
        <v>80</v>
      </c>
      <c r="AV773" s="12" t="s">
        <v>80</v>
      </c>
      <c r="AW773" s="12" t="s">
        <v>33</v>
      </c>
      <c r="AX773" s="12" t="s">
        <v>71</v>
      </c>
      <c r="AY773" s="240" t="s">
        <v>145</v>
      </c>
    </row>
    <row r="774" spans="2:51" s="14" customFormat="1" ht="12">
      <c r="B774" s="262"/>
      <c r="C774" s="263"/>
      <c r="D774" s="217" t="s">
        <v>157</v>
      </c>
      <c r="E774" s="264" t="s">
        <v>91</v>
      </c>
      <c r="F774" s="265" t="s">
        <v>229</v>
      </c>
      <c r="G774" s="263"/>
      <c r="H774" s="266">
        <v>27.8</v>
      </c>
      <c r="I774" s="267"/>
      <c r="J774" s="263"/>
      <c r="K774" s="263"/>
      <c r="L774" s="268"/>
      <c r="M774" s="269"/>
      <c r="N774" s="270"/>
      <c r="O774" s="270"/>
      <c r="P774" s="270"/>
      <c r="Q774" s="270"/>
      <c r="R774" s="270"/>
      <c r="S774" s="270"/>
      <c r="T774" s="271"/>
      <c r="AT774" s="272" t="s">
        <v>157</v>
      </c>
      <c r="AU774" s="272" t="s">
        <v>80</v>
      </c>
      <c r="AV774" s="14" t="s">
        <v>146</v>
      </c>
      <c r="AW774" s="14" t="s">
        <v>33</v>
      </c>
      <c r="AX774" s="14" t="s">
        <v>71</v>
      </c>
      <c r="AY774" s="272" t="s">
        <v>145</v>
      </c>
    </row>
    <row r="775" spans="2:51" s="13" customFormat="1" ht="12">
      <c r="B775" s="251"/>
      <c r="C775" s="252"/>
      <c r="D775" s="217" t="s">
        <v>157</v>
      </c>
      <c r="E775" s="253" t="s">
        <v>19</v>
      </c>
      <c r="F775" s="254" t="s">
        <v>185</v>
      </c>
      <c r="G775" s="252"/>
      <c r="H775" s="255">
        <v>27.8</v>
      </c>
      <c r="I775" s="256"/>
      <c r="J775" s="252"/>
      <c r="K775" s="252"/>
      <c r="L775" s="257"/>
      <c r="M775" s="258"/>
      <c r="N775" s="259"/>
      <c r="O775" s="259"/>
      <c r="P775" s="259"/>
      <c r="Q775" s="259"/>
      <c r="R775" s="259"/>
      <c r="S775" s="259"/>
      <c r="T775" s="260"/>
      <c r="AT775" s="261" t="s">
        <v>157</v>
      </c>
      <c r="AU775" s="261" t="s">
        <v>80</v>
      </c>
      <c r="AV775" s="13" t="s">
        <v>153</v>
      </c>
      <c r="AW775" s="13" t="s">
        <v>33</v>
      </c>
      <c r="AX775" s="13" t="s">
        <v>76</v>
      </c>
      <c r="AY775" s="261" t="s">
        <v>145</v>
      </c>
    </row>
    <row r="776" spans="2:65" s="1" customFormat="1" ht="20.4" customHeight="1">
      <c r="B776" s="38"/>
      <c r="C776" s="205" t="s">
        <v>843</v>
      </c>
      <c r="D776" s="205" t="s">
        <v>148</v>
      </c>
      <c r="E776" s="206" t="s">
        <v>844</v>
      </c>
      <c r="F776" s="207" t="s">
        <v>845</v>
      </c>
      <c r="G776" s="208" t="s">
        <v>177</v>
      </c>
      <c r="H776" s="209">
        <v>96.27</v>
      </c>
      <c r="I776" s="210"/>
      <c r="J776" s="211">
        <f>ROUND(I776*H776,2)</f>
        <v>0</v>
      </c>
      <c r="K776" s="207" t="s">
        <v>152</v>
      </c>
      <c r="L776" s="43"/>
      <c r="M776" s="212" t="s">
        <v>19</v>
      </c>
      <c r="N776" s="213" t="s">
        <v>42</v>
      </c>
      <c r="O776" s="79"/>
      <c r="P776" s="214">
        <f>O776*H776</f>
        <v>0</v>
      </c>
      <c r="Q776" s="214">
        <v>0.00635</v>
      </c>
      <c r="R776" s="214">
        <f>Q776*H776</f>
        <v>0.6113145</v>
      </c>
      <c r="S776" s="214">
        <v>0</v>
      </c>
      <c r="T776" s="215">
        <f>S776*H776</f>
        <v>0</v>
      </c>
      <c r="AR776" s="17" t="s">
        <v>308</v>
      </c>
      <c r="AT776" s="17" t="s">
        <v>148</v>
      </c>
      <c r="AU776" s="17" t="s">
        <v>80</v>
      </c>
      <c r="AY776" s="17" t="s">
        <v>145</v>
      </c>
      <c r="BE776" s="216">
        <f>IF(N776="základní",J776,0)</f>
        <v>0</v>
      </c>
      <c r="BF776" s="216">
        <f>IF(N776="snížená",J776,0)</f>
        <v>0</v>
      </c>
      <c r="BG776" s="216">
        <f>IF(N776="zákl. přenesená",J776,0)</f>
        <v>0</v>
      </c>
      <c r="BH776" s="216">
        <f>IF(N776="sníž. přenesená",J776,0)</f>
        <v>0</v>
      </c>
      <c r="BI776" s="216">
        <f>IF(N776="nulová",J776,0)</f>
        <v>0</v>
      </c>
      <c r="BJ776" s="17" t="s">
        <v>76</v>
      </c>
      <c r="BK776" s="216">
        <f>ROUND(I776*H776,2)</f>
        <v>0</v>
      </c>
      <c r="BL776" s="17" t="s">
        <v>308</v>
      </c>
      <c r="BM776" s="17" t="s">
        <v>846</v>
      </c>
    </row>
    <row r="777" spans="2:47" s="1" customFormat="1" ht="12">
      <c r="B777" s="38"/>
      <c r="C777" s="39"/>
      <c r="D777" s="217" t="s">
        <v>155</v>
      </c>
      <c r="E777" s="39"/>
      <c r="F777" s="218" t="s">
        <v>847</v>
      </c>
      <c r="G777" s="39"/>
      <c r="H777" s="39"/>
      <c r="I777" s="131"/>
      <c r="J777" s="39"/>
      <c r="K777" s="39"/>
      <c r="L777" s="43"/>
      <c r="M777" s="219"/>
      <c r="N777" s="79"/>
      <c r="O777" s="79"/>
      <c r="P777" s="79"/>
      <c r="Q777" s="79"/>
      <c r="R777" s="79"/>
      <c r="S777" s="79"/>
      <c r="T777" s="80"/>
      <c r="AT777" s="17" t="s">
        <v>155</v>
      </c>
      <c r="AU777" s="17" t="s">
        <v>80</v>
      </c>
    </row>
    <row r="778" spans="2:51" s="11" customFormat="1" ht="12">
      <c r="B778" s="220"/>
      <c r="C778" s="221"/>
      <c r="D778" s="217" t="s">
        <v>157</v>
      </c>
      <c r="E778" s="222" t="s">
        <v>19</v>
      </c>
      <c r="F778" s="223" t="s">
        <v>158</v>
      </c>
      <c r="G778" s="221"/>
      <c r="H778" s="222" t="s">
        <v>19</v>
      </c>
      <c r="I778" s="224"/>
      <c r="J778" s="221"/>
      <c r="K778" s="221"/>
      <c r="L778" s="225"/>
      <c r="M778" s="226"/>
      <c r="N778" s="227"/>
      <c r="O778" s="227"/>
      <c r="P778" s="227"/>
      <c r="Q778" s="227"/>
      <c r="R778" s="227"/>
      <c r="S778" s="227"/>
      <c r="T778" s="228"/>
      <c r="AT778" s="229" t="s">
        <v>157</v>
      </c>
      <c r="AU778" s="229" t="s">
        <v>80</v>
      </c>
      <c r="AV778" s="11" t="s">
        <v>76</v>
      </c>
      <c r="AW778" s="11" t="s">
        <v>33</v>
      </c>
      <c r="AX778" s="11" t="s">
        <v>71</v>
      </c>
      <c r="AY778" s="229" t="s">
        <v>145</v>
      </c>
    </row>
    <row r="779" spans="2:51" s="11" customFormat="1" ht="12">
      <c r="B779" s="220"/>
      <c r="C779" s="221"/>
      <c r="D779" s="217" t="s">
        <v>157</v>
      </c>
      <c r="E779" s="222" t="s">
        <v>19</v>
      </c>
      <c r="F779" s="223" t="s">
        <v>159</v>
      </c>
      <c r="G779" s="221"/>
      <c r="H779" s="222" t="s">
        <v>19</v>
      </c>
      <c r="I779" s="224"/>
      <c r="J779" s="221"/>
      <c r="K779" s="221"/>
      <c r="L779" s="225"/>
      <c r="M779" s="226"/>
      <c r="N779" s="227"/>
      <c r="O779" s="227"/>
      <c r="P779" s="227"/>
      <c r="Q779" s="227"/>
      <c r="R779" s="227"/>
      <c r="S779" s="227"/>
      <c r="T779" s="228"/>
      <c r="AT779" s="229" t="s">
        <v>157</v>
      </c>
      <c r="AU779" s="229" t="s">
        <v>80</v>
      </c>
      <c r="AV779" s="11" t="s">
        <v>76</v>
      </c>
      <c r="AW779" s="11" t="s">
        <v>33</v>
      </c>
      <c r="AX779" s="11" t="s">
        <v>71</v>
      </c>
      <c r="AY779" s="229" t="s">
        <v>145</v>
      </c>
    </row>
    <row r="780" spans="2:51" s="12" customFormat="1" ht="12">
      <c r="B780" s="230"/>
      <c r="C780" s="231"/>
      <c r="D780" s="217" t="s">
        <v>157</v>
      </c>
      <c r="E780" s="232" t="s">
        <v>19</v>
      </c>
      <c r="F780" s="233" t="s">
        <v>95</v>
      </c>
      <c r="G780" s="231"/>
      <c r="H780" s="234">
        <v>96.27</v>
      </c>
      <c r="I780" s="235"/>
      <c r="J780" s="231"/>
      <c r="K780" s="231"/>
      <c r="L780" s="236"/>
      <c r="M780" s="237"/>
      <c r="N780" s="238"/>
      <c r="O780" s="238"/>
      <c r="P780" s="238"/>
      <c r="Q780" s="238"/>
      <c r="R780" s="238"/>
      <c r="S780" s="238"/>
      <c r="T780" s="239"/>
      <c r="AT780" s="240" t="s">
        <v>157</v>
      </c>
      <c r="AU780" s="240" t="s">
        <v>80</v>
      </c>
      <c r="AV780" s="12" t="s">
        <v>80</v>
      </c>
      <c r="AW780" s="12" t="s">
        <v>33</v>
      </c>
      <c r="AX780" s="12" t="s">
        <v>76</v>
      </c>
      <c r="AY780" s="240" t="s">
        <v>145</v>
      </c>
    </row>
    <row r="781" spans="2:65" s="1" customFormat="1" ht="40.8" customHeight="1">
      <c r="B781" s="38"/>
      <c r="C781" s="241" t="s">
        <v>848</v>
      </c>
      <c r="D781" s="241" t="s">
        <v>169</v>
      </c>
      <c r="E781" s="242" t="s">
        <v>849</v>
      </c>
      <c r="F781" s="243" t="s">
        <v>850</v>
      </c>
      <c r="G781" s="244" t="s">
        <v>177</v>
      </c>
      <c r="H781" s="245">
        <v>105.897</v>
      </c>
      <c r="I781" s="246"/>
      <c r="J781" s="247">
        <f>ROUND(I781*H781,2)</f>
        <v>0</v>
      </c>
      <c r="K781" s="243" t="s">
        <v>19</v>
      </c>
      <c r="L781" s="248"/>
      <c r="M781" s="249" t="s">
        <v>19</v>
      </c>
      <c r="N781" s="250" t="s">
        <v>42</v>
      </c>
      <c r="O781" s="79"/>
      <c r="P781" s="214">
        <f>O781*H781</f>
        <v>0</v>
      </c>
      <c r="Q781" s="214">
        <v>0.0207</v>
      </c>
      <c r="R781" s="214">
        <f>Q781*H781</f>
        <v>2.1920679</v>
      </c>
      <c r="S781" s="214">
        <v>0</v>
      </c>
      <c r="T781" s="215">
        <f>S781*H781</f>
        <v>0</v>
      </c>
      <c r="AR781" s="17" t="s">
        <v>425</v>
      </c>
      <c r="AT781" s="17" t="s">
        <v>169</v>
      </c>
      <c r="AU781" s="17" t="s">
        <v>80</v>
      </c>
      <c r="AY781" s="17" t="s">
        <v>145</v>
      </c>
      <c r="BE781" s="216">
        <f>IF(N781="základní",J781,0)</f>
        <v>0</v>
      </c>
      <c r="BF781" s="216">
        <f>IF(N781="snížená",J781,0)</f>
        <v>0</v>
      </c>
      <c r="BG781" s="216">
        <f>IF(N781="zákl. přenesená",J781,0)</f>
        <v>0</v>
      </c>
      <c r="BH781" s="216">
        <f>IF(N781="sníž. přenesená",J781,0)</f>
        <v>0</v>
      </c>
      <c r="BI781" s="216">
        <f>IF(N781="nulová",J781,0)</f>
        <v>0</v>
      </c>
      <c r="BJ781" s="17" t="s">
        <v>76</v>
      </c>
      <c r="BK781" s="216">
        <f>ROUND(I781*H781,2)</f>
        <v>0</v>
      </c>
      <c r="BL781" s="17" t="s">
        <v>308</v>
      </c>
      <c r="BM781" s="17" t="s">
        <v>851</v>
      </c>
    </row>
    <row r="782" spans="2:51" s="11" customFormat="1" ht="12">
      <c r="B782" s="220"/>
      <c r="C782" s="221"/>
      <c r="D782" s="217" t="s">
        <v>157</v>
      </c>
      <c r="E782" s="222" t="s">
        <v>19</v>
      </c>
      <c r="F782" s="223" t="s">
        <v>158</v>
      </c>
      <c r="G782" s="221"/>
      <c r="H782" s="222" t="s">
        <v>19</v>
      </c>
      <c r="I782" s="224"/>
      <c r="J782" s="221"/>
      <c r="K782" s="221"/>
      <c r="L782" s="225"/>
      <c r="M782" s="226"/>
      <c r="N782" s="227"/>
      <c r="O782" s="227"/>
      <c r="P782" s="227"/>
      <c r="Q782" s="227"/>
      <c r="R782" s="227"/>
      <c r="S782" s="227"/>
      <c r="T782" s="228"/>
      <c r="AT782" s="229" t="s">
        <v>157</v>
      </c>
      <c r="AU782" s="229" t="s">
        <v>80</v>
      </c>
      <c r="AV782" s="11" t="s">
        <v>76</v>
      </c>
      <c r="AW782" s="11" t="s">
        <v>33</v>
      </c>
      <c r="AX782" s="11" t="s">
        <v>71</v>
      </c>
      <c r="AY782" s="229" t="s">
        <v>145</v>
      </c>
    </row>
    <row r="783" spans="2:51" s="11" customFormat="1" ht="12">
      <c r="B783" s="220"/>
      <c r="C783" s="221"/>
      <c r="D783" s="217" t="s">
        <v>157</v>
      </c>
      <c r="E783" s="222" t="s">
        <v>19</v>
      </c>
      <c r="F783" s="223" t="s">
        <v>159</v>
      </c>
      <c r="G783" s="221"/>
      <c r="H783" s="222" t="s">
        <v>19</v>
      </c>
      <c r="I783" s="224"/>
      <c r="J783" s="221"/>
      <c r="K783" s="221"/>
      <c r="L783" s="225"/>
      <c r="M783" s="226"/>
      <c r="N783" s="227"/>
      <c r="O783" s="227"/>
      <c r="P783" s="227"/>
      <c r="Q783" s="227"/>
      <c r="R783" s="227"/>
      <c r="S783" s="227"/>
      <c r="T783" s="228"/>
      <c r="AT783" s="229" t="s">
        <v>157</v>
      </c>
      <c r="AU783" s="229" t="s">
        <v>80</v>
      </c>
      <c r="AV783" s="11" t="s">
        <v>76</v>
      </c>
      <c r="AW783" s="11" t="s">
        <v>33</v>
      </c>
      <c r="AX783" s="11" t="s">
        <v>71</v>
      </c>
      <c r="AY783" s="229" t="s">
        <v>145</v>
      </c>
    </row>
    <row r="784" spans="2:51" s="12" customFormat="1" ht="12">
      <c r="B784" s="230"/>
      <c r="C784" s="231"/>
      <c r="D784" s="217" t="s">
        <v>157</v>
      </c>
      <c r="E784" s="232" t="s">
        <v>19</v>
      </c>
      <c r="F784" s="233" t="s">
        <v>95</v>
      </c>
      <c r="G784" s="231"/>
      <c r="H784" s="234">
        <v>96.27</v>
      </c>
      <c r="I784" s="235"/>
      <c r="J784" s="231"/>
      <c r="K784" s="231"/>
      <c r="L784" s="236"/>
      <c r="M784" s="237"/>
      <c r="N784" s="238"/>
      <c r="O784" s="238"/>
      <c r="P784" s="238"/>
      <c r="Q784" s="238"/>
      <c r="R784" s="238"/>
      <c r="S784" s="238"/>
      <c r="T784" s="239"/>
      <c r="AT784" s="240" t="s">
        <v>157</v>
      </c>
      <c r="AU784" s="240" t="s">
        <v>80</v>
      </c>
      <c r="AV784" s="12" t="s">
        <v>80</v>
      </c>
      <c r="AW784" s="12" t="s">
        <v>33</v>
      </c>
      <c r="AX784" s="12" t="s">
        <v>76</v>
      </c>
      <c r="AY784" s="240" t="s">
        <v>145</v>
      </c>
    </row>
    <row r="785" spans="2:51" s="12" customFormat="1" ht="12">
      <c r="B785" s="230"/>
      <c r="C785" s="231"/>
      <c r="D785" s="217" t="s">
        <v>157</v>
      </c>
      <c r="E785" s="231"/>
      <c r="F785" s="233" t="s">
        <v>852</v>
      </c>
      <c r="G785" s="231"/>
      <c r="H785" s="234">
        <v>105.897</v>
      </c>
      <c r="I785" s="235"/>
      <c r="J785" s="231"/>
      <c r="K785" s="231"/>
      <c r="L785" s="236"/>
      <c r="M785" s="237"/>
      <c r="N785" s="238"/>
      <c r="O785" s="238"/>
      <c r="P785" s="238"/>
      <c r="Q785" s="238"/>
      <c r="R785" s="238"/>
      <c r="S785" s="238"/>
      <c r="T785" s="239"/>
      <c r="AT785" s="240" t="s">
        <v>157</v>
      </c>
      <c r="AU785" s="240" t="s">
        <v>80</v>
      </c>
      <c r="AV785" s="12" t="s">
        <v>80</v>
      </c>
      <c r="AW785" s="12" t="s">
        <v>4</v>
      </c>
      <c r="AX785" s="12" t="s">
        <v>76</v>
      </c>
      <c r="AY785" s="240" t="s">
        <v>145</v>
      </c>
    </row>
    <row r="786" spans="2:65" s="1" customFormat="1" ht="20.4" customHeight="1">
      <c r="B786" s="38"/>
      <c r="C786" s="205" t="s">
        <v>853</v>
      </c>
      <c r="D786" s="205" t="s">
        <v>148</v>
      </c>
      <c r="E786" s="206" t="s">
        <v>854</v>
      </c>
      <c r="F786" s="207" t="s">
        <v>855</v>
      </c>
      <c r="G786" s="208" t="s">
        <v>316</v>
      </c>
      <c r="H786" s="209">
        <v>100</v>
      </c>
      <c r="I786" s="210"/>
      <c r="J786" s="211">
        <f>ROUND(I786*H786,2)</f>
        <v>0</v>
      </c>
      <c r="K786" s="207" t="s">
        <v>152</v>
      </c>
      <c r="L786" s="43"/>
      <c r="M786" s="212" t="s">
        <v>19</v>
      </c>
      <c r="N786" s="213" t="s">
        <v>42</v>
      </c>
      <c r="O786" s="79"/>
      <c r="P786" s="214">
        <f>O786*H786</f>
        <v>0</v>
      </c>
      <c r="Q786" s="214">
        <v>3E-05</v>
      </c>
      <c r="R786" s="214">
        <f>Q786*H786</f>
        <v>0.003</v>
      </c>
      <c r="S786" s="214">
        <v>0</v>
      </c>
      <c r="T786" s="215">
        <f>S786*H786</f>
        <v>0</v>
      </c>
      <c r="AR786" s="17" t="s">
        <v>308</v>
      </c>
      <c r="AT786" s="17" t="s">
        <v>148</v>
      </c>
      <c r="AU786" s="17" t="s">
        <v>80</v>
      </c>
      <c r="AY786" s="17" t="s">
        <v>145</v>
      </c>
      <c r="BE786" s="216">
        <f>IF(N786="základní",J786,0)</f>
        <v>0</v>
      </c>
      <c r="BF786" s="216">
        <f>IF(N786="snížená",J786,0)</f>
        <v>0</v>
      </c>
      <c r="BG786" s="216">
        <f>IF(N786="zákl. přenesená",J786,0)</f>
        <v>0</v>
      </c>
      <c r="BH786" s="216">
        <f>IF(N786="sníž. přenesená",J786,0)</f>
        <v>0</v>
      </c>
      <c r="BI786" s="216">
        <f>IF(N786="nulová",J786,0)</f>
        <v>0</v>
      </c>
      <c r="BJ786" s="17" t="s">
        <v>76</v>
      </c>
      <c r="BK786" s="216">
        <f>ROUND(I786*H786,2)</f>
        <v>0</v>
      </c>
      <c r="BL786" s="17" t="s">
        <v>308</v>
      </c>
      <c r="BM786" s="17" t="s">
        <v>856</v>
      </c>
    </row>
    <row r="787" spans="2:47" s="1" customFormat="1" ht="12">
      <c r="B787" s="38"/>
      <c r="C787" s="39"/>
      <c r="D787" s="217" t="s">
        <v>155</v>
      </c>
      <c r="E787" s="39"/>
      <c r="F787" s="218" t="s">
        <v>857</v>
      </c>
      <c r="G787" s="39"/>
      <c r="H787" s="39"/>
      <c r="I787" s="131"/>
      <c r="J787" s="39"/>
      <c r="K787" s="39"/>
      <c r="L787" s="43"/>
      <c r="M787" s="219"/>
      <c r="N787" s="79"/>
      <c r="O787" s="79"/>
      <c r="P787" s="79"/>
      <c r="Q787" s="79"/>
      <c r="R787" s="79"/>
      <c r="S787" s="79"/>
      <c r="T787" s="80"/>
      <c r="AT787" s="17" t="s">
        <v>155</v>
      </c>
      <c r="AU787" s="17" t="s">
        <v>80</v>
      </c>
    </row>
    <row r="788" spans="2:65" s="1" customFormat="1" ht="20.4" customHeight="1">
      <c r="B788" s="38"/>
      <c r="C788" s="205" t="s">
        <v>858</v>
      </c>
      <c r="D788" s="205" t="s">
        <v>148</v>
      </c>
      <c r="E788" s="206" t="s">
        <v>859</v>
      </c>
      <c r="F788" s="207" t="s">
        <v>860</v>
      </c>
      <c r="G788" s="208" t="s">
        <v>151</v>
      </c>
      <c r="H788" s="209">
        <v>120</v>
      </c>
      <c r="I788" s="210"/>
      <c r="J788" s="211">
        <f>ROUND(I788*H788,2)</f>
        <v>0</v>
      </c>
      <c r="K788" s="207" t="s">
        <v>152</v>
      </c>
      <c r="L788" s="43"/>
      <c r="M788" s="212" t="s">
        <v>19</v>
      </c>
      <c r="N788" s="213" t="s">
        <v>42</v>
      </c>
      <c r="O788" s="79"/>
      <c r="P788" s="214">
        <f>O788*H788</f>
        <v>0</v>
      </c>
      <c r="Q788" s="214">
        <v>0</v>
      </c>
      <c r="R788" s="214">
        <f>Q788*H788</f>
        <v>0</v>
      </c>
      <c r="S788" s="214">
        <v>0</v>
      </c>
      <c r="T788" s="215">
        <f>S788*H788</f>
        <v>0</v>
      </c>
      <c r="AR788" s="17" t="s">
        <v>308</v>
      </c>
      <c r="AT788" s="17" t="s">
        <v>148</v>
      </c>
      <c r="AU788" s="17" t="s">
        <v>80</v>
      </c>
      <c r="AY788" s="17" t="s">
        <v>145</v>
      </c>
      <c r="BE788" s="216">
        <f>IF(N788="základní",J788,0)</f>
        <v>0</v>
      </c>
      <c r="BF788" s="216">
        <f>IF(N788="snížená",J788,0)</f>
        <v>0</v>
      </c>
      <c r="BG788" s="216">
        <f>IF(N788="zákl. přenesená",J788,0)</f>
        <v>0</v>
      </c>
      <c r="BH788" s="216">
        <f>IF(N788="sníž. přenesená",J788,0)</f>
        <v>0</v>
      </c>
      <c r="BI788" s="216">
        <f>IF(N788="nulová",J788,0)</f>
        <v>0</v>
      </c>
      <c r="BJ788" s="17" t="s">
        <v>76</v>
      </c>
      <c r="BK788" s="216">
        <f>ROUND(I788*H788,2)</f>
        <v>0</v>
      </c>
      <c r="BL788" s="17" t="s">
        <v>308</v>
      </c>
      <c r="BM788" s="17" t="s">
        <v>861</v>
      </c>
    </row>
    <row r="789" spans="2:47" s="1" customFormat="1" ht="12">
      <c r="B789" s="38"/>
      <c r="C789" s="39"/>
      <c r="D789" s="217" t="s">
        <v>155</v>
      </c>
      <c r="E789" s="39"/>
      <c r="F789" s="218" t="s">
        <v>857</v>
      </c>
      <c r="G789" s="39"/>
      <c r="H789" s="39"/>
      <c r="I789" s="131"/>
      <c r="J789" s="39"/>
      <c r="K789" s="39"/>
      <c r="L789" s="43"/>
      <c r="M789" s="219"/>
      <c r="N789" s="79"/>
      <c r="O789" s="79"/>
      <c r="P789" s="79"/>
      <c r="Q789" s="79"/>
      <c r="R789" s="79"/>
      <c r="S789" s="79"/>
      <c r="T789" s="80"/>
      <c r="AT789" s="17" t="s">
        <v>155</v>
      </c>
      <c r="AU789" s="17" t="s">
        <v>80</v>
      </c>
    </row>
    <row r="790" spans="2:65" s="1" customFormat="1" ht="20.4" customHeight="1">
      <c r="B790" s="38"/>
      <c r="C790" s="205" t="s">
        <v>862</v>
      </c>
      <c r="D790" s="205" t="s">
        <v>148</v>
      </c>
      <c r="E790" s="206" t="s">
        <v>863</v>
      </c>
      <c r="F790" s="207" t="s">
        <v>864</v>
      </c>
      <c r="G790" s="208" t="s">
        <v>164</v>
      </c>
      <c r="H790" s="209">
        <v>3.283</v>
      </c>
      <c r="I790" s="210"/>
      <c r="J790" s="211">
        <f>ROUND(I790*H790,2)</f>
        <v>0</v>
      </c>
      <c r="K790" s="207" t="s">
        <v>152</v>
      </c>
      <c r="L790" s="43"/>
      <c r="M790" s="212" t="s">
        <v>19</v>
      </c>
      <c r="N790" s="213" t="s">
        <v>42</v>
      </c>
      <c r="O790" s="79"/>
      <c r="P790" s="214">
        <f>O790*H790</f>
        <v>0</v>
      </c>
      <c r="Q790" s="214">
        <v>0</v>
      </c>
      <c r="R790" s="214">
        <f>Q790*H790</f>
        <v>0</v>
      </c>
      <c r="S790" s="214">
        <v>0</v>
      </c>
      <c r="T790" s="215">
        <f>S790*H790</f>
        <v>0</v>
      </c>
      <c r="AR790" s="17" t="s">
        <v>308</v>
      </c>
      <c r="AT790" s="17" t="s">
        <v>148</v>
      </c>
      <c r="AU790" s="17" t="s">
        <v>80</v>
      </c>
      <c r="AY790" s="17" t="s">
        <v>145</v>
      </c>
      <c r="BE790" s="216">
        <f>IF(N790="základní",J790,0)</f>
        <v>0</v>
      </c>
      <c r="BF790" s="216">
        <f>IF(N790="snížená",J790,0)</f>
        <v>0</v>
      </c>
      <c r="BG790" s="216">
        <f>IF(N790="zákl. přenesená",J790,0)</f>
        <v>0</v>
      </c>
      <c r="BH790" s="216">
        <f>IF(N790="sníž. přenesená",J790,0)</f>
        <v>0</v>
      </c>
      <c r="BI790" s="216">
        <f>IF(N790="nulová",J790,0)</f>
        <v>0</v>
      </c>
      <c r="BJ790" s="17" t="s">
        <v>76</v>
      </c>
      <c r="BK790" s="216">
        <f>ROUND(I790*H790,2)</f>
        <v>0</v>
      </c>
      <c r="BL790" s="17" t="s">
        <v>308</v>
      </c>
      <c r="BM790" s="17" t="s">
        <v>865</v>
      </c>
    </row>
    <row r="791" spans="2:47" s="1" customFormat="1" ht="12">
      <c r="B791" s="38"/>
      <c r="C791" s="39"/>
      <c r="D791" s="217" t="s">
        <v>155</v>
      </c>
      <c r="E791" s="39"/>
      <c r="F791" s="218" t="s">
        <v>474</v>
      </c>
      <c r="G791" s="39"/>
      <c r="H791" s="39"/>
      <c r="I791" s="131"/>
      <c r="J791" s="39"/>
      <c r="K791" s="39"/>
      <c r="L791" s="43"/>
      <c r="M791" s="219"/>
      <c r="N791" s="79"/>
      <c r="O791" s="79"/>
      <c r="P791" s="79"/>
      <c r="Q791" s="79"/>
      <c r="R791" s="79"/>
      <c r="S791" s="79"/>
      <c r="T791" s="80"/>
      <c r="AT791" s="17" t="s">
        <v>155</v>
      </c>
      <c r="AU791" s="17" t="s">
        <v>80</v>
      </c>
    </row>
    <row r="792" spans="2:63" s="10" customFormat="1" ht="22.8" customHeight="1">
      <c r="B792" s="189"/>
      <c r="C792" s="190"/>
      <c r="D792" s="191" t="s">
        <v>70</v>
      </c>
      <c r="E792" s="203" t="s">
        <v>866</v>
      </c>
      <c r="F792" s="203" t="s">
        <v>867</v>
      </c>
      <c r="G792" s="190"/>
      <c r="H792" s="190"/>
      <c r="I792" s="193"/>
      <c r="J792" s="204">
        <f>BK792</f>
        <v>0</v>
      </c>
      <c r="K792" s="190"/>
      <c r="L792" s="195"/>
      <c r="M792" s="196"/>
      <c r="N792" s="197"/>
      <c r="O792" s="197"/>
      <c r="P792" s="198">
        <f>SUM(P793:P972)</f>
        <v>0</v>
      </c>
      <c r="Q792" s="197"/>
      <c r="R792" s="198">
        <f>SUM(R793:R972)</f>
        <v>9.082264499999997</v>
      </c>
      <c r="S792" s="197"/>
      <c r="T792" s="199">
        <f>SUM(T793:T972)</f>
        <v>2.8526079999999996</v>
      </c>
      <c r="AR792" s="200" t="s">
        <v>80</v>
      </c>
      <c r="AT792" s="201" t="s">
        <v>70</v>
      </c>
      <c r="AU792" s="201" t="s">
        <v>76</v>
      </c>
      <c r="AY792" s="200" t="s">
        <v>145</v>
      </c>
      <c r="BK792" s="202">
        <f>SUM(BK793:BK972)</f>
        <v>0</v>
      </c>
    </row>
    <row r="793" spans="2:65" s="1" customFormat="1" ht="20.4" customHeight="1">
      <c r="B793" s="38"/>
      <c r="C793" s="205" t="s">
        <v>868</v>
      </c>
      <c r="D793" s="205" t="s">
        <v>148</v>
      </c>
      <c r="E793" s="206" t="s">
        <v>869</v>
      </c>
      <c r="F793" s="207" t="s">
        <v>870</v>
      </c>
      <c r="G793" s="208" t="s">
        <v>177</v>
      </c>
      <c r="H793" s="209">
        <v>941.62</v>
      </c>
      <c r="I793" s="210"/>
      <c r="J793" s="211">
        <f>ROUND(I793*H793,2)</f>
        <v>0</v>
      </c>
      <c r="K793" s="207" t="s">
        <v>152</v>
      </c>
      <c r="L793" s="43"/>
      <c r="M793" s="212" t="s">
        <v>19</v>
      </c>
      <c r="N793" s="213" t="s">
        <v>42</v>
      </c>
      <c r="O793" s="79"/>
      <c r="P793" s="214">
        <f>O793*H793</f>
        <v>0</v>
      </c>
      <c r="Q793" s="214">
        <v>0</v>
      </c>
      <c r="R793" s="214">
        <f>Q793*H793</f>
        <v>0</v>
      </c>
      <c r="S793" s="214">
        <v>0</v>
      </c>
      <c r="T793" s="215">
        <f>S793*H793</f>
        <v>0</v>
      </c>
      <c r="AR793" s="17" t="s">
        <v>308</v>
      </c>
      <c r="AT793" s="17" t="s">
        <v>148</v>
      </c>
      <c r="AU793" s="17" t="s">
        <v>80</v>
      </c>
      <c r="AY793" s="17" t="s">
        <v>145</v>
      </c>
      <c r="BE793" s="216">
        <f>IF(N793="základní",J793,0)</f>
        <v>0</v>
      </c>
      <c r="BF793" s="216">
        <f>IF(N793="snížená",J793,0)</f>
        <v>0</v>
      </c>
      <c r="BG793" s="216">
        <f>IF(N793="zákl. přenesená",J793,0)</f>
        <v>0</v>
      </c>
      <c r="BH793" s="216">
        <f>IF(N793="sníž. přenesená",J793,0)</f>
        <v>0</v>
      </c>
      <c r="BI793" s="216">
        <f>IF(N793="nulová",J793,0)</f>
        <v>0</v>
      </c>
      <c r="BJ793" s="17" t="s">
        <v>76</v>
      </c>
      <c r="BK793" s="216">
        <f>ROUND(I793*H793,2)</f>
        <v>0</v>
      </c>
      <c r="BL793" s="17" t="s">
        <v>308</v>
      </c>
      <c r="BM793" s="17" t="s">
        <v>871</v>
      </c>
    </row>
    <row r="794" spans="2:47" s="1" customFormat="1" ht="12">
      <c r="B794" s="38"/>
      <c r="C794" s="39"/>
      <c r="D794" s="217" t="s">
        <v>155</v>
      </c>
      <c r="E794" s="39"/>
      <c r="F794" s="218" t="s">
        <v>872</v>
      </c>
      <c r="G794" s="39"/>
      <c r="H794" s="39"/>
      <c r="I794" s="131"/>
      <c r="J794" s="39"/>
      <c r="K794" s="39"/>
      <c r="L794" s="43"/>
      <c r="M794" s="219"/>
      <c r="N794" s="79"/>
      <c r="O794" s="79"/>
      <c r="P794" s="79"/>
      <c r="Q794" s="79"/>
      <c r="R794" s="79"/>
      <c r="S794" s="79"/>
      <c r="T794" s="80"/>
      <c r="AT794" s="17" t="s">
        <v>155</v>
      </c>
      <c r="AU794" s="17" t="s">
        <v>80</v>
      </c>
    </row>
    <row r="795" spans="2:51" s="11" customFormat="1" ht="12">
      <c r="B795" s="220"/>
      <c r="C795" s="221"/>
      <c r="D795" s="217" t="s">
        <v>157</v>
      </c>
      <c r="E795" s="222" t="s">
        <v>19</v>
      </c>
      <c r="F795" s="223" t="s">
        <v>158</v>
      </c>
      <c r="G795" s="221"/>
      <c r="H795" s="222" t="s">
        <v>19</v>
      </c>
      <c r="I795" s="224"/>
      <c r="J795" s="221"/>
      <c r="K795" s="221"/>
      <c r="L795" s="225"/>
      <c r="M795" s="226"/>
      <c r="N795" s="227"/>
      <c r="O795" s="227"/>
      <c r="P795" s="227"/>
      <c r="Q795" s="227"/>
      <c r="R795" s="227"/>
      <c r="S795" s="227"/>
      <c r="T795" s="228"/>
      <c r="AT795" s="229" t="s">
        <v>157</v>
      </c>
      <c r="AU795" s="229" t="s">
        <v>80</v>
      </c>
      <c r="AV795" s="11" t="s">
        <v>76</v>
      </c>
      <c r="AW795" s="11" t="s">
        <v>33</v>
      </c>
      <c r="AX795" s="11" t="s">
        <v>71</v>
      </c>
      <c r="AY795" s="229" t="s">
        <v>145</v>
      </c>
    </row>
    <row r="796" spans="2:51" s="11" customFormat="1" ht="12">
      <c r="B796" s="220"/>
      <c r="C796" s="221"/>
      <c r="D796" s="217" t="s">
        <v>157</v>
      </c>
      <c r="E796" s="222" t="s">
        <v>19</v>
      </c>
      <c r="F796" s="223" t="s">
        <v>159</v>
      </c>
      <c r="G796" s="221"/>
      <c r="H796" s="222" t="s">
        <v>19</v>
      </c>
      <c r="I796" s="224"/>
      <c r="J796" s="221"/>
      <c r="K796" s="221"/>
      <c r="L796" s="225"/>
      <c r="M796" s="226"/>
      <c r="N796" s="227"/>
      <c r="O796" s="227"/>
      <c r="P796" s="227"/>
      <c r="Q796" s="227"/>
      <c r="R796" s="227"/>
      <c r="S796" s="227"/>
      <c r="T796" s="228"/>
      <c r="AT796" s="229" t="s">
        <v>157</v>
      </c>
      <c r="AU796" s="229" t="s">
        <v>80</v>
      </c>
      <c r="AV796" s="11" t="s">
        <v>76</v>
      </c>
      <c r="AW796" s="11" t="s">
        <v>33</v>
      </c>
      <c r="AX796" s="11" t="s">
        <v>71</v>
      </c>
      <c r="AY796" s="229" t="s">
        <v>145</v>
      </c>
    </row>
    <row r="797" spans="2:51" s="12" customFormat="1" ht="12">
      <c r="B797" s="230"/>
      <c r="C797" s="231"/>
      <c r="D797" s="217" t="s">
        <v>157</v>
      </c>
      <c r="E797" s="232" t="s">
        <v>19</v>
      </c>
      <c r="F797" s="233" t="s">
        <v>93</v>
      </c>
      <c r="G797" s="231"/>
      <c r="H797" s="234">
        <v>941.62</v>
      </c>
      <c r="I797" s="235"/>
      <c r="J797" s="231"/>
      <c r="K797" s="231"/>
      <c r="L797" s="236"/>
      <c r="M797" s="237"/>
      <c r="N797" s="238"/>
      <c r="O797" s="238"/>
      <c r="P797" s="238"/>
      <c r="Q797" s="238"/>
      <c r="R797" s="238"/>
      <c r="S797" s="238"/>
      <c r="T797" s="239"/>
      <c r="AT797" s="240" t="s">
        <v>157</v>
      </c>
      <c r="AU797" s="240" t="s">
        <v>80</v>
      </c>
      <c r="AV797" s="12" t="s">
        <v>80</v>
      </c>
      <c r="AW797" s="12" t="s">
        <v>33</v>
      </c>
      <c r="AX797" s="12" t="s">
        <v>76</v>
      </c>
      <c r="AY797" s="240" t="s">
        <v>145</v>
      </c>
    </row>
    <row r="798" spans="2:65" s="1" customFormat="1" ht="20.4" customHeight="1">
      <c r="B798" s="38"/>
      <c r="C798" s="205" t="s">
        <v>873</v>
      </c>
      <c r="D798" s="205" t="s">
        <v>148</v>
      </c>
      <c r="E798" s="206" t="s">
        <v>874</v>
      </c>
      <c r="F798" s="207" t="s">
        <v>875</v>
      </c>
      <c r="G798" s="208" t="s">
        <v>177</v>
      </c>
      <c r="H798" s="209">
        <v>941.62</v>
      </c>
      <c r="I798" s="210"/>
      <c r="J798" s="211">
        <f>ROUND(I798*H798,2)</f>
        <v>0</v>
      </c>
      <c r="K798" s="207" t="s">
        <v>152</v>
      </c>
      <c r="L798" s="43"/>
      <c r="M798" s="212" t="s">
        <v>19</v>
      </c>
      <c r="N798" s="213" t="s">
        <v>42</v>
      </c>
      <c r="O798" s="79"/>
      <c r="P798" s="214">
        <f>O798*H798</f>
        <v>0</v>
      </c>
      <c r="Q798" s="214">
        <v>0</v>
      </c>
      <c r="R798" s="214">
        <f>Q798*H798</f>
        <v>0</v>
      </c>
      <c r="S798" s="214">
        <v>0</v>
      </c>
      <c r="T798" s="215">
        <f>S798*H798</f>
        <v>0</v>
      </c>
      <c r="AR798" s="17" t="s">
        <v>308</v>
      </c>
      <c r="AT798" s="17" t="s">
        <v>148</v>
      </c>
      <c r="AU798" s="17" t="s">
        <v>80</v>
      </c>
      <c r="AY798" s="17" t="s">
        <v>145</v>
      </c>
      <c r="BE798" s="216">
        <f>IF(N798="základní",J798,0)</f>
        <v>0</v>
      </c>
      <c r="BF798" s="216">
        <f>IF(N798="snížená",J798,0)</f>
        <v>0</v>
      </c>
      <c r="BG798" s="216">
        <f>IF(N798="zákl. přenesená",J798,0)</f>
        <v>0</v>
      </c>
      <c r="BH798" s="216">
        <f>IF(N798="sníž. přenesená",J798,0)</f>
        <v>0</v>
      </c>
      <c r="BI798" s="216">
        <f>IF(N798="nulová",J798,0)</f>
        <v>0</v>
      </c>
      <c r="BJ798" s="17" t="s">
        <v>76</v>
      </c>
      <c r="BK798" s="216">
        <f>ROUND(I798*H798,2)</f>
        <v>0</v>
      </c>
      <c r="BL798" s="17" t="s">
        <v>308</v>
      </c>
      <c r="BM798" s="17" t="s">
        <v>876</v>
      </c>
    </row>
    <row r="799" spans="2:47" s="1" customFormat="1" ht="12">
      <c r="B799" s="38"/>
      <c r="C799" s="39"/>
      <c r="D799" s="217" t="s">
        <v>155</v>
      </c>
      <c r="E799" s="39"/>
      <c r="F799" s="218" t="s">
        <v>872</v>
      </c>
      <c r="G799" s="39"/>
      <c r="H799" s="39"/>
      <c r="I799" s="131"/>
      <c r="J799" s="39"/>
      <c r="K799" s="39"/>
      <c r="L799" s="43"/>
      <c r="M799" s="219"/>
      <c r="N799" s="79"/>
      <c r="O799" s="79"/>
      <c r="P799" s="79"/>
      <c r="Q799" s="79"/>
      <c r="R799" s="79"/>
      <c r="S799" s="79"/>
      <c r="T799" s="80"/>
      <c r="AT799" s="17" t="s">
        <v>155</v>
      </c>
      <c r="AU799" s="17" t="s">
        <v>80</v>
      </c>
    </row>
    <row r="800" spans="2:51" s="11" customFormat="1" ht="12">
      <c r="B800" s="220"/>
      <c r="C800" s="221"/>
      <c r="D800" s="217" t="s">
        <v>157</v>
      </c>
      <c r="E800" s="222" t="s">
        <v>19</v>
      </c>
      <c r="F800" s="223" t="s">
        <v>275</v>
      </c>
      <c r="G800" s="221"/>
      <c r="H800" s="222" t="s">
        <v>19</v>
      </c>
      <c r="I800" s="224"/>
      <c r="J800" s="221"/>
      <c r="K800" s="221"/>
      <c r="L800" s="225"/>
      <c r="M800" s="226"/>
      <c r="N800" s="227"/>
      <c r="O800" s="227"/>
      <c r="P800" s="227"/>
      <c r="Q800" s="227"/>
      <c r="R800" s="227"/>
      <c r="S800" s="227"/>
      <c r="T800" s="228"/>
      <c r="AT800" s="229" t="s">
        <v>157</v>
      </c>
      <c r="AU800" s="229" t="s">
        <v>80</v>
      </c>
      <c r="AV800" s="11" t="s">
        <v>76</v>
      </c>
      <c r="AW800" s="11" t="s">
        <v>33</v>
      </c>
      <c r="AX800" s="11" t="s">
        <v>71</v>
      </c>
      <c r="AY800" s="229" t="s">
        <v>145</v>
      </c>
    </row>
    <row r="801" spans="2:51" s="11" customFormat="1" ht="12">
      <c r="B801" s="220"/>
      <c r="C801" s="221"/>
      <c r="D801" s="217" t="s">
        <v>157</v>
      </c>
      <c r="E801" s="222" t="s">
        <v>19</v>
      </c>
      <c r="F801" s="223" t="s">
        <v>159</v>
      </c>
      <c r="G801" s="221"/>
      <c r="H801" s="222" t="s">
        <v>19</v>
      </c>
      <c r="I801" s="224"/>
      <c r="J801" s="221"/>
      <c r="K801" s="221"/>
      <c r="L801" s="225"/>
      <c r="M801" s="226"/>
      <c r="N801" s="227"/>
      <c r="O801" s="227"/>
      <c r="P801" s="227"/>
      <c r="Q801" s="227"/>
      <c r="R801" s="227"/>
      <c r="S801" s="227"/>
      <c r="T801" s="228"/>
      <c r="AT801" s="229" t="s">
        <v>157</v>
      </c>
      <c r="AU801" s="229" t="s">
        <v>80</v>
      </c>
      <c r="AV801" s="11" t="s">
        <v>76</v>
      </c>
      <c r="AW801" s="11" t="s">
        <v>33</v>
      </c>
      <c r="AX801" s="11" t="s">
        <v>71</v>
      </c>
      <c r="AY801" s="229" t="s">
        <v>145</v>
      </c>
    </row>
    <row r="802" spans="2:51" s="11" customFormat="1" ht="12">
      <c r="B802" s="220"/>
      <c r="C802" s="221"/>
      <c r="D802" s="217" t="s">
        <v>157</v>
      </c>
      <c r="E802" s="222" t="s">
        <v>19</v>
      </c>
      <c r="F802" s="223" t="s">
        <v>466</v>
      </c>
      <c r="G802" s="221"/>
      <c r="H802" s="222" t="s">
        <v>19</v>
      </c>
      <c r="I802" s="224"/>
      <c r="J802" s="221"/>
      <c r="K802" s="221"/>
      <c r="L802" s="225"/>
      <c r="M802" s="226"/>
      <c r="N802" s="227"/>
      <c r="O802" s="227"/>
      <c r="P802" s="227"/>
      <c r="Q802" s="227"/>
      <c r="R802" s="227"/>
      <c r="S802" s="227"/>
      <c r="T802" s="228"/>
      <c r="AT802" s="229" t="s">
        <v>157</v>
      </c>
      <c r="AU802" s="229" t="s">
        <v>80</v>
      </c>
      <c r="AV802" s="11" t="s">
        <v>76</v>
      </c>
      <c r="AW802" s="11" t="s">
        <v>33</v>
      </c>
      <c r="AX802" s="11" t="s">
        <v>71</v>
      </c>
      <c r="AY802" s="229" t="s">
        <v>145</v>
      </c>
    </row>
    <row r="803" spans="2:51" s="12" customFormat="1" ht="12">
      <c r="B803" s="230"/>
      <c r="C803" s="231"/>
      <c r="D803" s="217" t="s">
        <v>157</v>
      </c>
      <c r="E803" s="232" t="s">
        <v>19</v>
      </c>
      <c r="F803" s="233" t="s">
        <v>877</v>
      </c>
      <c r="G803" s="231"/>
      <c r="H803" s="234">
        <v>385.6</v>
      </c>
      <c r="I803" s="235"/>
      <c r="J803" s="231"/>
      <c r="K803" s="231"/>
      <c r="L803" s="236"/>
      <c r="M803" s="237"/>
      <c r="N803" s="238"/>
      <c r="O803" s="238"/>
      <c r="P803" s="238"/>
      <c r="Q803" s="238"/>
      <c r="R803" s="238"/>
      <c r="S803" s="238"/>
      <c r="T803" s="239"/>
      <c r="AT803" s="240" t="s">
        <v>157</v>
      </c>
      <c r="AU803" s="240" t="s">
        <v>80</v>
      </c>
      <c r="AV803" s="12" t="s">
        <v>80</v>
      </c>
      <c r="AW803" s="12" t="s">
        <v>33</v>
      </c>
      <c r="AX803" s="12" t="s">
        <v>71</v>
      </c>
      <c r="AY803" s="240" t="s">
        <v>145</v>
      </c>
    </row>
    <row r="804" spans="2:51" s="12" customFormat="1" ht="12">
      <c r="B804" s="230"/>
      <c r="C804" s="231"/>
      <c r="D804" s="217" t="s">
        <v>157</v>
      </c>
      <c r="E804" s="232" t="s">
        <v>19</v>
      </c>
      <c r="F804" s="233" t="s">
        <v>878</v>
      </c>
      <c r="G804" s="231"/>
      <c r="H804" s="234">
        <v>23.8</v>
      </c>
      <c r="I804" s="235"/>
      <c r="J804" s="231"/>
      <c r="K804" s="231"/>
      <c r="L804" s="236"/>
      <c r="M804" s="237"/>
      <c r="N804" s="238"/>
      <c r="O804" s="238"/>
      <c r="P804" s="238"/>
      <c r="Q804" s="238"/>
      <c r="R804" s="238"/>
      <c r="S804" s="238"/>
      <c r="T804" s="239"/>
      <c r="AT804" s="240" t="s">
        <v>157</v>
      </c>
      <c r="AU804" s="240" t="s">
        <v>80</v>
      </c>
      <c r="AV804" s="12" t="s">
        <v>80</v>
      </c>
      <c r="AW804" s="12" t="s">
        <v>33</v>
      </c>
      <c r="AX804" s="12" t="s">
        <v>71</v>
      </c>
      <c r="AY804" s="240" t="s">
        <v>145</v>
      </c>
    </row>
    <row r="805" spans="2:51" s="11" customFormat="1" ht="12">
      <c r="B805" s="220"/>
      <c r="C805" s="221"/>
      <c r="D805" s="217" t="s">
        <v>157</v>
      </c>
      <c r="E805" s="222" t="s">
        <v>19</v>
      </c>
      <c r="F805" s="223" t="s">
        <v>468</v>
      </c>
      <c r="G805" s="221"/>
      <c r="H805" s="222" t="s">
        <v>19</v>
      </c>
      <c r="I805" s="224"/>
      <c r="J805" s="221"/>
      <c r="K805" s="221"/>
      <c r="L805" s="225"/>
      <c r="M805" s="226"/>
      <c r="N805" s="227"/>
      <c r="O805" s="227"/>
      <c r="P805" s="227"/>
      <c r="Q805" s="227"/>
      <c r="R805" s="227"/>
      <c r="S805" s="227"/>
      <c r="T805" s="228"/>
      <c r="AT805" s="229" t="s">
        <v>157</v>
      </c>
      <c r="AU805" s="229" t="s">
        <v>80</v>
      </c>
      <c r="AV805" s="11" t="s">
        <v>76</v>
      </c>
      <c r="AW805" s="11" t="s">
        <v>33</v>
      </c>
      <c r="AX805" s="11" t="s">
        <v>71</v>
      </c>
      <c r="AY805" s="229" t="s">
        <v>145</v>
      </c>
    </row>
    <row r="806" spans="2:51" s="12" customFormat="1" ht="12">
      <c r="B806" s="230"/>
      <c r="C806" s="231"/>
      <c r="D806" s="217" t="s">
        <v>157</v>
      </c>
      <c r="E806" s="232" t="s">
        <v>19</v>
      </c>
      <c r="F806" s="233" t="s">
        <v>879</v>
      </c>
      <c r="G806" s="231"/>
      <c r="H806" s="234">
        <v>166.32</v>
      </c>
      <c r="I806" s="235"/>
      <c r="J806" s="231"/>
      <c r="K806" s="231"/>
      <c r="L806" s="236"/>
      <c r="M806" s="237"/>
      <c r="N806" s="238"/>
      <c r="O806" s="238"/>
      <c r="P806" s="238"/>
      <c r="Q806" s="238"/>
      <c r="R806" s="238"/>
      <c r="S806" s="238"/>
      <c r="T806" s="239"/>
      <c r="AT806" s="240" t="s">
        <v>157</v>
      </c>
      <c r="AU806" s="240" t="s">
        <v>80</v>
      </c>
      <c r="AV806" s="12" t="s">
        <v>80</v>
      </c>
      <c r="AW806" s="12" t="s">
        <v>33</v>
      </c>
      <c r="AX806" s="12" t="s">
        <v>71</v>
      </c>
      <c r="AY806" s="240" t="s">
        <v>145</v>
      </c>
    </row>
    <row r="807" spans="2:51" s="11" customFormat="1" ht="12">
      <c r="B807" s="220"/>
      <c r="C807" s="221"/>
      <c r="D807" s="217" t="s">
        <v>157</v>
      </c>
      <c r="E807" s="222" t="s">
        <v>19</v>
      </c>
      <c r="F807" s="223" t="s">
        <v>250</v>
      </c>
      <c r="G807" s="221"/>
      <c r="H807" s="222" t="s">
        <v>19</v>
      </c>
      <c r="I807" s="224"/>
      <c r="J807" s="221"/>
      <c r="K807" s="221"/>
      <c r="L807" s="225"/>
      <c r="M807" s="226"/>
      <c r="N807" s="227"/>
      <c r="O807" s="227"/>
      <c r="P807" s="227"/>
      <c r="Q807" s="227"/>
      <c r="R807" s="227"/>
      <c r="S807" s="227"/>
      <c r="T807" s="228"/>
      <c r="AT807" s="229" t="s">
        <v>157</v>
      </c>
      <c r="AU807" s="229" t="s">
        <v>80</v>
      </c>
      <c r="AV807" s="11" t="s">
        <v>76</v>
      </c>
      <c r="AW807" s="11" t="s">
        <v>33</v>
      </c>
      <c r="AX807" s="11" t="s">
        <v>71</v>
      </c>
      <c r="AY807" s="229" t="s">
        <v>145</v>
      </c>
    </row>
    <row r="808" spans="2:51" s="12" customFormat="1" ht="12">
      <c r="B808" s="230"/>
      <c r="C808" s="231"/>
      <c r="D808" s="217" t="s">
        <v>157</v>
      </c>
      <c r="E808" s="232" t="s">
        <v>19</v>
      </c>
      <c r="F808" s="233" t="s">
        <v>784</v>
      </c>
      <c r="G808" s="231"/>
      <c r="H808" s="234">
        <v>242.1</v>
      </c>
      <c r="I808" s="235"/>
      <c r="J808" s="231"/>
      <c r="K808" s="231"/>
      <c r="L808" s="236"/>
      <c r="M808" s="237"/>
      <c r="N808" s="238"/>
      <c r="O808" s="238"/>
      <c r="P808" s="238"/>
      <c r="Q808" s="238"/>
      <c r="R808" s="238"/>
      <c r="S808" s="238"/>
      <c r="T808" s="239"/>
      <c r="AT808" s="240" t="s">
        <v>157</v>
      </c>
      <c r="AU808" s="240" t="s">
        <v>80</v>
      </c>
      <c r="AV808" s="12" t="s">
        <v>80</v>
      </c>
      <c r="AW808" s="12" t="s">
        <v>33</v>
      </c>
      <c r="AX808" s="12" t="s">
        <v>71</v>
      </c>
      <c r="AY808" s="240" t="s">
        <v>145</v>
      </c>
    </row>
    <row r="809" spans="2:51" s="11" customFormat="1" ht="12">
      <c r="B809" s="220"/>
      <c r="C809" s="221"/>
      <c r="D809" s="217" t="s">
        <v>157</v>
      </c>
      <c r="E809" s="222" t="s">
        <v>19</v>
      </c>
      <c r="F809" s="223" t="s">
        <v>259</v>
      </c>
      <c r="G809" s="221"/>
      <c r="H809" s="222" t="s">
        <v>19</v>
      </c>
      <c r="I809" s="224"/>
      <c r="J809" s="221"/>
      <c r="K809" s="221"/>
      <c r="L809" s="225"/>
      <c r="M809" s="226"/>
      <c r="N809" s="227"/>
      <c r="O809" s="227"/>
      <c r="P809" s="227"/>
      <c r="Q809" s="227"/>
      <c r="R809" s="227"/>
      <c r="S809" s="227"/>
      <c r="T809" s="228"/>
      <c r="AT809" s="229" t="s">
        <v>157</v>
      </c>
      <c r="AU809" s="229" t="s">
        <v>80</v>
      </c>
      <c r="AV809" s="11" t="s">
        <v>76</v>
      </c>
      <c r="AW809" s="11" t="s">
        <v>33</v>
      </c>
      <c r="AX809" s="11" t="s">
        <v>71</v>
      </c>
      <c r="AY809" s="229" t="s">
        <v>145</v>
      </c>
    </row>
    <row r="810" spans="2:51" s="12" customFormat="1" ht="12">
      <c r="B810" s="230"/>
      <c r="C810" s="231"/>
      <c r="D810" s="217" t="s">
        <v>157</v>
      </c>
      <c r="E810" s="232" t="s">
        <v>19</v>
      </c>
      <c r="F810" s="233" t="s">
        <v>785</v>
      </c>
      <c r="G810" s="231"/>
      <c r="H810" s="234">
        <v>23.3</v>
      </c>
      <c r="I810" s="235"/>
      <c r="J810" s="231"/>
      <c r="K810" s="231"/>
      <c r="L810" s="236"/>
      <c r="M810" s="237"/>
      <c r="N810" s="238"/>
      <c r="O810" s="238"/>
      <c r="P810" s="238"/>
      <c r="Q810" s="238"/>
      <c r="R810" s="238"/>
      <c r="S810" s="238"/>
      <c r="T810" s="239"/>
      <c r="AT810" s="240" t="s">
        <v>157</v>
      </c>
      <c r="AU810" s="240" t="s">
        <v>80</v>
      </c>
      <c r="AV810" s="12" t="s">
        <v>80</v>
      </c>
      <c r="AW810" s="12" t="s">
        <v>33</v>
      </c>
      <c r="AX810" s="12" t="s">
        <v>71</v>
      </c>
      <c r="AY810" s="240" t="s">
        <v>145</v>
      </c>
    </row>
    <row r="811" spans="2:51" s="11" customFormat="1" ht="12">
      <c r="B811" s="220"/>
      <c r="C811" s="221"/>
      <c r="D811" s="217" t="s">
        <v>157</v>
      </c>
      <c r="E811" s="222" t="s">
        <v>19</v>
      </c>
      <c r="F811" s="223" t="s">
        <v>261</v>
      </c>
      <c r="G811" s="221"/>
      <c r="H811" s="222" t="s">
        <v>19</v>
      </c>
      <c r="I811" s="224"/>
      <c r="J811" s="221"/>
      <c r="K811" s="221"/>
      <c r="L811" s="225"/>
      <c r="M811" s="226"/>
      <c r="N811" s="227"/>
      <c r="O811" s="227"/>
      <c r="P811" s="227"/>
      <c r="Q811" s="227"/>
      <c r="R811" s="227"/>
      <c r="S811" s="227"/>
      <c r="T811" s="228"/>
      <c r="AT811" s="229" t="s">
        <v>157</v>
      </c>
      <c r="AU811" s="229" t="s">
        <v>80</v>
      </c>
      <c r="AV811" s="11" t="s">
        <v>76</v>
      </c>
      <c r="AW811" s="11" t="s">
        <v>33</v>
      </c>
      <c r="AX811" s="11" t="s">
        <v>71</v>
      </c>
      <c r="AY811" s="229" t="s">
        <v>145</v>
      </c>
    </row>
    <row r="812" spans="2:51" s="12" customFormat="1" ht="12">
      <c r="B812" s="230"/>
      <c r="C812" s="231"/>
      <c r="D812" s="217" t="s">
        <v>157</v>
      </c>
      <c r="E812" s="232" t="s">
        <v>19</v>
      </c>
      <c r="F812" s="233" t="s">
        <v>880</v>
      </c>
      <c r="G812" s="231"/>
      <c r="H812" s="234">
        <v>10.4</v>
      </c>
      <c r="I812" s="235"/>
      <c r="J812" s="231"/>
      <c r="K812" s="231"/>
      <c r="L812" s="236"/>
      <c r="M812" s="237"/>
      <c r="N812" s="238"/>
      <c r="O812" s="238"/>
      <c r="P812" s="238"/>
      <c r="Q812" s="238"/>
      <c r="R812" s="238"/>
      <c r="S812" s="238"/>
      <c r="T812" s="239"/>
      <c r="AT812" s="240" t="s">
        <v>157</v>
      </c>
      <c r="AU812" s="240" t="s">
        <v>80</v>
      </c>
      <c r="AV812" s="12" t="s">
        <v>80</v>
      </c>
      <c r="AW812" s="12" t="s">
        <v>33</v>
      </c>
      <c r="AX812" s="12" t="s">
        <v>71</v>
      </c>
      <c r="AY812" s="240" t="s">
        <v>145</v>
      </c>
    </row>
    <row r="813" spans="2:51" s="11" customFormat="1" ht="12">
      <c r="B813" s="220"/>
      <c r="C813" s="221"/>
      <c r="D813" s="217" t="s">
        <v>157</v>
      </c>
      <c r="E813" s="222" t="s">
        <v>19</v>
      </c>
      <c r="F813" s="223" t="s">
        <v>264</v>
      </c>
      <c r="G813" s="221"/>
      <c r="H813" s="222" t="s">
        <v>19</v>
      </c>
      <c r="I813" s="224"/>
      <c r="J813" s="221"/>
      <c r="K813" s="221"/>
      <c r="L813" s="225"/>
      <c r="M813" s="226"/>
      <c r="N813" s="227"/>
      <c r="O813" s="227"/>
      <c r="P813" s="227"/>
      <c r="Q813" s="227"/>
      <c r="R813" s="227"/>
      <c r="S813" s="227"/>
      <c r="T813" s="228"/>
      <c r="AT813" s="229" t="s">
        <v>157</v>
      </c>
      <c r="AU813" s="229" t="s">
        <v>80</v>
      </c>
      <c r="AV813" s="11" t="s">
        <v>76</v>
      </c>
      <c r="AW813" s="11" t="s">
        <v>33</v>
      </c>
      <c r="AX813" s="11" t="s">
        <v>71</v>
      </c>
      <c r="AY813" s="229" t="s">
        <v>145</v>
      </c>
    </row>
    <row r="814" spans="2:51" s="12" customFormat="1" ht="12">
      <c r="B814" s="230"/>
      <c r="C814" s="231"/>
      <c r="D814" s="217" t="s">
        <v>157</v>
      </c>
      <c r="E814" s="232" t="s">
        <v>19</v>
      </c>
      <c r="F814" s="233" t="s">
        <v>881</v>
      </c>
      <c r="G814" s="231"/>
      <c r="H814" s="234">
        <v>39.6</v>
      </c>
      <c r="I814" s="235"/>
      <c r="J814" s="231"/>
      <c r="K814" s="231"/>
      <c r="L814" s="236"/>
      <c r="M814" s="237"/>
      <c r="N814" s="238"/>
      <c r="O814" s="238"/>
      <c r="P814" s="238"/>
      <c r="Q814" s="238"/>
      <c r="R814" s="238"/>
      <c r="S814" s="238"/>
      <c r="T814" s="239"/>
      <c r="AT814" s="240" t="s">
        <v>157</v>
      </c>
      <c r="AU814" s="240" t="s">
        <v>80</v>
      </c>
      <c r="AV814" s="12" t="s">
        <v>80</v>
      </c>
      <c r="AW814" s="12" t="s">
        <v>33</v>
      </c>
      <c r="AX814" s="12" t="s">
        <v>71</v>
      </c>
      <c r="AY814" s="240" t="s">
        <v>145</v>
      </c>
    </row>
    <row r="815" spans="2:51" s="11" customFormat="1" ht="12">
      <c r="B815" s="220"/>
      <c r="C815" s="221"/>
      <c r="D815" s="217" t="s">
        <v>157</v>
      </c>
      <c r="E815" s="222" t="s">
        <v>19</v>
      </c>
      <c r="F815" s="223" t="s">
        <v>882</v>
      </c>
      <c r="G815" s="221"/>
      <c r="H815" s="222" t="s">
        <v>19</v>
      </c>
      <c r="I815" s="224"/>
      <c r="J815" s="221"/>
      <c r="K815" s="221"/>
      <c r="L815" s="225"/>
      <c r="M815" s="226"/>
      <c r="N815" s="227"/>
      <c r="O815" s="227"/>
      <c r="P815" s="227"/>
      <c r="Q815" s="227"/>
      <c r="R815" s="227"/>
      <c r="S815" s="227"/>
      <c r="T815" s="228"/>
      <c r="AT815" s="229" t="s">
        <v>157</v>
      </c>
      <c r="AU815" s="229" t="s">
        <v>80</v>
      </c>
      <c r="AV815" s="11" t="s">
        <v>76</v>
      </c>
      <c r="AW815" s="11" t="s">
        <v>33</v>
      </c>
      <c r="AX815" s="11" t="s">
        <v>71</v>
      </c>
      <c r="AY815" s="229" t="s">
        <v>145</v>
      </c>
    </row>
    <row r="816" spans="2:51" s="12" customFormat="1" ht="12">
      <c r="B816" s="230"/>
      <c r="C816" s="231"/>
      <c r="D816" s="217" t="s">
        <v>157</v>
      </c>
      <c r="E816" s="232" t="s">
        <v>19</v>
      </c>
      <c r="F816" s="233" t="s">
        <v>883</v>
      </c>
      <c r="G816" s="231"/>
      <c r="H816" s="234">
        <v>18.5</v>
      </c>
      <c r="I816" s="235"/>
      <c r="J816" s="231"/>
      <c r="K816" s="231"/>
      <c r="L816" s="236"/>
      <c r="M816" s="237"/>
      <c r="N816" s="238"/>
      <c r="O816" s="238"/>
      <c r="P816" s="238"/>
      <c r="Q816" s="238"/>
      <c r="R816" s="238"/>
      <c r="S816" s="238"/>
      <c r="T816" s="239"/>
      <c r="AT816" s="240" t="s">
        <v>157</v>
      </c>
      <c r="AU816" s="240" t="s">
        <v>80</v>
      </c>
      <c r="AV816" s="12" t="s">
        <v>80</v>
      </c>
      <c r="AW816" s="12" t="s">
        <v>33</v>
      </c>
      <c r="AX816" s="12" t="s">
        <v>71</v>
      </c>
      <c r="AY816" s="240" t="s">
        <v>145</v>
      </c>
    </row>
    <row r="817" spans="2:51" s="11" customFormat="1" ht="12">
      <c r="B817" s="220"/>
      <c r="C817" s="221"/>
      <c r="D817" s="217" t="s">
        <v>157</v>
      </c>
      <c r="E817" s="222" t="s">
        <v>19</v>
      </c>
      <c r="F817" s="223" t="s">
        <v>884</v>
      </c>
      <c r="G817" s="221"/>
      <c r="H817" s="222" t="s">
        <v>19</v>
      </c>
      <c r="I817" s="224"/>
      <c r="J817" s="221"/>
      <c r="K817" s="221"/>
      <c r="L817" s="225"/>
      <c r="M817" s="226"/>
      <c r="N817" s="227"/>
      <c r="O817" s="227"/>
      <c r="P817" s="227"/>
      <c r="Q817" s="227"/>
      <c r="R817" s="227"/>
      <c r="S817" s="227"/>
      <c r="T817" s="228"/>
      <c r="AT817" s="229" t="s">
        <v>157</v>
      </c>
      <c r="AU817" s="229" t="s">
        <v>80</v>
      </c>
      <c r="AV817" s="11" t="s">
        <v>76</v>
      </c>
      <c r="AW817" s="11" t="s">
        <v>33</v>
      </c>
      <c r="AX817" s="11" t="s">
        <v>71</v>
      </c>
      <c r="AY817" s="229" t="s">
        <v>145</v>
      </c>
    </row>
    <row r="818" spans="2:51" s="12" customFormat="1" ht="12">
      <c r="B818" s="230"/>
      <c r="C818" s="231"/>
      <c r="D818" s="217" t="s">
        <v>157</v>
      </c>
      <c r="E818" s="232" t="s">
        <v>19</v>
      </c>
      <c r="F818" s="233" t="s">
        <v>885</v>
      </c>
      <c r="G818" s="231"/>
      <c r="H818" s="234">
        <v>32</v>
      </c>
      <c r="I818" s="235"/>
      <c r="J818" s="231"/>
      <c r="K818" s="231"/>
      <c r="L818" s="236"/>
      <c r="M818" s="237"/>
      <c r="N818" s="238"/>
      <c r="O818" s="238"/>
      <c r="P818" s="238"/>
      <c r="Q818" s="238"/>
      <c r="R818" s="238"/>
      <c r="S818" s="238"/>
      <c r="T818" s="239"/>
      <c r="AT818" s="240" t="s">
        <v>157</v>
      </c>
      <c r="AU818" s="240" t="s">
        <v>80</v>
      </c>
      <c r="AV818" s="12" t="s">
        <v>80</v>
      </c>
      <c r="AW818" s="12" t="s">
        <v>33</v>
      </c>
      <c r="AX818" s="12" t="s">
        <v>71</v>
      </c>
      <c r="AY818" s="240" t="s">
        <v>145</v>
      </c>
    </row>
    <row r="819" spans="2:51" s="14" customFormat="1" ht="12">
      <c r="B819" s="262"/>
      <c r="C819" s="263"/>
      <c r="D819" s="217" t="s">
        <v>157</v>
      </c>
      <c r="E819" s="264" t="s">
        <v>93</v>
      </c>
      <c r="F819" s="265" t="s">
        <v>229</v>
      </c>
      <c r="G819" s="263"/>
      <c r="H819" s="266">
        <v>941.62</v>
      </c>
      <c r="I819" s="267"/>
      <c r="J819" s="263"/>
      <c r="K819" s="263"/>
      <c r="L819" s="268"/>
      <c r="M819" s="269"/>
      <c r="N819" s="270"/>
      <c r="O819" s="270"/>
      <c r="P819" s="270"/>
      <c r="Q819" s="270"/>
      <c r="R819" s="270"/>
      <c r="S819" s="270"/>
      <c r="T819" s="271"/>
      <c r="AT819" s="272" t="s">
        <v>157</v>
      </c>
      <c r="AU819" s="272" t="s">
        <v>80</v>
      </c>
      <c r="AV819" s="14" t="s">
        <v>146</v>
      </c>
      <c r="AW819" s="14" t="s">
        <v>33</v>
      </c>
      <c r="AX819" s="14" t="s">
        <v>71</v>
      </c>
      <c r="AY819" s="272" t="s">
        <v>145</v>
      </c>
    </row>
    <row r="820" spans="2:51" s="13" customFormat="1" ht="12">
      <c r="B820" s="251"/>
      <c r="C820" s="252"/>
      <c r="D820" s="217" t="s">
        <v>157</v>
      </c>
      <c r="E820" s="253" t="s">
        <v>19</v>
      </c>
      <c r="F820" s="254" t="s">
        <v>185</v>
      </c>
      <c r="G820" s="252"/>
      <c r="H820" s="255">
        <v>941.62</v>
      </c>
      <c r="I820" s="256"/>
      <c r="J820" s="252"/>
      <c r="K820" s="252"/>
      <c r="L820" s="257"/>
      <c r="M820" s="258"/>
      <c r="N820" s="259"/>
      <c r="O820" s="259"/>
      <c r="P820" s="259"/>
      <c r="Q820" s="259"/>
      <c r="R820" s="259"/>
      <c r="S820" s="259"/>
      <c r="T820" s="260"/>
      <c r="AT820" s="261" t="s">
        <v>157</v>
      </c>
      <c r="AU820" s="261" t="s">
        <v>80</v>
      </c>
      <c r="AV820" s="13" t="s">
        <v>153</v>
      </c>
      <c r="AW820" s="13" t="s">
        <v>33</v>
      </c>
      <c r="AX820" s="13" t="s">
        <v>76</v>
      </c>
      <c r="AY820" s="261" t="s">
        <v>145</v>
      </c>
    </row>
    <row r="821" spans="2:65" s="1" customFormat="1" ht="20.4" customHeight="1">
      <c r="B821" s="38"/>
      <c r="C821" s="205" t="s">
        <v>886</v>
      </c>
      <c r="D821" s="205" t="s">
        <v>148</v>
      </c>
      <c r="E821" s="206" t="s">
        <v>887</v>
      </c>
      <c r="F821" s="207" t="s">
        <v>888</v>
      </c>
      <c r="G821" s="208" t="s">
        <v>177</v>
      </c>
      <c r="H821" s="209">
        <v>941.62</v>
      </c>
      <c r="I821" s="210"/>
      <c r="J821" s="211">
        <f>ROUND(I821*H821,2)</f>
        <v>0</v>
      </c>
      <c r="K821" s="207" t="s">
        <v>152</v>
      </c>
      <c r="L821" s="43"/>
      <c r="M821" s="212" t="s">
        <v>19</v>
      </c>
      <c r="N821" s="213" t="s">
        <v>42</v>
      </c>
      <c r="O821" s="79"/>
      <c r="P821" s="214">
        <f>O821*H821</f>
        <v>0</v>
      </c>
      <c r="Q821" s="214">
        <v>3E-05</v>
      </c>
      <c r="R821" s="214">
        <f>Q821*H821</f>
        <v>0.028248600000000002</v>
      </c>
      <c r="S821" s="214">
        <v>0</v>
      </c>
      <c r="T821" s="215">
        <f>S821*H821</f>
        <v>0</v>
      </c>
      <c r="AR821" s="17" t="s">
        <v>308</v>
      </c>
      <c r="AT821" s="17" t="s">
        <v>148</v>
      </c>
      <c r="AU821" s="17" t="s">
        <v>80</v>
      </c>
      <c r="AY821" s="17" t="s">
        <v>145</v>
      </c>
      <c r="BE821" s="216">
        <f>IF(N821="základní",J821,0)</f>
        <v>0</v>
      </c>
      <c r="BF821" s="216">
        <f>IF(N821="snížená",J821,0)</f>
        <v>0</v>
      </c>
      <c r="BG821" s="216">
        <f>IF(N821="zákl. přenesená",J821,0)</f>
        <v>0</v>
      </c>
      <c r="BH821" s="216">
        <f>IF(N821="sníž. přenesená",J821,0)</f>
        <v>0</v>
      </c>
      <c r="BI821" s="216">
        <f>IF(N821="nulová",J821,0)</f>
        <v>0</v>
      </c>
      <c r="BJ821" s="17" t="s">
        <v>76</v>
      </c>
      <c r="BK821" s="216">
        <f>ROUND(I821*H821,2)</f>
        <v>0</v>
      </c>
      <c r="BL821" s="17" t="s">
        <v>308</v>
      </c>
      <c r="BM821" s="17" t="s">
        <v>889</v>
      </c>
    </row>
    <row r="822" spans="2:47" s="1" customFormat="1" ht="12">
      <c r="B822" s="38"/>
      <c r="C822" s="39"/>
      <c r="D822" s="217" t="s">
        <v>155</v>
      </c>
      <c r="E822" s="39"/>
      <c r="F822" s="218" t="s">
        <v>872</v>
      </c>
      <c r="G822" s="39"/>
      <c r="H822" s="39"/>
      <c r="I822" s="131"/>
      <c r="J822" s="39"/>
      <c r="K822" s="39"/>
      <c r="L822" s="43"/>
      <c r="M822" s="219"/>
      <c r="N822" s="79"/>
      <c r="O822" s="79"/>
      <c r="P822" s="79"/>
      <c r="Q822" s="79"/>
      <c r="R822" s="79"/>
      <c r="S822" s="79"/>
      <c r="T822" s="80"/>
      <c r="AT822" s="17" t="s">
        <v>155</v>
      </c>
      <c r="AU822" s="17" t="s">
        <v>80</v>
      </c>
    </row>
    <row r="823" spans="2:51" s="11" customFormat="1" ht="12">
      <c r="B823" s="220"/>
      <c r="C823" s="221"/>
      <c r="D823" s="217" t="s">
        <v>157</v>
      </c>
      <c r="E823" s="222" t="s">
        <v>19</v>
      </c>
      <c r="F823" s="223" t="s">
        <v>158</v>
      </c>
      <c r="G823" s="221"/>
      <c r="H823" s="222" t="s">
        <v>19</v>
      </c>
      <c r="I823" s="224"/>
      <c r="J823" s="221"/>
      <c r="K823" s="221"/>
      <c r="L823" s="225"/>
      <c r="M823" s="226"/>
      <c r="N823" s="227"/>
      <c r="O823" s="227"/>
      <c r="P823" s="227"/>
      <c r="Q823" s="227"/>
      <c r="R823" s="227"/>
      <c r="S823" s="227"/>
      <c r="T823" s="228"/>
      <c r="AT823" s="229" t="s">
        <v>157</v>
      </c>
      <c r="AU823" s="229" t="s">
        <v>80</v>
      </c>
      <c r="AV823" s="11" t="s">
        <v>76</v>
      </c>
      <c r="AW823" s="11" t="s">
        <v>33</v>
      </c>
      <c r="AX823" s="11" t="s">
        <v>71</v>
      </c>
      <c r="AY823" s="229" t="s">
        <v>145</v>
      </c>
    </row>
    <row r="824" spans="2:51" s="11" customFormat="1" ht="12">
      <c r="B824" s="220"/>
      <c r="C824" s="221"/>
      <c r="D824" s="217" t="s">
        <v>157</v>
      </c>
      <c r="E824" s="222" t="s">
        <v>19</v>
      </c>
      <c r="F824" s="223" t="s">
        <v>159</v>
      </c>
      <c r="G824" s="221"/>
      <c r="H824" s="222" t="s">
        <v>19</v>
      </c>
      <c r="I824" s="224"/>
      <c r="J824" s="221"/>
      <c r="K824" s="221"/>
      <c r="L824" s="225"/>
      <c r="M824" s="226"/>
      <c r="N824" s="227"/>
      <c r="O824" s="227"/>
      <c r="P824" s="227"/>
      <c r="Q824" s="227"/>
      <c r="R824" s="227"/>
      <c r="S824" s="227"/>
      <c r="T824" s="228"/>
      <c r="AT824" s="229" t="s">
        <v>157</v>
      </c>
      <c r="AU824" s="229" t="s">
        <v>80</v>
      </c>
      <c r="AV824" s="11" t="s">
        <v>76</v>
      </c>
      <c r="AW824" s="11" t="s">
        <v>33</v>
      </c>
      <c r="AX824" s="11" t="s">
        <v>71</v>
      </c>
      <c r="AY824" s="229" t="s">
        <v>145</v>
      </c>
    </row>
    <row r="825" spans="2:51" s="12" customFormat="1" ht="12">
      <c r="B825" s="230"/>
      <c r="C825" s="231"/>
      <c r="D825" s="217" t="s">
        <v>157</v>
      </c>
      <c r="E825" s="232" t="s">
        <v>19</v>
      </c>
      <c r="F825" s="233" t="s">
        <v>93</v>
      </c>
      <c r="G825" s="231"/>
      <c r="H825" s="234">
        <v>941.62</v>
      </c>
      <c r="I825" s="235"/>
      <c r="J825" s="231"/>
      <c r="K825" s="231"/>
      <c r="L825" s="236"/>
      <c r="M825" s="237"/>
      <c r="N825" s="238"/>
      <c r="O825" s="238"/>
      <c r="P825" s="238"/>
      <c r="Q825" s="238"/>
      <c r="R825" s="238"/>
      <c r="S825" s="238"/>
      <c r="T825" s="239"/>
      <c r="AT825" s="240" t="s">
        <v>157</v>
      </c>
      <c r="AU825" s="240" t="s">
        <v>80</v>
      </c>
      <c r="AV825" s="12" t="s">
        <v>80</v>
      </c>
      <c r="AW825" s="12" t="s">
        <v>33</v>
      </c>
      <c r="AX825" s="12" t="s">
        <v>76</v>
      </c>
      <c r="AY825" s="240" t="s">
        <v>145</v>
      </c>
    </row>
    <row r="826" spans="2:65" s="1" customFormat="1" ht="20.4" customHeight="1">
      <c r="B826" s="38"/>
      <c r="C826" s="205" t="s">
        <v>890</v>
      </c>
      <c r="D826" s="205" t="s">
        <v>148</v>
      </c>
      <c r="E826" s="206" t="s">
        <v>891</v>
      </c>
      <c r="F826" s="207" t="s">
        <v>892</v>
      </c>
      <c r="G826" s="208" t="s">
        <v>177</v>
      </c>
      <c r="H826" s="209">
        <v>470.81</v>
      </c>
      <c r="I826" s="210"/>
      <c r="J826" s="211">
        <f>ROUND(I826*H826,2)</f>
        <v>0</v>
      </c>
      <c r="K826" s="207" t="s">
        <v>152</v>
      </c>
      <c r="L826" s="43"/>
      <c r="M826" s="212" t="s">
        <v>19</v>
      </c>
      <c r="N826" s="213" t="s">
        <v>42</v>
      </c>
      <c r="O826" s="79"/>
      <c r="P826" s="214">
        <f>O826*H826</f>
        <v>0</v>
      </c>
      <c r="Q826" s="214">
        <v>0.0045</v>
      </c>
      <c r="R826" s="214">
        <f>Q826*H826</f>
        <v>2.118645</v>
      </c>
      <c r="S826" s="214">
        <v>0</v>
      </c>
      <c r="T826" s="215">
        <f>S826*H826</f>
        <v>0</v>
      </c>
      <c r="AR826" s="17" t="s">
        <v>308</v>
      </c>
      <c r="AT826" s="17" t="s">
        <v>148</v>
      </c>
      <c r="AU826" s="17" t="s">
        <v>80</v>
      </c>
      <c r="AY826" s="17" t="s">
        <v>145</v>
      </c>
      <c r="BE826" s="216">
        <f>IF(N826="základní",J826,0)</f>
        <v>0</v>
      </c>
      <c r="BF826" s="216">
        <f>IF(N826="snížená",J826,0)</f>
        <v>0</v>
      </c>
      <c r="BG826" s="216">
        <f>IF(N826="zákl. přenesená",J826,0)</f>
        <v>0</v>
      </c>
      <c r="BH826" s="216">
        <f>IF(N826="sníž. přenesená",J826,0)</f>
        <v>0</v>
      </c>
      <c r="BI826" s="216">
        <f>IF(N826="nulová",J826,0)</f>
        <v>0</v>
      </c>
      <c r="BJ826" s="17" t="s">
        <v>76</v>
      </c>
      <c r="BK826" s="216">
        <f>ROUND(I826*H826,2)</f>
        <v>0</v>
      </c>
      <c r="BL826" s="17" t="s">
        <v>308</v>
      </c>
      <c r="BM826" s="17" t="s">
        <v>893</v>
      </c>
    </row>
    <row r="827" spans="2:47" s="1" customFormat="1" ht="12">
      <c r="B827" s="38"/>
      <c r="C827" s="39"/>
      <c r="D827" s="217" t="s">
        <v>155</v>
      </c>
      <c r="E827" s="39"/>
      <c r="F827" s="218" t="s">
        <v>872</v>
      </c>
      <c r="G827" s="39"/>
      <c r="H827" s="39"/>
      <c r="I827" s="131"/>
      <c r="J827" s="39"/>
      <c r="K827" s="39"/>
      <c r="L827" s="43"/>
      <c r="M827" s="219"/>
      <c r="N827" s="79"/>
      <c r="O827" s="79"/>
      <c r="P827" s="79"/>
      <c r="Q827" s="79"/>
      <c r="R827" s="79"/>
      <c r="S827" s="79"/>
      <c r="T827" s="80"/>
      <c r="AT827" s="17" t="s">
        <v>155</v>
      </c>
      <c r="AU827" s="17" t="s">
        <v>80</v>
      </c>
    </row>
    <row r="828" spans="2:51" s="11" customFormat="1" ht="12">
      <c r="B828" s="220"/>
      <c r="C828" s="221"/>
      <c r="D828" s="217" t="s">
        <v>157</v>
      </c>
      <c r="E828" s="222" t="s">
        <v>19</v>
      </c>
      <c r="F828" s="223" t="s">
        <v>158</v>
      </c>
      <c r="G828" s="221"/>
      <c r="H828" s="222" t="s">
        <v>19</v>
      </c>
      <c r="I828" s="224"/>
      <c r="J828" s="221"/>
      <c r="K828" s="221"/>
      <c r="L828" s="225"/>
      <c r="M828" s="226"/>
      <c r="N828" s="227"/>
      <c r="O828" s="227"/>
      <c r="P828" s="227"/>
      <c r="Q828" s="227"/>
      <c r="R828" s="227"/>
      <c r="S828" s="227"/>
      <c r="T828" s="228"/>
      <c r="AT828" s="229" t="s">
        <v>157</v>
      </c>
      <c r="AU828" s="229" t="s">
        <v>80</v>
      </c>
      <c r="AV828" s="11" t="s">
        <v>76</v>
      </c>
      <c r="AW828" s="11" t="s">
        <v>33</v>
      </c>
      <c r="AX828" s="11" t="s">
        <v>71</v>
      </c>
      <c r="AY828" s="229" t="s">
        <v>145</v>
      </c>
    </row>
    <row r="829" spans="2:51" s="11" customFormat="1" ht="12">
      <c r="B829" s="220"/>
      <c r="C829" s="221"/>
      <c r="D829" s="217" t="s">
        <v>157</v>
      </c>
      <c r="E829" s="222" t="s">
        <v>19</v>
      </c>
      <c r="F829" s="223" t="s">
        <v>159</v>
      </c>
      <c r="G829" s="221"/>
      <c r="H829" s="222" t="s">
        <v>19</v>
      </c>
      <c r="I829" s="224"/>
      <c r="J829" s="221"/>
      <c r="K829" s="221"/>
      <c r="L829" s="225"/>
      <c r="M829" s="226"/>
      <c r="N829" s="227"/>
      <c r="O829" s="227"/>
      <c r="P829" s="227"/>
      <c r="Q829" s="227"/>
      <c r="R829" s="227"/>
      <c r="S829" s="227"/>
      <c r="T829" s="228"/>
      <c r="AT829" s="229" t="s">
        <v>157</v>
      </c>
      <c r="AU829" s="229" t="s">
        <v>80</v>
      </c>
      <c r="AV829" s="11" t="s">
        <v>76</v>
      </c>
      <c r="AW829" s="11" t="s">
        <v>33</v>
      </c>
      <c r="AX829" s="11" t="s">
        <v>71</v>
      </c>
      <c r="AY829" s="229" t="s">
        <v>145</v>
      </c>
    </row>
    <row r="830" spans="2:51" s="12" customFormat="1" ht="12">
      <c r="B830" s="230"/>
      <c r="C830" s="231"/>
      <c r="D830" s="217" t="s">
        <v>157</v>
      </c>
      <c r="E830" s="232" t="s">
        <v>19</v>
      </c>
      <c r="F830" s="233" t="s">
        <v>894</v>
      </c>
      <c r="G830" s="231"/>
      <c r="H830" s="234">
        <v>470.81</v>
      </c>
      <c r="I830" s="235"/>
      <c r="J830" s="231"/>
      <c r="K830" s="231"/>
      <c r="L830" s="236"/>
      <c r="M830" s="237"/>
      <c r="N830" s="238"/>
      <c r="O830" s="238"/>
      <c r="P830" s="238"/>
      <c r="Q830" s="238"/>
      <c r="R830" s="238"/>
      <c r="S830" s="238"/>
      <c r="T830" s="239"/>
      <c r="AT830" s="240" t="s">
        <v>157</v>
      </c>
      <c r="AU830" s="240" t="s">
        <v>80</v>
      </c>
      <c r="AV830" s="12" t="s">
        <v>80</v>
      </c>
      <c r="AW830" s="12" t="s">
        <v>33</v>
      </c>
      <c r="AX830" s="12" t="s">
        <v>76</v>
      </c>
      <c r="AY830" s="240" t="s">
        <v>145</v>
      </c>
    </row>
    <row r="831" spans="2:65" s="1" customFormat="1" ht="20.4" customHeight="1">
      <c r="B831" s="38"/>
      <c r="C831" s="205" t="s">
        <v>895</v>
      </c>
      <c r="D831" s="205" t="s">
        <v>148</v>
      </c>
      <c r="E831" s="206" t="s">
        <v>896</v>
      </c>
      <c r="F831" s="207" t="s">
        <v>897</v>
      </c>
      <c r="G831" s="208" t="s">
        <v>177</v>
      </c>
      <c r="H831" s="209">
        <v>470.81</v>
      </c>
      <c r="I831" s="210"/>
      <c r="J831" s="211">
        <f>ROUND(I831*H831,2)</f>
        <v>0</v>
      </c>
      <c r="K831" s="207" t="s">
        <v>152</v>
      </c>
      <c r="L831" s="43"/>
      <c r="M831" s="212" t="s">
        <v>19</v>
      </c>
      <c r="N831" s="213" t="s">
        <v>42</v>
      </c>
      <c r="O831" s="79"/>
      <c r="P831" s="214">
        <f>O831*H831</f>
        <v>0</v>
      </c>
      <c r="Q831" s="214">
        <v>0.0075</v>
      </c>
      <c r="R831" s="214">
        <f>Q831*H831</f>
        <v>3.531075</v>
      </c>
      <c r="S831" s="214">
        <v>0</v>
      </c>
      <c r="T831" s="215">
        <f>S831*H831</f>
        <v>0</v>
      </c>
      <c r="AR831" s="17" t="s">
        <v>308</v>
      </c>
      <c r="AT831" s="17" t="s">
        <v>148</v>
      </c>
      <c r="AU831" s="17" t="s">
        <v>80</v>
      </c>
      <c r="AY831" s="17" t="s">
        <v>145</v>
      </c>
      <c r="BE831" s="216">
        <f>IF(N831="základní",J831,0)</f>
        <v>0</v>
      </c>
      <c r="BF831" s="216">
        <f>IF(N831="snížená",J831,0)</f>
        <v>0</v>
      </c>
      <c r="BG831" s="216">
        <f>IF(N831="zákl. přenesená",J831,0)</f>
        <v>0</v>
      </c>
      <c r="BH831" s="216">
        <f>IF(N831="sníž. přenesená",J831,0)</f>
        <v>0</v>
      </c>
      <c r="BI831" s="216">
        <f>IF(N831="nulová",J831,0)</f>
        <v>0</v>
      </c>
      <c r="BJ831" s="17" t="s">
        <v>76</v>
      </c>
      <c r="BK831" s="216">
        <f>ROUND(I831*H831,2)</f>
        <v>0</v>
      </c>
      <c r="BL831" s="17" t="s">
        <v>308</v>
      </c>
      <c r="BM831" s="17" t="s">
        <v>898</v>
      </c>
    </row>
    <row r="832" spans="2:47" s="1" customFormat="1" ht="12">
      <c r="B832" s="38"/>
      <c r="C832" s="39"/>
      <c r="D832" s="217" t="s">
        <v>155</v>
      </c>
      <c r="E832" s="39"/>
      <c r="F832" s="218" t="s">
        <v>872</v>
      </c>
      <c r="G832" s="39"/>
      <c r="H832" s="39"/>
      <c r="I832" s="131"/>
      <c r="J832" s="39"/>
      <c r="K832" s="39"/>
      <c r="L832" s="43"/>
      <c r="M832" s="219"/>
      <c r="N832" s="79"/>
      <c r="O832" s="79"/>
      <c r="P832" s="79"/>
      <c r="Q832" s="79"/>
      <c r="R832" s="79"/>
      <c r="S832" s="79"/>
      <c r="T832" s="80"/>
      <c r="AT832" s="17" t="s">
        <v>155</v>
      </c>
      <c r="AU832" s="17" t="s">
        <v>80</v>
      </c>
    </row>
    <row r="833" spans="2:51" s="11" customFormat="1" ht="12">
      <c r="B833" s="220"/>
      <c r="C833" s="221"/>
      <c r="D833" s="217" t="s">
        <v>157</v>
      </c>
      <c r="E833" s="222" t="s">
        <v>19</v>
      </c>
      <c r="F833" s="223" t="s">
        <v>158</v>
      </c>
      <c r="G833" s="221"/>
      <c r="H833" s="222" t="s">
        <v>19</v>
      </c>
      <c r="I833" s="224"/>
      <c r="J833" s="221"/>
      <c r="K833" s="221"/>
      <c r="L833" s="225"/>
      <c r="M833" s="226"/>
      <c r="N833" s="227"/>
      <c r="O833" s="227"/>
      <c r="P833" s="227"/>
      <c r="Q833" s="227"/>
      <c r="R833" s="227"/>
      <c r="S833" s="227"/>
      <c r="T833" s="228"/>
      <c r="AT833" s="229" t="s">
        <v>157</v>
      </c>
      <c r="AU833" s="229" t="s">
        <v>80</v>
      </c>
      <c r="AV833" s="11" t="s">
        <v>76</v>
      </c>
      <c r="AW833" s="11" t="s">
        <v>33</v>
      </c>
      <c r="AX833" s="11" t="s">
        <v>71</v>
      </c>
      <c r="AY833" s="229" t="s">
        <v>145</v>
      </c>
    </row>
    <row r="834" spans="2:51" s="11" customFormat="1" ht="12">
      <c r="B834" s="220"/>
      <c r="C834" s="221"/>
      <c r="D834" s="217" t="s">
        <v>157</v>
      </c>
      <c r="E834" s="222" t="s">
        <v>19</v>
      </c>
      <c r="F834" s="223" t="s">
        <v>159</v>
      </c>
      <c r="G834" s="221"/>
      <c r="H834" s="222" t="s">
        <v>19</v>
      </c>
      <c r="I834" s="224"/>
      <c r="J834" s="221"/>
      <c r="K834" s="221"/>
      <c r="L834" s="225"/>
      <c r="M834" s="226"/>
      <c r="N834" s="227"/>
      <c r="O834" s="227"/>
      <c r="P834" s="227"/>
      <c r="Q834" s="227"/>
      <c r="R834" s="227"/>
      <c r="S834" s="227"/>
      <c r="T834" s="228"/>
      <c r="AT834" s="229" t="s">
        <v>157</v>
      </c>
      <c r="AU834" s="229" t="s">
        <v>80</v>
      </c>
      <c r="AV834" s="11" t="s">
        <v>76</v>
      </c>
      <c r="AW834" s="11" t="s">
        <v>33</v>
      </c>
      <c r="AX834" s="11" t="s">
        <v>71</v>
      </c>
      <c r="AY834" s="229" t="s">
        <v>145</v>
      </c>
    </row>
    <row r="835" spans="2:51" s="12" customFormat="1" ht="12">
      <c r="B835" s="230"/>
      <c r="C835" s="231"/>
      <c r="D835" s="217" t="s">
        <v>157</v>
      </c>
      <c r="E835" s="232" t="s">
        <v>19</v>
      </c>
      <c r="F835" s="233" t="s">
        <v>894</v>
      </c>
      <c r="G835" s="231"/>
      <c r="H835" s="234">
        <v>470.81</v>
      </c>
      <c r="I835" s="235"/>
      <c r="J835" s="231"/>
      <c r="K835" s="231"/>
      <c r="L835" s="236"/>
      <c r="M835" s="237"/>
      <c r="N835" s="238"/>
      <c r="O835" s="238"/>
      <c r="P835" s="238"/>
      <c r="Q835" s="238"/>
      <c r="R835" s="238"/>
      <c r="S835" s="238"/>
      <c r="T835" s="239"/>
      <c r="AT835" s="240" t="s">
        <v>157</v>
      </c>
      <c r="AU835" s="240" t="s">
        <v>80</v>
      </c>
      <c r="AV835" s="12" t="s">
        <v>80</v>
      </c>
      <c r="AW835" s="12" t="s">
        <v>33</v>
      </c>
      <c r="AX835" s="12" t="s">
        <v>76</v>
      </c>
      <c r="AY835" s="240" t="s">
        <v>145</v>
      </c>
    </row>
    <row r="836" spans="2:65" s="1" customFormat="1" ht="20.4" customHeight="1">
      <c r="B836" s="38"/>
      <c r="C836" s="205" t="s">
        <v>899</v>
      </c>
      <c r="D836" s="205" t="s">
        <v>148</v>
      </c>
      <c r="E836" s="206" t="s">
        <v>900</v>
      </c>
      <c r="F836" s="207" t="s">
        <v>901</v>
      </c>
      <c r="G836" s="208" t="s">
        <v>177</v>
      </c>
      <c r="H836" s="209">
        <v>895.3</v>
      </c>
      <c r="I836" s="210"/>
      <c r="J836" s="211">
        <f>ROUND(I836*H836,2)</f>
        <v>0</v>
      </c>
      <c r="K836" s="207" t="s">
        <v>152</v>
      </c>
      <c r="L836" s="43"/>
      <c r="M836" s="212" t="s">
        <v>19</v>
      </c>
      <c r="N836" s="213" t="s">
        <v>42</v>
      </c>
      <c r="O836" s="79"/>
      <c r="P836" s="214">
        <f>O836*H836</f>
        <v>0</v>
      </c>
      <c r="Q836" s="214">
        <v>0</v>
      </c>
      <c r="R836" s="214">
        <f>Q836*H836</f>
        <v>0</v>
      </c>
      <c r="S836" s="214">
        <v>0.0025</v>
      </c>
      <c r="T836" s="215">
        <f>S836*H836</f>
        <v>2.23825</v>
      </c>
      <c r="AR836" s="17" t="s">
        <v>308</v>
      </c>
      <c r="AT836" s="17" t="s">
        <v>148</v>
      </c>
      <c r="AU836" s="17" t="s">
        <v>80</v>
      </c>
      <c r="AY836" s="17" t="s">
        <v>145</v>
      </c>
      <c r="BE836" s="216">
        <f>IF(N836="základní",J836,0)</f>
        <v>0</v>
      </c>
      <c r="BF836" s="216">
        <f>IF(N836="snížená",J836,0)</f>
        <v>0</v>
      </c>
      <c r="BG836" s="216">
        <f>IF(N836="zákl. přenesená",J836,0)</f>
        <v>0</v>
      </c>
      <c r="BH836" s="216">
        <f>IF(N836="sníž. přenesená",J836,0)</f>
        <v>0</v>
      </c>
      <c r="BI836" s="216">
        <f>IF(N836="nulová",J836,0)</f>
        <v>0</v>
      </c>
      <c r="BJ836" s="17" t="s">
        <v>76</v>
      </c>
      <c r="BK836" s="216">
        <f>ROUND(I836*H836,2)</f>
        <v>0</v>
      </c>
      <c r="BL836" s="17" t="s">
        <v>308</v>
      </c>
      <c r="BM836" s="17" t="s">
        <v>902</v>
      </c>
    </row>
    <row r="837" spans="2:51" s="11" customFormat="1" ht="12">
      <c r="B837" s="220"/>
      <c r="C837" s="221"/>
      <c r="D837" s="217" t="s">
        <v>157</v>
      </c>
      <c r="E837" s="222" t="s">
        <v>19</v>
      </c>
      <c r="F837" s="223" t="s">
        <v>335</v>
      </c>
      <c r="G837" s="221"/>
      <c r="H837" s="222" t="s">
        <v>19</v>
      </c>
      <c r="I837" s="224"/>
      <c r="J837" s="221"/>
      <c r="K837" s="221"/>
      <c r="L837" s="225"/>
      <c r="M837" s="226"/>
      <c r="N837" s="227"/>
      <c r="O837" s="227"/>
      <c r="P837" s="227"/>
      <c r="Q837" s="227"/>
      <c r="R837" s="227"/>
      <c r="S837" s="227"/>
      <c r="T837" s="228"/>
      <c r="AT837" s="229" t="s">
        <v>157</v>
      </c>
      <c r="AU837" s="229" t="s">
        <v>80</v>
      </c>
      <c r="AV837" s="11" t="s">
        <v>76</v>
      </c>
      <c r="AW837" s="11" t="s">
        <v>33</v>
      </c>
      <c r="AX837" s="11" t="s">
        <v>71</v>
      </c>
      <c r="AY837" s="229" t="s">
        <v>145</v>
      </c>
    </row>
    <row r="838" spans="2:51" s="11" customFormat="1" ht="12">
      <c r="B838" s="220"/>
      <c r="C838" s="221"/>
      <c r="D838" s="217" t="s">
        <v>157</v>
      </c>
      <c r="E838" s="222" t="s">
        <v>19</v>
      </c>
      <c r="F838" s="223" t="s">
        <v>336</v>
      </c>
      <c r="G838" s="221"/>
      <c r="H838" s="222" t="s">
        <v>19</v>
      </c>
      <c r="I838" s="224"/>
      <c r="J838" s="221"/>
      <c r="K838" s="221"/>
      <c r="L838" s="225"/>
      <c r="M838" s="226"/>
      <c r="N838" s="227"/>
      <c r="O838" s="227"/>
      <c r="P838" s="227"/>
      <c r="Q838" s="227"/>
      <c r="R838" s="227"/>
      <c r="S838" s="227"/>
      <c r="T838" s="228"/>
      <c r="AT838" s="229" t="s">
        <v>157</v>
      </c>
      <c r="AU838" s="229" t="s">
        <v>80</v>
      </c>
      <c r="AV838" s="11" t="s">
        <v>76</v>
      </c>
      <c r="AW838" s="11" t="s">
        <v>33</v>
      </c>
      <c r="AX838" s="11" t="s">
        <v>71</v>
      </c>
      <c r="AY838" s="229" t="s">
        <v>145</v>
      </c>
    </row>
    <row r="839" spans="2:51" s="11" customFormat="1" ht="12">
      <c r="B839" s="220"/>
      <c r="C839" s="221"/>
      <c r="D839" s="217" t="s">
        <v>157</v>
      </c>
      <c r="E839" s="222" t="s">
        <v>19</v>
      </c>
      <c r="F839" s="223" t="s">
        <v>351</v>
      </c>
      <c r="G839" s="221"/>
      <c r="H839" s="222" t="s">
        <v>19</v>
      </c>
      <c r="I839" s="224"/>
      <c r="J839" s="221"/>
      <c r="K839" s="221"/>
      <c r="L839" s="225"/>
      <c r="M839" s="226"/>
      <c r="N839" s="227"/>
      <c r="O839" s="227"/>
      <c r="P839" s="227"/>
      <c r="Q839" s="227"/>
      <c r="R839" s="227"/>
      <c r="S839" s="227"/>
      <c r="T839" s="228"/>
      <c r="AT839" s="229" t="s">
        <v>157</v>
      </c>
      <c r="AU839" s="229" t="s">
        <v>80</v>
      </c>
      <c r="AV839" s="11" t="s">
        <v>76</v>
      </c>
      <c r="AW839" s="11" t="s">
        <v>33</v>
      </c>
      <c r="AX839" s="11" t="s">
        <v>71</v>
      </c>
      <c r="AY839" s="229" t="s">
        <v>145</v>
      </c>
    </row>
    <row r="840" spans="2:51" s="12" customFormat="1" ht="12">
      <c r="B840" s="230"/>
      <c r="C840" s="231"/>
      <c r="D840" s="217" t="s">
        <v>157</v>
      </c>
      <c r="E840" s="232" t="s">
        <v>19</v>
      </c>
      <c r="F840" s="233" t="s">
        <v>903</v>
      </c>
      <c r="G840" s="231"/>
      <c r="H840" s="234">
        <v>310.56</v>
      </c>
      <c r="I840" s="235"/>
      <c r="J840" s="231"/>
      <c r="K840" s="231"/>
      <c r="L840" s="236"/>
      <c r="M840" s="237"/>
      <c r="N840" s="238"/>
      <c r="O840" s="238"/>
      <c r="P840" s="238"/>
      <c r="Q840" s="238"/>
      <c r="R840" s="238"/>
      <c r="S840" s="238"/>
      <c r="T840" s="239"/>
      <c r="AT840" s="240" t="s">
        <v>157</v>
      </c>
      <c r="AU840" s="240" t="s">
        <v>80</v>
      </c>
      <c r="AV840" s="12" t="s">
        <v>80</v>
      </c>
      <c r="AW840" s="12" t="s">
        <v>33</v>
      </c>
      <c r="AX840" s="12" t="s">
        <v>71</v>
      </c>
      <c r="AY840" s="240" t="s">
        <v>145</v>
      </c>
    </row>
    <row r="841" spans="2:51" s="11" customFormat="1" ht="12">
      <c r="B841" s="220"/>
      <c r="C841" s="221"/>
      <c r="D841" s="217" t="s">
        <v>157</v>
      </c>
      <c r="E841" s="222" t="s">
        <v>19</v>
      </c>
      <c r="F841" s="223" t="s">
        <v>354</v>
      </c>
      <c r="G841" s="221"/>
      <c r="H841" s="222" t="s">
        <v>19</v>
      </c>
      <c r="I841" s="224"/>
      <c r="J841" s="221"/>
      <c r="K841" s="221"/>
      <c r="L841" s="225"/>
      <c r="M841" s="226"/>
      <c r="N841" s="227"/>
      <c r="O841" s="227"/>
      <c r="P841" s="227"/>
      <c r="Q841" s="227"/>
      <c r="R841" s="227"/>
      <c r="S841" s="227"/>
      <c r="T841" s="228"/>
      <c r="AT841" s="229" t="s">
        <v>157</v>
      </c>
      <c r="AU841" s="229" t="s">
        <v>80</v>
      </c>
      <c r="AV841" s="11" t="s">
        <v>76</v>
      </c>
      <c r="AW841" s="11" t="s">
        <v>33</v>
      </c>
      <c r="AX841" s="11" t="s">
        <v>71</v>
      </c>
      <c r="AY841" s="229" t="s">
        <v>145</v>
      </c>
    </row>
    <row r="842" spans="2:51" s="12" customFormat="1" ht="12">
      <c r="B842" s="230"/>
      <c r="C842" s="231"/>
      <c r="D842" s="217" t="s">
        <v>157</v>
      </c>
      <c r="E842" s="232" t="s">
        <v>19</v>
      </c>
      <c r="F842" s="233" t="s">
        <v>904</v>
      </c>
      <c r="G842" s="231"/>
      <c r="H842" s="234">
        <v>112.44</v>
      </c>
      <c r="I842" s="235"/>
      <c r="J842" s="231"/>
      <c r="K842" s="231"/>
      <c r="L842" s="236"/>
      <c r="M842" s="237"/>
      <c r="N842" s="238"/>
      <c r="O842" s="238"/>
      <c r="P842" s="238"/>
      <c r="Q842" s="238"/>
      <c r="R842" s="238"/>
      <c r="S842" s="238"/>
      <c r="T842" s="239"/>
      <c r="AT842" s="240" t="s">
        <v>157</v>
      </c>
      <c r="AU842" s="240" t="s">
        <v>80</v>
      </c>
      <c r="AV842" s="12" t="s">
        <v>80</v>
      </c>
      <c r="AW842" s="12" t="s">
        <v>33</v>
      </c>
      <c r="AX842" s="12" t="s">
        <v>71</v>
      </c>
      <c r="AY842" s="240" t="s">
        <v>145</v>
      </c>
    </row>
    <row r="843" spans="2:51" s="11" customFormat="1" ht="12">
      <c r="B843" s="220"/>
      <c r="C843" s="221"/>
      <c r="D843" s="217" t="s">
        <v>157</v>
      </c>
      <c r="E843" s="222" t="s">
        <v>19</v>
      </c>
      <c r="F843" s="223" t="s">
        <v>337</v>
      </c>
      <c r="G843" s="221"/>
      <c r="H843" s="222" t="s">
        <v>19</v>
      </c>
      <c r="I843" s="224"/>
      <c r="J843" s="221"/>
      <c r="K843" s="221"/>
      <c r="L843" s="225"/>
      <c r="M843" s="226"/>
      <c r="N843" s="227"/>
      <c r="O843" s="227"/>
      <c r="P843" s="227"/>
      <c r="Q843" s="227"/>
      <c r="R843" s="227"/>
      <c r="S843" s="227"/>
      <c r="T843" s="228"/>
      <c r="AT843" s="229" t="s">
        <v>157</v>
      </c>
      <c r="AU843" s="229" t="s">
        <v>80</v>
      </c>
      <c r="AV843" s="11" t="s">
        <v>76</v>
      </c>
      <c r="AW843" s="11" t="s">
        <v>33</v>
      </c>
      <c r="AX843" s="11" t="s">
        <v>71</v>
      </c>
      <c r="AY843" s="229" t="s">
        <v>145</v>
      </c>
    </row>
    <row r="844" spans="2:51" s="12" customFormat="1" ht="12">
      <c r="B844" s="230"/>
      <c r="C844" s="231"/>
      <c r="D844" s="217" t="s">
        <v>157</v>
      </c>
      <c r="E844" s="232" t="s">
        <v>19</v>
      </c>
      <c r="F844" s="233" t="s">
        <v>905</v>
      </c>
      <c r="G844" s="231"/>
      <c r="H844" s="234">
        <v>77.64</v>
      </c>
      <c r="I844" s="235"/>
      <c r="J844" s="231"/>
      <c r="K844" s="231"/>
      <c r="L844" s="236"/>
      <c r="M844" s="237"/>
      <c r="N844" s="238"/>
      <c r="O844" s="238"/>
      <c r="P844" s="238"/>
      <c r="Q844" s="238"/>
      <c r="R844" s="238"/>
      <c r="S844" s="238"/>
      <c r="T844" s="239"/>
      <c r="AT844" s="240" t="s">
        <v>157</v>
      </c>
      <c r="AU844" s="240" t="s">
        <v>80</v>
      </c>
      <c r="AV844" s="12" t="s">
        <v>80</v>
      </c>
      <c r="AW844" s="12" t="s">
        <v>33</v>
      </c>
      <c r="AX844" s="12" t="s">
        <v>71</v>
      </c>
      <c r="AY844" s="240" t="s">
        <v>145</v>
      </c>
    </row>
    <row r="845" spans="2:51" s="11" customFormat="1" ht="12">
      <c r="B845" s="220"/>
      <c r="C845" s="221"/>
      <c r="D845" s="217" t="s">
        <v>157</v>
      </c>
      <c r="E845" s="222" t="s">
        <v>19</v>
      </c>
      <c r="F845" s="223" t="s">
        <v>340</v>
      </c>
      <c r="G845" s="221"/>
      <c r="H845" s="222" t="s">
        <v>19</v>
      </c>
      <c r="I845" s="224"/>
      <c r="J845" s="221"/>
      <c r="K845" s="221"/>
      <c r="L845" s="225"/>
      <c r="M845" s="226"/>
      <c r="N845" s="227"/>
      <c r="O845" s="227"/>
      <c r="P845" s="227"/>
      <c r="Q845" s="227"/>
      <c r="R845" s="227"/>
      <c r="S845" s="227"/>
      <c r="T845" s="228"/>
      <c r="AT845" s="229" t="s">
        <v>157</v>
      </c>
      <c r="AU845" s="229" t="s">
        <v>80</v>
      </c>
      <c r="AV845" s="11" t="s">
        <v>76</v>
      </c>
      <c r="AW845" s="11" t="s">
        <v>33</v>
      </c>
      <c r="AX845" s="11" t="s">
        <v>71</v>
      </c>
      <c r="AY845" s="229" t="s">
        <v>145</v>
      </c>
    </row>
    <row r="846" spans="2:51" s="12" customFormat="1" ht="12">
      <c r="B846" s="230"/>
      <c r="C846" s="231"/>
      <c r="D846" s="217" t="s">
        <v>157</v>
      </c>
      <c r="E846" s="232" t="s">
        <v>19</v>
      </c>
      <c r="F846" s="233" t="s">
        <v>906</v>
      </c>
      <c r="G846" s="231"/>
      <c r="H846" s="234">
        <v>74.56</v>
      </c>
      <c r="I846" s="235"/>
      <c r="J846" s="231"/>
      <c r="K846" s="231"/>
      <c r="L846" s="236"/>
      <c r="M846" s="237"/>
      <c r="N846" s="238"/>
      <c r="O846" s="238"/>
      <c r="P846" s="238"/>
      <c r="Q846" s="238"/>
      <c r="R846" s="238"/>
      <c r="S846" s="238"/>
      <c r="T846" s="239"/>
      <c r="AT846" s="240" t="s">
        <v>157</v>
      </c>
      <c r="AU846" s="240" t="s">
        <v>80</v>
      </c>
      <c r="AV846" s="12" t="s">
        <v>80</v>
      </c>
      <c r="AW846" s="12" t="s">
        <v>33</v>
      </c>
      <c r="AX846" s="12" t="s">
        <v>71</v>
      </c>
      <c r="AY846" s="240" t="s">
        <v>145</v>
      </c>
    </row>
    <row r="847" spans="2:51" s="11" customFormat="1" ht="12">
      <c r="B847" s="220"/>
      <c r="C847" s="221"/>
      <c r="D847" s="217" t="s">
        <v>157</v>
      </c>
      <c r="E847" s="222" t="s">
        <v>19</v>
      </c>
      <c r="F847" s="223" t="s">
        <v>250</v>
      </c>
      <c r="G847" s="221"/>
      <c r="H847" s="222" t="s">
        <v>19</v>
      </c>
      <c r="I847" s="224"/>
      <c r="J847" s="221"/>
      <c r="K847" s="221"/>
      <c r="L847" s="225"/>
      <c r="M847" s="226"/>
      <c r="N847" s="227"/>
      <c r="O847" s="227"/>
      <c r="P847" s="227"/>
      <c r="Q847" s="227"/>
      <c r="R847" s="227"/>
      <c r="S847" s="227"/>
      <c r="T847" s="228"/>
      <c r="AT847" s="229" t="s">
        <v>157</v>
      </c>
      <c r="AU847" s="229" t="s">
        <v>80</v>
      </c>
      <c r="AV847" s="11" t="s">
        <v>76</v>
      </c>
      <c r="AW847" s="11" t="s">
        <v>33</v>
      </c>
      <c r="AX847" s="11" t="s">
        <v>71</v>
      </c>
      <c r="AY847" s="229" t="s">
        <v>145</v>
      </c>
    </row>
    <row r="848" spans="2:51" s="12" customFormat="1" ht="12">
      <c r="B848" s="230"/>
      <c r="C848" s="231"/>
      <c r="D848" s="217" t="s">
        <v>157</v>
      </c>
      <c r="E848" s="232" t="s">
        <v>19</v>
      </c>
      <c r="F848" s="233" t="s">
        <v>784</v>
      </c>
      <c r="G848" s="231"/>
      <c r="H848" s="234">
        <v>242.1</v>
      </c>
      <c r="I848" s="235"/>
      <c r="J848" s="231"/>
      <c r="K848" s="231"/>
      <c r="L848" s="236"/>
      <c r="M848" s="237"/>
      <c r="N848" s="238"/>
      <c r="O848" s="238"/>
      <c r="P848" s="238"/>
      <c r="Q848" s="238"/>
      <c r="R848" s="238"/>
      <c r="S848" s="238"/>
      <c r="T848" s="239"/>
      <c r="AT848" s="240" t="s">
        <v>157</v>
      </c>
      <c r="AU848" s="240" t="s">
        <v>80</v>
      </c>
      <c r="AV848" s="12" t="s">
        <v>80</v>
      </c>
      <c r="AW848" s="12" t="s">
        <v>33</v>
      </c>
      <c r="AX848" s="12" t="s">
        <v>71</v>
      </c>
      <c r="AY848" s="240" t="s">
        <v>145</v>
      </c>
    </row>
    <row r="849" spans="2:51" s="11" customFormat="1" ht="12">
      <c r="B849" s="220"/>
      <c r="C849" s="221"/>
      <c r="D849" s="217" t="s">
        <v>157</v>
      </c>
      <c r="E849" s="222" t="s">
        <v>19</v>
      </c>
      <c r="F849" s="223" t="s">
        <v>259</v>
      </c>
      <c r="G849" s="221"/>
      <c r="H849" s="222" t="s">
        <v>19</v>
      </c>
      <c r="I849" s="224"/>
      <c r="J849" s="221"/>
      <c r="K849" s="221"/>
      <c r="L849" s="225"/>
      <c r="M849" s="226"/>
      <c r="N849" s="227"/>
      <c r="O849" s="227"/>
      <c r="P849" s="227"/>
      <c r="Q849" s="227"/>
      <c r="R849" s="227"/>
      <c r="S849" s="227"/>
      <c r="T849" s="228"/>
      <c r="AT849" s="229" t="s">
        <v>157</v>
      </c>
      <c r="AU849" s="229" t="s">
        <v>80</v>
      </c>
      <c r="AV849" s="11" t="s">
        <v>76</v>
      </c>
      <c r="AW849" s="11" t="s">
        <v>33</v>
      </c>
      <c r="AX849" s="11" t="s">
        <v>71</v>
      </c>
      <c r="AY849" s="229" t="s">
        <v>145</v>
      </c>
    </row>
    <row r="850" spans="2:51" s="12" customFormat="1" ht="12">
      <c r="B850" s="230"/>
      <c r="C850" s="231"/>
      <c r="D850" s="217" t="s">
        <v>157</v>
      </c>
      <c r="E850" s="232" t="s">
        <v>19</v>
      </c>
      <c r="F850" s="233" t="s">
        <v>785</v>
      </c>
      <c r="G850" s="231"/>
      <c r="H850" s="234">
        <v>23.3</v>
      </c>
      <c r="I850" s="235"/>
      <c r="J850" s="231"/>
      <c r="K850" s="231"/>
      <c r="L850" s="236"/>
      <c r="M850" s="237"/>
      <c r="N850" s="238"/>
      <c r="O850" s="238"/>
      <c r="P850" s="238"/>
      <c r="Q850" s="238"/>
      <c r="R850" s="238"/>
      <c r="S850" s="238"/>
      <c r="T850" s="239"/>
      <c r="AT850" s="240" t="s">
        <v>157</v>
      </c>
      <c r="AU850" s="240" t="s">
        <v>80</v>
      </c>
      <c r="AV850" s="12" t="s">
        <v>80</v>
      </c>
      <c r="AW850" s="12" t="s">
        <v>33</v>
      </c>
      <c r="AX850" s="12" t="s">
        <v>71</v>
      </c>
      <c r="AY850" s="240" t="s">
        <v>145</v>
      </c>
    </row>
    <row r="851" spans="2:51" s="11" customFormat="1" ht="12">
      <c r="B851" s="220"/>
      <c r="C851" s="221"/>
      <c r="D851" s="217" t="s">
        <v>157</v>
      </c>
      <c r="E851" s="222" t="s">
        <v>19</v>
      </c>
      <c r="F851" s="223" t="s">
        <v>264</v>
      </c>
      <c r="G851" s="221"/>
      <c r="H851" s="222" t="s">
        <v>19</v>
      </c>
      <c r="I851" s="224"/>
      <c r="J851" s="221"/>
      <c r="K851" s="221"/>
      <c r="L851" s="225"/>
      <c r="M851" s="226"/>
      <c r="N851" s="227"/>
      <c r="O851" s="227"/>
      <c r="P851" s="227"/>
      <c r="Q851" s="227"/>
      <c r="R851" s="227"/>
      <c r="S851" s="227"/>
      <c r="T851" s="228"/>
      <c r="AT851" s="229" t="s">
        <v>157</v>
      </c>
      <c r="AU851" s="229" t="s">
        <v>80</v>
      </c>
      <c r="AV851" s="11" t="s">
        <v>76</v>
      </c>
      <c r="AW851" s="11" t="s">
        <v>33</v>
      </c>
      <c r="AX851" s="11" t="s">
        <v>71</v>
      </c>
      <c r="AY851" s="229" t="s">
        <v>145</v>
      </c>
    </row>
    <row r="852" spans="2:51" s="12" customFormat="1" ht="12">
      <c r="B852" s="230"/>
      <c r="C852" s="231"/>
      <c r="D852" s="217" t="s">
        <v>157</v>
      </c>
      <c r="E852" s="232" t="s">
        <v>19</v>
      </c>
      <c r="F852" s="233" t="s">
        <v>786</v>
      </c>
      <c r="G852" s="231"/>
      <c r="H852" s="234">
        <v>21.5</v>
      </c>
      <c r="I852" s="235"/>
      <c r="J852" s="231"/>
      <c r="K852" s="231"/>
      <c r="L852" s="236"/>
      <c r="M852" s="237"/>
      <c r="N852" s="238"/>
      <c r="O852" s="238"/>
      <c r="P852" s="238"/>
      <c r="Q852" s="238"/>
      <c r="R852" s="238"/>
      <c r="S852" s="238"/>
      <c r="T852" s="239"/>
      <c r="AT852" s="240" t="s">
        <v>157</v>
      </c>
      <c r="AU852" s="240" t="s">
        <v>80</v>
      </c>
      <c r="AV852" s="12" t="s">
        <v>80</v>
      </c>
      <c r="AW852" s="12" t="s">
        <v>33</v>
      </c>
      <c r="AX852" s="12" t="s">
        <v>71</v>
      </c>
      <c r="AY852" s="240" t="s">
        <v>145</v>
      </c>
    </row>
    <row r="853" spans="2:51" s="11" customFormat="1" ht="12">
      <c r="B853" s="220"/>
      <c r="C853" s="221"/>
      <c r="D853" s="217" t="s">
        <v>157</v>
      </c>
      <c r="E853" s="222" t="s">
        <v>19</v>
      </c>
      <c r="F853" s="223" t="s">
        <v>268</v>
      </c>
      <c r="G853" s="221"/>
      <c r="H853" s="222" t="s">
        <v>19</v>
      </c>
      <c r="I853" s="224"/>
      <c r="J853" s="221"/>
      <c r="K853" s="221"/>
      <c r="L853" s="225"/>
      <c r="M853" s="226"/>
      <c r="N853" s="227"/>
      <c r="O853" s="227"/>
      <c r="P853" s="227"/>
      <c r="Q853" s="227"/>
      <c r="R853" s="227"/>
      <c r="S853" s="227"/>
      <c r="T853" s="228"/>
      <c r="AT853" s="229" t="s">
        <v>157</v>
      </c>
      <c r="AU853" s="229" t="s">
        <v>80</v>
      </c>
      <c r="AV853" s="11" t="s">
        <v>76</v>
      </c>
      <c r="AW853" s="11" t="s">
        <v>33</v>
      </c>
      <c r="AX853" s="11" t="s">
        <v>71</v>
      </c>
      <c r="AY853" s="229" t="s">
        <v>145</v>
      </c>
    </row>
    <row r="854" spans="2:51" s="12" customFormat="1" ht="12">
      <c r="B854" s="230"/>
      <c r="C854" s="231"/>
      <c r="D854" s="217" t="s">
        <v>157</v>
      </c>
      <c r="E854" s="232" t="s">
        <v>19</v>
      </c>
      <c r="F854" s="233" t="s">
        <v>787</v>
      </c>
      <c r="G854" s="231"/>
      <c r="H854" s="234">
        <v>33.2</v>
      </c>
      <c r="I854" s="235"/>
      <c r="J854" s="231"/>
      <c r="K854" s="231"/>
      <c r="L854" s="236"/>
      <c r="M854" s="237"/>
      <c r="N854" s="238"/>
      <c r="O854" s="238"/>
      <c r="P854" s="238"/>
      <c r="Q854" s="238"/>
      <c r="R854" s="238"/>
      <c r="S854" s="238"/>
      <c r="T854" s="239"/>
      <c r="AT854" s="240" t="s">
        <v>157</v>
      </c>
      <c r="AU854" s="240" t="s">
        <v>80</v>
      </c>
      <c r="AV854" s="12" t="s">
        <v>80</v>
      </c>
      <c r="AW854" s="12" t="s">
        <v>33</v>
      </c>
      <c r="AX854" s="12" t="s">
        <v>71</v>
      </c>
      <c r="AY854" s="240" t="s">
        <v>145</v>
      </c>
    </row>
    <row r="855" spans="2:51" s="14" customFormat="1" ht="12">
      <c r="B855" s="262"/>
      <c r="C855" s="263"/>
      <c r="D855" s="217" t="s">
        <v>157</v>
      </c>
      <c r="E855" s="264" t="s">
        <v>86</v>
      </c>
      <c r="F855" s="265" t="s">
        <v>229</v>
      </c>
      <c r="G855" s="263"/>
      <c r="H855" s="266">
        <v>895.3</v>
      </c>
      <c r="I855" s="267"/>
      <c r="J855" s="263"/>
      <c r="K855" s="263"/>
      <c r="L855" s="268"/>
      <c r="M855" s="269"/>
      <c r="N855" s="270"/>
      <c r="O855" s="270"/>
      <c r="P855" s="270"/>
      <c r="Q855" s="270"/>
      <c r="R855" s="270"/>
      <c r="S855" s="270"/>
      <c r="T855" s="271"/>
      <c r="AT855" s="272" t="s">
        <v>157</v>
      </c>
      <c r="AU855" s="272" t="s">
        <v>80</v>
      </c>
      <c r="AV855" s="14" t="s">
        <v>146</v>
      </c>
      <c r="AW855" s="14" t="s">
        <v>33</v>
      </c>
      <c r="AX855" s="14" t="s">
        <v>71</v>
      </c>
      <c r="AY855" s="272" t="s">
        <v>145</v>
      </c>
    </row>
    <row r="856" spans="2:51" s="13" customFormat="1" ht="12">
      <c r="B856" s="251"/>
      <c r="C856" s="252"/>
      <c r="D856" s="217" t="s">
        <v>157</v>
      </c>
      <c r="E856" s="253" t="s">
        <v>19</v>
      </c>
      <c r="F856" s="254" t="s">
        <v>185</v>
      </c>
      <c r="G856" s="252"/>
      <c r="H856" s="255">
        <v>895.3</v>
      </c>
      <c r="I856" s="256"/>
      <c r="J856" s="252"/>
      <c r="K856" s="252"/>
      <c r="L856" s="257"/>
      <c r="M856" s="258"/>
      <c r="N856" s="259"/>
      <c r="O856" s="259"/>
      <c r="P856" s="259"/>
      <c r="Q856" s="259"/>
      <c r="R856" s="259"/>
      <c r="S856" s="259"/>
      <c r="T856" s="260"/>
      <c r="AT856" s="261" t="s">
        <v>157</v>
      </c>
      <c r="AU856" s="261" t="s">
        <v>80</v>
      </c>
      <c r="AV856" s="13" t="s">
        <v>153</v>
      </c>
      <c r="AW856" s="13" t="s">
        <v>33</v>
      </c>
      <c r="AX856" s="13" t="s">
        <v>76</v>
      </c>
      <c r="AY856" s="261" t="s">
        <v>145</v>
      </c>
    </row>
    <row r="857" spans="2:65" s="1" customFormat="1" ht="20.4" customHeight="1">
      <c r="B857" s="38"/>
      <c r="C857" s="205" t="s">
        <v>907</v>
      </c>
      <c r="D857" s="205" t="s">
        <v>148</v>
      </c>
      <c r="E857" s="206" t="s">
        <v>908</v>
      </c>
      <c r="F857" s="207" t="s">
        <v>909</v>
      </c>
      <c r="G857" s="208" t="s">
        <v>177</v>
      </c>
      <c r="H857" s="209">
        <v>103.48</v>
      </c>
      <c r="I857" s="210"/>
      <c r="J857" s="211">
        <f>ROUND(I857*H857,2)</f>
        <v>0</v>
      </c>
      <c r="K857" s="207" t="s">
        <v>152</v>
      </c>
      <c r="L857" s="43"/>
      <c r="M857" s="212" t="s">
        <v>19</v>
      </c>
      <c r="N857" s="213" t="s">
        <v>42</v>
      </c>
      <c r="O857" s="79"/>
      <c r="P857" s="214">
        <f>O857*H857</f>
        <v>0</v>
      </c>
      <c r="Q857" s="214">
        <v>0</v>
      </c>
      <c r="R857" s="214">
        <f>Q857*H857</f>
        <v>0</v>
      </c>
      <c r="S857" s="214">
        <v>0.003</v>
      </c>
      <c r="T857" s="215">
        <f>S857*H857</f>
        <v>0.31044</v>
      </c>
      <c r="AR857" s="17" t="s">
        <v>308</v>
      </c>
      <c r="AT857" s="17" t="s">
        <v>148</v>
      </c>
      <c r="AU857" s="17" t="s">
        <v>80</v>
      </c>
      <c r="AY857" s="17" t="s">
        <v>145</v>
      </c>
      <c r="BE857" s="216">
        <f>IF(N857="základní",J857,0)</f>
        <v>0</v>
      </c>
      <c r="BF857" s="216">
        <f>IF(N857="snížená",J857,0)</f>
        <v>0</v>
      </c>
      <c r="BG857" s="216">
        <f>IF(N857="zákl. přenesená",J857,0)</f>
        <v>0</v>
      </c>
      <c r="BH857" s="216">
        <f>IF(N857="sníž. přenesená",J857,0)</f>
        <v>0</v>
      </c>
      <c r="BI857" s="216">
        <f>IF(N857="nulová",J857,0)</f>
        <v>0</v>
      </c>
      <c r="BJ857" s="17" t="s">
        <v>76</v>
      </c>
      <c r="BK857" s="216">
        <f>ROUND(I857*H857,2)</f>
        <v>0</v>
      </c>
      <c r="BL857" s="17" t="s">
        <v>308</v>
      </c>
      <c r="BM857" s="17" t="s">
        <v>910</v>
      </c>
    </row>
    <row r="858" spans="2:51" s="11" customFormat="1" ht="12">
      <c r="B858" s="220"/>
      <c r="C858" s="221"/>
      <c r="D858" s="217" t="s">
        <v>157</v>
      </c>
      <c r="E858" s="222" t="s">
        <v>19</v>
      </c>
      <c r="F858" s="223" t="s">
        <v>335</v>
      </c>
      <c r="G858" s="221"/>
      <c r="H858" s="222" t="s">
        <v>19</v>
      </c>
      <c r="I858" s="224"/>
      <c r="J858" s="221"/>
      <c r="K858" s="221"/>
      <c r="L858" s="225"/>
      <c r="M858" s="226"/>
      <c r="N858" s="227"/>
      <c r="O858" s="227"/>
      <c r="P858" s="227"/>
      <c r="Q858" s="227"/>
      <c r="R858" s="227"/>
      <c r="S858" s="227"/>
      <c r="T858" s="228"/>
      <c r="AT858" s="229" t="s">
        <v>157</v>
      </c>
      <c r="AU858" s="229" t="s">
        <v>80</v>
      </c>
      <c r="AV858" s="11" t="s">
        <v>76</v>
      </c>
      <c r="AW858" s="11" t="s">
        <v>33</v>
      </c>
      <c r="AX858" s="11" t="s">
        <v>71</v>
      </c>
      <c r="AY858" s="229" t="s">
        <v>145</v>
      </c>
    </row>
    <row r="859" spans="2:51" s="11" customFormat="1" ht="12">
      <c r="B859" s="220"/>
      <c r="C859" s="221"/>
      <c r="D859" s="217" t="s">
        <v>157</v>
      </c>
      <c r="E859" s="222" t="s">
        <v>19</v>
      </c>
      <c r="F859" s="223" t="s">
        <v>336</v>
      </c>
      <c r="G859" s="221"/>
      <c r="H859" s="222" t="s">
        <v>19</v>
      </c>
      <c r="I859" s="224"/>
      <c r="J859" s="221"/>
      <c r="K859" s="221"/>
      <c r="L859" s="225"/>
      <c r="M859" s="226"/>
      <c r="N859" s="227"/>
      <c r="O859" s="227"/>
      <c r="P859" s="227"/>
      <c r="Q859" s="227"/>
      <c r="R859" s="227"/>
      <c r="S859" s="227"/>
      <c r="T859" s="228"/>
      <c r="AT859" s="229" t="s">
        <v>157</v>
      </c>
      <c r="AU859" s="229" t="s">
        <v>80</v>
      </c>
      <c r="AV859" s="11" t="s">
        <v>76</v>
      </c>
      <c r="AW859" s="11" t="s">
        <v>33</v>
      </c>
      <c r="AX859" s="11" t="s">
        <v>71</v>
      </c>
      <c r="AY859" s="229" t="s">
        <v>145</v>
      </c>
    </row>
    <row r="860" spans="2:51" s="11" customFormat="1" ht="12">
      <c r="B860" s="220"/>
      <c r="C860" s="221"/>
      <c r="D860" s="217" t="s">
        <v>157</v>
      </c>
      <c r="E860" s="222" t="s">
        <v>19</v>
      </c>
      <c r="F860" s="223" t="s">
        <v>351</v>
      </c>
      <c r="G860" s="221"/>
      <c r="H860" s="222" t="s">
        <v>19</v>
      </c>
      <c r="I860" s="224"/>
      <c r="J860" s="221"/>
      <c r="K860" s="221"/>
      <c r="L860" s="225"/>
      <c r="M860" s="226"/>
      <c r="N860" s="227"/>
      <c r="O860" s="227"/>
      <c r="P860" s="227"/>
      <c r="Q860" s="227"/>
      <c r="R860" s="227"/>
      <c r="S860" s="227"/>
      <c r="T860" s="228"/>
      <c r="AT860" s="229" t="s">
        <v>157</v>
      </c>
      <c r="AU860" s="229" t="s">
        <v>80</v>
      </c>
      <c r="AV860" s="11" t="s">
        <v>76</v>
      </c>
      <c r="AW860" s="11" t="s">
        <v>33</v>
      </c>
      <c r="AX860" s="11" t="s">
        <v>71</v>
      </c>
      <c r="AY860" s="229" t="s">
        <v>145</v>
      </c>
    </row>
    <row r="861" spans="2:51" s="12" customFormat="1" ht="12">
      <c r="B861" s="230"/>
      <c r="C861" s="231"/>
      <c r="D861" s="217" t="s">
        <v>157</v>
      </c>
      <c r="E861" s="232" t="s">
        <v>19</v>
      </c>
      <c r="F861" s="233" t="s">
        <v>911</v>
      </c>
      <c r="G861" s="231"/>
      <c r="H861" s="234">
        <v>50.24</v>
      </c>
      <c r="I861" s="235"/>
      <c r="J861" s="231"/>
      <c r="K861" s="231"/>
      <c r="L861" s="236"/>
      <c r="M861" s="237"/>
      <c r="N861" s="238"/>
      <c r="O861" s="238"/>
      <c r="P861" s="238"/>
      <c r="Q861" s="238"/>
      <c r="R861" s="238"/>
      <c r="S861" s="238"/>
      <c r="T861" s="239"/>
      <c r="AT861" s="240" t="s">
        <v>157</v>
      </c>
      <c r="AU861" s="240" t="s">
        <v>80</v>
      </c>
      <c r="AV861" s="12" t="s">
        <v>80</v>
      </c>
      <c r="AW861" s="12" t="s">
        <v>33</v>
      </c>
      <c r="AX861" s="12" t="s">
        <v>71</v>
      </c>
      <c r="AY861" s="240" t="s">
        <v>145</v>
      </c>
    </row>
    <row r="862" spans="2:51" s="11" customFormat="1" ht="12">
      <c r="B862" s="220"/>
      <c r="C862" s="221"/>
      <c r="D862" s="217" t="s">
        <v>157</v>
      </c>
      <c r="E862" s="222" t="s">
        <v>19</v>
      </c>
      <c r="F862" s="223" t="s">
        <v>354</v>
      </c>
      <c r="G862" s="221"/>
      <c r="H862" s="222" t="s">
        <v>19</v>
      </c>
      <c r="I862" s="224"/>
      <c r="J862" s="221"/>
      <c r="K862" s="221"/>
      <c r="L862" s="225"/>
      <c r="M862" s="226"/>
      <c r="N862" s="227"/>
      <c r="O862" s="227"/>
      <c r="P862" s="227"/>
      <c r="Q862" s="227"/>
      <c r="R862" s="227"/>
      <c r="S862" s="227"/>
      <c r="T862" s="228"/>
      <c r="AT862" s="229" t="s">
        <v>157</v>
      </c>
      <c r="AU862" s="229" t="s">
        <v>80</v>
      </c>
      <c r="AV862" s="11" t="s">
        <v>76</v>
      </c>
      <c r="AW862" s="11" t="s">
        <v>33</v>
      </c>
      <c r="AX862" s="11" t="s">
        <v>71</v>
      </c>
      <c r="AY862" s="229" t="s">
        <v>145</v>
      </c>
    </row>
    <row r="863" spans="2:51" s="12" customFormat="1" ht="12">
      <c r="B863" s="230"/>
      <c r="C863" s="231"/>
      <c r="D863" s="217" t="s">
        <v>157</v>
      </c>
      <c r="E863" s="232" t="s">
        <v>19</v>
      </c>
      <c r="F863" s="233" t="s">
        <v>912</v>
      </c>
      <c r="G863" s="231"/>
      <c r="H863" s="234">
        <v>23.64</v>
      </c>
      <c r="I863" s="235"/>
      <c r="J863" s="231"/>
      <c r="K863" s="231"/>
      <c r="L863" s="236"/>
      <c r="M863" s="237"/>
      <c r="N863" s="238"/>
      <c r="O863" s="238"/>
      <c r="P863" s="238"/>
      <c r="Q863" s="238"/>
      <c r="R863" s="238"/>
      <c r="S863" s="238"/>
      <c r="T863" s="239"/>
      <c r="AT863" s="240" t="s">
        <v>157</v>
      </c>
      <c r="AU863" s="240" t="s">
        <v>80</v>
      </c>
      <c r="AV863" s="12" t="s">
        <v>80</v>
      </c>
      <c r="AW863" s="12" t="s">
        <v>33</v>
      </c>
      <c r="AX863" s="12" t="s">
        <v>71</v>
      </c>
      <c r="AY863" s="240" t="s">
        <v>145</v>
      </c>
    </row>
    <row r="864" spans="2:51" s="11" customFormat="1" ht="12">
      <c r="B864" s="220"/>
      <c r="C864" s="221"/>
      <c r="D864" s="217" t="s">
        <v>157</v>
      </c>
      <c r="E864" s="222" t="s">
        <v>19</v>
      </c>
      <c r="F864" s="223" t="s">
        <v>261</v>
      </c>
      <c r="G864" s="221"/>
      <c r="H864" s="222" t="s">
        <v>19</v>
      </c>
      <c r="I864" s="224"/>
      <c r="J864" s="221"/>
      <c r="K864" s="221"/>
      <c r="L864" s="225"/>
      <c r="M864" s="226"/>
      <c r="N864" s="227"/>
      <c r="O864" s="227"/>
      <c r="P864" s="227"/>
      <c r="Q864" s="227"/>
      <c r="R864" s="227"/>
      <c r="S864" s="227"/>
      <c r="T864" s="228"/>
      <c r="AT864" s="229" t="s">
        <v>157</v>
      </c>
      <c r="AU864" s="229" t="s">
        <v>80</v>
      </c>
      <c r="AV864" s="11" t="s">
        <v>76</v>
      </c>
      <c r="AW864" s="11" t="s">
        <v>33</v>
      </c>
      <c r="AX864" s="11" t="s">
        <v>71</v>
      </c>
      <c r="AY864" s="229" t="s">
        <v>145</v>
      </c>
    </row>
    <row r="865" spans="2:51" s="12" customFormat="1" ht="12">
      <c r="B865" s="230"/>
      <c r="C865" s="231"/>
      <c r="D865" s="217" t="s">
        <v>157</v>
      </c>
      <c r="E865" s="232" t="s">
        <v>19</v>
      </c>
      <c r="F865" s="233" t="s">
        <v>913</v>
      </c>
      <c r="G865" s="231"/>
      <c r="H865" s="234">
        <v>11.1</v>
      </c>
      <c r="I865" s="235"/>
      <c r="J865" s="231"/>
      <c r="K865" s="231"/>
      <c r="L865" s="236"/>
      <c r="M865" s="237"/>
      <c r="N865" s="238"/>
      <c r="O865" s="238"/>
      <c r="P865" s="238"/>
      <c r="Q865" s="238"/>
      <c r="R865" s="238"/>
      <c r="S865" s="238"/>
      <c r="T865" s="239"/>
      <c r="AT865" s="240" t="s">
        <v>157</v>
      </c>
      <c r="AU865" s="240" t="s">
        <v>80</v>
      </c>
      <c r="AV865" s="12" t="s">
        <v>80</v>
      </c>
      <c r="AW865" s="12" t="s">
        <v>33</v>
      </c>
      <c r="AX865" s="12" t="s">
        <v>71</v>
      </c>
      <c r="AY865" s="240" t="s">
        <v>145</v>
      </c>
    </row>
    <row r="866" spans="2:51" s="11" customFormat="1" ht="12">
      <c r="B866" s="220"/>
      <c r="C866" s="221"/>
      <c r="D866" s="217" t="s">
        <v>157</v>
      </c>
      <c r="E866" s="222" t="s">
        <v>19</v>
      </c>
      <c r="F866" s="223" t="s">
        <v>882</v>
      </c>
      <c r="G866" s="221"/>
      <c r="H866" s="222" t="s">
        <v>19</v>
      </c>
      <c r="I866" s="224"/>
      <c r="J866" s="221"/>
      <c r="K866" s="221"/>
      <c r="L866" s="225"/>
      <c r="M866" s="226"/>
      <c r="N866" s="227"/>
      <c r="O866" s="227"/>
      <c r="P866" s="227"/>
      <c r="Q866" s="227"/>
      <c r="R866" s="227"/>
      <c r="S866" s="227"/>
      <c r="T866" s="228"/>
      <c r="AT866" s="229" t="s">
        <v>157</v>
      </c>
      <c r="AU866" s="229" t="s">
        <v>80</v>
      </c>
      <c r="AV866" s="11" t="s">
        <v>76</v>
      </c>
      <c r="AW866" s="11" t="s">
        <v>33</v>
      </c>
      <c r="AX866" s="11" t="s">
        <v>71</v>
      </c>
      <c r="AY866" s="229" t="s">
        <v>145</v>
      </c>
    </row>
    <row r="867" spans="2:51" s="12" customFormat="1" ht="12">
      <c r="B867" s="230"/>
      <c r="C867" s="231"/>
      <c r="D867" s="217" t="s">
        <v>157</v>
      </c>
      <c r="E867" s="232" t="s">
        <v>19</v>
      </c>
      <c r="F867" s="233" t="s">
        <v>883</v>
      </c>
      <c r="G867" s="231"/>
      <c r="H867" s="234">
        <v>18.5</v>
      </c>
      <c r="I867" s="235"/>
      <c r="J867" s="231"/>
      <c r="K867" s="231"/>
      <c r="L867" s="236"/>
      <c r="M867" s="237"/>
      <c r="N867" s="238"/>
      <c r="O867" s="238"/>
      <c r="P867" s="238"/>
      <c r="Q867" s="238"/>
      <c r="R867" s="238"/>
      <c r="S867" s="238"/>
      <c r="T867" s="239"/>
      <c r="AT867" s="240" t="s">
        <v>157</v>
      </c>
      <c r="AU867" s="240" t="s">
        <v>80</v>
      </c>
      <c r="AV867" s="12" t="s">
        <v>80</v>
      </c>
      <c r="AW867" s="12" t="s">
        <v>33</v>
      </c>
      <c r="AX867" s="12" t="s">
        <v>71</v>
      </c>
      <c r="AY867" s="240" t="s">
        <v>145</v>
      </c>
    </row>
    <row r="868" spans="2:51" s="14" customFormat="1" ht="12">
      <c r="B868" s="262"/>
      <c r="C868" s="263"/>
      <c r="D868" s="217" t="s">
        <v>157</v>
      </c>
      <c r="E868" s="264" t="s">
        <v>88</v>
      </c>
      <c r="F868" s="265" t="s">
        <v>229</v>
      </c>
      <c r="G868" s="263"/>
      <c r="H868" s="266">
        <v>103.48</v>
      </c>
      <c r="I868" s="267"/>
      <c r="J868" s="263"/>
      <c r="K868" s="263"/>
      <c r="L868" s="268"/>
      <c r="M868" s="269"/>
      <c r="N868" s="270"/>
      <c r="O868" s="270"/>
      <c r="P868" s="270"/>
      <c r="Q868" s="270"/>
      <c r="R868" s="270"/>
      <c r="S868" s="270"/>
      <c r="T868" s="271"/>
      <c r="AT868" s="272" t="s">
        <v>157</v>
      </c>
      <c r="AU868" s="272" t="s">
        <v>80</v>
      </c>
      <c r="AV868" s="14" t="s">
        <v>146</v>
      </c>
      <c r="AW868" s="14" t="s">
        <v>33</v>
      </c>
      <c r="AX868" s="14" t="s">
        <v>71</v>
      </c>
      <c r="AY868" s="272" t="s">
        <v>145</v>
      </c>
    </row>
    <row r="869" spans="2:51" s="13" customFormat="1" ht="12">
      <c r="B869" s="251"/>
      <c r="C869" s="252"/>
      <c r="D869" s="217" t="s">
        <v>157</v>
      </c>
      <c r="E869" s="253" t="s">
        <v>19</v>
      </c>
      <c r="F869" s="254" t="s">
        <v>185</v>
      </c>
      <c r="G869" s="252"/>
      <c r="H869" s="255">
        <v>103.48</v>
      </c>
      <c r="I869" s="256"/>
      <c r="J869" s="252"/>
      <c r="K869" s="252"/>
      <c r="L869" s="257"/>
      <c r="M869" s="258"/>
      <c r="N869" s="259"/>
      <c r="O869" s="259"/>
      <c r="P869" s="259"/>
      <c r="Q869" s="259"/>
      <c r="R869" s="259"/>
      <c r="S869" s="259"/>
      <c r="T869" s="260"/>
      <c r="AT869" s="261" t="s">
        <v>157</v>
      </c>
      <c r="AU869" s="261" t="s">
        <v>80</v>
      </c>
      <c r="AV869" s="13" t="s">
        <v>153</v>
      </c>
      <c r="AW869" s="13" t="s">
        <v>33</v>
      </c>
      <c r="AX869" s="13" t="s">
        <v>76</v>
      </c>
      <c r="AY869" s="261" t="s">
        <v>145</v>
      </c>
    </row>
    <row r="870" spans="2:65" s="1" customFormat="1" ht="20.4" customHeight="1">
      <c r="B870" s="38"/>
      <c r="C870" s="205" t="s">
        <v>914</v>
      </c>
      <c r="D870" s="205" t="s">
        <v>148</v>
      </c>
      <c r="E870" s="206" t="s">
        <v>915</v>
      </c>
      <c r="F870" s="207" t="s">
        <v>916</v>
      </c>
      <c r="G870" s="208" t="s">
        <v>177</v>
      </c>
      <c r="H870" s="209">
        <v>941.62</v>
      </c>
      <c r="I870" s="210"/>
      <c r="J870" s="211">
        <f>ROUND(I870*H870,2)</f>
        <v>0</v>
      </c>
      <c r="K870" s="207" t="s">
        <v>152</v>
      </c>
      <c r="L870" s="43"/>
      <c r="M870" s="212" t="s">
        <v>19</v>
      </c>
      <c r="N870" s="213" t="s">
        <v>42</v>
      </c>
      <c r="O870" s="79"/>
      <c r="P870" s="214">
        <f>O870*H870</f>
        <v>0</v>
      </c>
      <c r="Q870" s="214">
        <v>0.0003</v>
      </c>
      <c r="R870" s="214">
        <f>Q870*H870</f>
        <v>0.28248599999999996</v>
      </c>
      <c r="S870" s="214">
        <v>0</v>
      </c>
      <c r="T870" s="215">
        <f>S870*H870</f>
        <v>0</v>
      </c>
      <c r="AR870" s="17" t="s">
        <v>308</v>
      </c>
      <c r="AT870" s="17" t="s">
        <v>148</v>
      </c>
      <c r="AU870" s="17" t="s">
        <v>80</v>
      </c>
      <c r="AY870" s="17" t="s">
        <v>145</v>
      </c>
      <c r="BE870" s="216">
        <f>IF(N870="základní",J870,0)</f>
        <v>0</v>
      </c>
      <c r="BF870" s="216">
        <f>IF(N870="snížená",J870,0)</f>
        <v>0</v>
      </c>
      <c r="BG870" s="216">
        <f>IF(N870="zákl. přenesená",J870,0)</f>
        <v>0</v>
      </c>
      <c r="BH870" s="216">
        <f>IF(N870="sníž. přenesená",J870,0)</f>
        <v>0</v>
      </c>
      <c r="BI870" s="216">
        <f>IF(N870="nulová",J870,0)</f>
        <v>0</v>
      </c>
      <c r="BJ870" s="17" t="s">
        <v>76</v>
      </c>
      <c r="BK870" s="216">
        <f>ROUND(I870*H870,2)</f>
        <v>0</v>
      </c>
      <c r="BL870" s="17" t="s">
        <v>308</v>
      </c>
      <c r="BM870" s="17" t="s">
        <v>917</v>
      </c>
    </row>
    <row r="871" spans="2:51" s="11" customFormat="1" ht="12">
      <c r="B871" s="220"/>
      <c r="C871" s="221"/>
      <c r="D871" s="217" t="s">
        <v>157</v>
      </c>
      <c r="E871" s="222" t="s">
        <v>19</v>
      </c>
      <c r="F871" s="223" t="s">
        <v>158</v>
      </c>
      <c r="G871" s="221"/>
      <c r="H871" s="222" t="s">
        <v>19</v>
      </c>
      <c r="I871" s="224"/>
      <c r="J871" s="221"/>
      <c r="K871" s="221"/>
      <c r="L871" s="225"/>
      <c r="M871" s="226"/>
      <c r="N871" s="227"/>
      <c r="O871" s="227"/>
      <c r="P871" s="227"/>
      <c r="Q871" s="227"/>
      <c r="R871" s="227"/>
      <c r="S871" s="227"/>
      <c r="T871" s="228"/>
      <c r="AT871" s="229" t="s">
        <v>157</v>
      </c>
      <c r="AU871" s="229" t="s">
        <v>80</v>
      </c>
      <c r="AV871" s="11" t="s">
        <v>76</v>
      </c>
      <c r="AW871" s="11" t="s">
        <v>33</v>
      </c>
      <c r="AX871" s="11" t="s">
        <v>71</v>
      </c>
      <c r="AY871" s="229" t="s">
        <v>145</v>
      </c>
    </row>
    <row r="872" spans="2:51" s="11" customFormat="1" ht="12">
      <c r="B872" s="220"/>
      <c r="C872" s="221"/>
      <c r="D872" s="217" t="s">
        <v>157</v>
      </c>
      <c r="E872" s="222" t="s">
        <v>19</v>
      </c>
      <c r="F872" s="223" t="s">
        <v>159</v>
      </c>
      <c r="G872" s="221"/>
      <c r="H872" s="222" t="s">
        <v>19</v>
      </c>
      <c r="I872" s="224"/>
      <c r="J872" s="221"/>
      <c r="K872" s="221"/>
      <c r="L872" s="225"/>
      <c r="M872" s="226"/>
      <c r="N872" s="227"/>
      <c r="O872" s="227"/>
      <c r="P872" s="227"/>
      <c r="Q872" s="227"/>
      <c r="R872" s="227"/>
      <c r="S872" s="227"/>
      <c r="T872" s="228"/>
      <c r="AT872" s="229" t="s">
        <v>157</v>
      </c>
      <c r="AU872" s="229" t="s">
        <v>80</v>
      </c>
      <c r="AV872" s="11" t="s">
        <v>76</v>
      </c>
      <c r="AW872" s="11" t="s">
        <v>33</v>
      </c>
      <c r="AX872" s="11" t="s">
        <v>71</v>
      </c>
      <c r="AY872" s="229" t="s">
        <v>145</v>
      </c>
    </row>
    <row r="873" spans="2:51" s="12" customFormat="1" ht="12">
      <c r="B873" s="230"/>
      <c r="C873" s="231"/>
      <c r="D873" s="217" t="s">
        <v>157</v>
      </c>
      <c r="E873" s="232" t="s">
        <v>19</v>
      </c>
      <c r="F873" s="233" t="s">
        <v>93</v>
      </c>
      <c r="G873" s="231"/>
      <c r="H873" s="234">
        <v>941.62</v>
      </c>
      <c r="I873" s="235"/>
      <c r="J873" s="231"/>
      <c r="K873" s="231"/>
      <c r="L873" s="236"/>
      <c r="M873" s="237"/>
      <c r="N873" s="238"/>
      <c r="O873" s="238"/>
      <c r="P873" s="238"/>
      <c r="Q873" s="238"/>
      <c r="R873" s="238"/>
      <c r="S873" s="238"/>
      <c r="T873" s="239"/>
      <c r="AT873" s="240" t="s">
        <v>157</v>
      </c>
      <c r="AU873" s="240" t="s">
        <v>80</v>
      </c>
      <c r="AV873" s="12" t="s">
        <v>80</v>
      </c>
      <c r="AW873" s="12" t="s">
        <v>33</v>
      </c>
      <c r="AX873" s="12" t="s">
        <v>76</v>
      </c>
      <c r="AY873" s="240" t="s">
        <v>145</v>
      </c>
    </row>
    <row r="874" spans="2:65" s="1" customFormat="1" ht="71.4" customHeight="1">
      <c r="B874" s="38"/>
      <c r="C874" s="241" t="s">
        <v>918</v>
      </c>
      <c r="D874" s="241" t="s">
        <v>169</v>
      </c>
      <c r="E874" s="242" t="s">
        <v>919</v>
      </c>
      <c r="F874" s="243" t="s">
        <v>920</v>
      </c>
      <c r="G874" s="244" t="s">
        <v>177</v>
      </c>
      <c r="H874" s="245">
        <v>1035.782</v>
      </c>
      <c r="I874" s="246"/>
      <c r="J874" s="247">
        <f>ROUND(I874*H874,2)</f>
        <v>0</v>
      </c>
      <c r="K874" s="243" t="s">
        <v>19</v>
      </c>
      <c r="L874" s="248"/>
      <c r="M874" s="249" t="s">
        <v>19</v>
      </c>
      <c r="N874" s="250" t="s">
        <v>42</v>
      </c>
      <c r="O874" s="79"/>
      <c r="P874" s="214">
        <f>O874*H874</f>
        <v>0</v>
      </c>
      <c r="Q874" s="214">
        <v>0.0027</v>
      </c>
      <c r="R874" s="214">
        <f>Q874*H874</f>
        <v>2.7966113999999997</v>
      </c>
      <c r="S874" s="214">
        <v>0</v>
      </c>
      <c r="T874" s="215">
        <f>S874*H874</f>
        <v>0</v>
      </c>
      <c r="AR874" s="17" t="s">
        <v>425</v>
      </c>
      <c r="AT874" s="17" t="s">
        <v>169</v>
      </c>
      <c r="AU874" s="17" t="s">
        <v>80</v>
      </c>
      <c r="AY874" s="17" t="s">
        <v>145</v>
      </c>
      <c r="BE874" s="216">
        <f>IF(N874="základní",J874,0)</f>
        <v>0</v>
      </c>
      <c r="BF874" s="216">
        <f>IF(N874="snížená",J874,0)</f>
        <v>0</v>
      </c>
      <c r="BG874" s="216">
        <f>IF(N874="zákl. přenesená",J874,0)</f>
        <v>0</v>
      </c>
      <c r="BH874" s="216">
        <f>IF(N874="sníž. přenesená",J874,0)</f>
        <v>0</v>
      </c>
      <c r="BI874" s="216">
        <f>IF(N874="nulová",J874,0)</f>
        <v>0</v>
      </c>
      <c r="BJ874" s="17" t="s">
        <v>76</v>
      </c>
      <c r="BK874" s="216">
        <f>ROUND(I874*H874,2)</f>
        <v>0</v>
      </c>
      <c r="BL874" s="17" t="s">
        <v>308</v>
      </c>
      <c r="BM874" s="17" t="s">
        <v>921</v>
      </c>
    </row>
    <row r="875" spans="2:51" s="12" customFormat="1" ht="12">
      <c r="B875" s="230"/>
      <c r="C875" s="231"/>
      <c r="D875" s="217" t="s">
        <v>157</v>
      </c>
      <c r="E875" s="231"/>
      <c r="F875" s="233" t="s">
        <v>922</v>
      </c>
      <c r="G875" s="231"/>
      <c r="H875" s="234">
        <v>1035.782</v>
      </c>
      <c r="I875" s="235"/>
      <c r="J875" s="231"/>
      <c r="K875" s="231"/>
      <c r="L875" s="236"/>
      <c r="M875" s="237"/>
      <c r="N875" s="238"/>
      <c r="O875" s="238"/>
      <c r="P875" s="238"/>
      <c r="Q875" s="238"/>
      <c r="R875" s="238"/>
      <c r="S875" s="238"/>
      <c r="T875" s="239"/>
      <c r="AT875" s="240" t="s">
        <v>157</v>
      </c>
      <c r="AU875" s="240" t="s">
        <v>80</v>
      </c>
      <c r="AV875" s="12" t="s">
        <v>80</v>
      </c>
      <c r="AW875" s="12" t="s">
        <v>4</v>
      </c>
      <c r="AX875" s="12" t="s">
        <v>76</v>
      </c>
      <c r="AY875" s="240" t="s">
        <v>145</v>
      </c>
    </row>
    <row r="876" spans="2:65" s="1" customFormat="1" ht="20.4" customHeight="1">
      <c r="B876" s="38"/>
      <c r="C876" s="205" t="s">
        <v>923</v>
      </c>
      <c r="D876" s="205" t="s">
        <v>148</v>
      </c>
      <c r="E876" s="206" t="s">
        <v>924</v>
      </c>
      <c r="F876" s="207" t="s">
        <v>925</v>
      </c>
      <c r="G876" s="208" t="s">
        <v>177</v>
      </c>
      <c r="H876" s="209">
        <v>10.4</v>
      </c>
      <c r="I876" s="210"/>
      <c r="J876" s="211">
        <f>ROUND(I876*H876,2)</f>
        <v>0</v>
      </c>
      <c r="K876" s="207" t="s">
        <v>152</v>
      </c>
      <c r="L876" s="43"/>
      <c r="M876" s="212" t="s">
        <v>19</v>
      </c>
      <c r="N876" s="213" t="s">
        <v>42</v>
      </c>
      <c r="O876" s="79"/>
      <c r="P876" s="214">
        <f>O876*H876</f>
        <v>0</v>
      </c>
      <c r="Q876" s="214">
        <v>0.0007</v>
      </c>
      <c r="R876" s="214">
        <f>Q876*H876</f>
        <v>0.00728</v>
      </c>
      <c r="S876" s="214">
        <v>0</v>
      </c>
      <c r="T876" s="215">
        <f>S876*H876</f>
        <v>0</v>
      </c>
      <c r="AR876" s="17" t="s">
        <v>308</v>
      </c>
      <c r="AT876" s="17" t="s">
        <v>148</v>
      </c>
      <c r="AU876" s="17" t="s">
        <v>80</v>
      </c>
      <c r="AY876" s="17" t="s">
        <v>145</v>
      </c>
      <c r="BE876" s="216">
        <f>IF(N876="základní",J876,0)</f>
        <v>0</v>
      </c>
      <c r="BF876" s="216">
        <f>IF(N876="snížená",J876,0)</f>
        <v>0</v>
      </c>
      <c r="BG876" s="216">
        <f>IF(N876="zákl. přenesená",J876,0)</f>
        <v>0</v>
      </c>
      <c r="BH876" s="216">
        <f>IF(N876="sníž. přenesená",J876,0)</f>
        <v>0</v>
      </c>
      <c r="BI876" s="216">
        <f>IF(N876="nulová",J876,0)</f>
        <v>0</v>
      </c>
      <c r="BJ876" s="17" t="s">
        <v>76</v>
      </c>
      <c r="BK876" s="216">
        <f>ROUND(I876*H876,2)</f>
        <v>0</v>
      </c>
      <c r="BL876" s="17" t="s">
        <v>308</v>
      </c>
      <c r="BM876" s="17" t="s">
        <v>926</v>
      </c>
    </row>
    <row r="877" spans="2:51" s="11" customFormat="1" ht="12">
      <c r="B877" s="220"/>
      <c r="C877" s="221"/>
      <c r="D877" s="217" t="s">
        <v>157</v>
      </c>
      <c r="E877" s="222" t="s">
        <v>19</v>
      </c>
      <c r="F877" s="223" t="s">
        <v>158</v>
      </c>
      <c r="G877" s="221"/>
      <c r="H877" s="222" t="s">
        <v>19</v>
      </c>
      <c r="I877" s="224"/>
      <c r="J877" s="221"/>
      <c r="K877" s="221"/>
      <c r="L877" s="225"/>
      <c r="M877" s="226"/>
      <c r="N877" s="227"/>
      <c r="O877" s="227"/>
      <c r="P877" s="227"/>
      <c r="Q877" s="227"/>
      <c r="R877" s="227"/>
      <c r="S877" s="227"/>
      <c r="T877" s="228"/>
      <c r="AT877" s="229" t="s">
        <v>157</v>
      </c>
      <c r="AU877" s="229" t="s">
        <v>80</v>
      </c>
      <c r="AV877" s="11" t="s">
        <v>76</v>
      </c>
      <c r="AW877" s="11" t="s">
        <v>33</v>
      </c>
      <c r="AX877" s="11" t="s">
        <v>71</v>
      </c>
      <c r="AY877" s="229" t="s">
        <v>145</v>
      </c>
    </row>
    <row r="878" spans="2:51" s="11" customFormat="1" ht="12">
      <c r="B878" s="220"/>
      <c r="C878" s="221"/>
      <c r="D878" s="217" t="s">
        <v>157</v>
      </c>
      <c r="E878" s="222" t="s">
        <v>19</v>
      </c>
      <c r="F878" s="223" t="s">
        <v>261</v>
      </c>
      <c r="G878" s="221"/>
      <c r="H878" s="222" t="s">
        <v>19</v>
      </c>
      <c r="I878" s="224"/>
      <c r="J878" s="221"/>
      <c r="K878" s="221"/>
      <c r="L878" s="225"/>
      <c r="M878" s="226"/>
      <c r="N878" s="227"/>
      <c r="O878" s="227"/>
      <c r="P878" s="227"/>
      <c r="Q878" s="227"/>
      <c r="R878" s="227"/>
      <c r="S878" s="227"/>
      <c r="T878" s="228"/>
      <c r="AT878" s="229" t="s">
        <v>157</v>
      </c>
      <c r="AU878" s="229" t="s">
        <v>80</v>
      </c>
      <c r="AV878" s="11" t="s">
        <v>76</v>
      </c>
      <c r="AW878" s="11" t="s">
        <v>33</v>
      </c>
      <c r="AX878" s="11" t="s">
        <v>71</v>
      </c>
      <c r="AY878" s="229" t="s">
        <v>145</v>
      </c>
    </row>
    <row r="879" spans="2:51" s="12" customFormat="1" ht="12">
      <c r="B879" s="230"/>
      <c r="C879" s="231"/>
      <c r="D879" s="217" t="s">
        <v>157</v>
      </c>
      <c r="E879" s="232" t="s">
        <v>19</v>
      </c>
      <c r="F879" s="233" t="s">
        <v>880</v>
      </c>
      <c r="G879" s="231"/>
      <c r="H879" s="234">
        <v>10.4</v>
      </c>
      <c r="I879" s="235"/>
      <c r="J879" s="231"/>
      <c r="K879" s="231"/>
      <c r="L879" s="236"/>
      <c r="M879" s="237"/>
      <c r="N879" s="238"/>
      <c r="O879" s="238"/>
      <c r="P879" s="238"/>
      <c r="Q879" s="238"/>
      <c r="R879" s="238"/>
      <c r="S879" s="238"/>
      <c r="T879" s="239"/>
      <c r="AT879" s="240" t="s">
        <v>157</v>
      </c>
      <c r="AU879" s="240" t="s">
        <v>80</v>
      </c>
      <c r="AV879" s="12" t="s">
        <v>80</v>
      </c>
      <c r="AW879" s="12" t="s">
        <v>33</v>
      </c>
      <c r="AX879" s="12" t="s">
        <v>76</v>
      </c>
      <c r="AY879" s="240" t="s">
        <v>145</v>
      </c>
    </row>
    <row r="880" spans="2:65" s="1" customFormat="1" ht="71.4" customHeight="1">
      <c r="B880" s="38"/>
      <c r="C880" s="241" t="s">
        <v>927</v>
      </c>
      <c r="D880" s="241" t="s">
        <v>169</v>
      </c>
      <c r="E880" s="242" t="s">
        <v>919</v>
      </c>
      <c r="F880" s="243" t="s">
        <v>920</v>
      </c>
      <c r="G880" s="244" t="s">
        <v>177</v>
      </c>
      <c r="H880" s="245">
        <v>11.44</v>
      </c>
      <c r="I880" s="246"/>
      <c r="J880" s="247">
        <f>ROUND(I880*H880,2)</f>
        <v>0</v>
      </c>
      <c r="K880" s="243" t="s">
        <v>19</v>
      </c>
      <c r="L880" s="248"/>
      <c r="M880" s="249" t="s">
        <v>19</v>
      </c>
      <c r="N880" s="250" t="s">
        <v>42</v>
      </c>
      <c r="O880" s="79"/>
      <c r="P880" s="214">
        <f>O880*H880</f>
        <v>0</v>
      </c>
      <c r="Q880" s="214">
        <v>0.0027</v>
      </c>
      <c r="R880" s="214">
        <f>Q880*H880</f>
        <v>0.030888</v>
      </c>
      <c r="S880" s="214">
        <v>0</v>
      </c>
      <c r="T880" s="215">
        <f>S880*H880</f>
        <v>0</v>
      </c>
      <c r="AR880" s="17" t="s">
        <v>425</v>
      </c>
      <c r="AT880" s="17" t="s">
        <v>169</v>
      </c>
      <c r="AU880" s="17" t="s">
        <v>80</v>
      </c>
      <c r="AY880" s="17" t="s">
        <v>145</v>
      </c>
      <c r="BE880" s="216">
        <f>IF(N880="základní",J880,0)</f>
        <v>0</v>
      </c>
      <c r="BF880" s="216">
        <f>IF(N880="snížená",J880,0)</f>
        <v>0</v>
      </c>
      <c r="BG880" s="216">
        <f>IF(N880="zákl. přenesená",J880,0)</f>
        <v>0</v>
      </c>
      <c r="BH880" s="216">
        <f>IF(N880="sníž. přenesená",J880,0)</f>
        <v>0</v>
      </c>
      <c r="BI880" s="216">
        <f>IF(N880="nulová",J880,0)</f>
        <v>0</v>
      </c>
      <c r="BJ880" s="17" t="s">
        <v>76</v>
      </c>
      <c r="BK880" s="216">
        <f>ROUND(I880*H880,2)</f>
        <v>0</v>
      </c>
      <c r="BL880" s="17" t="s">
        <v>308</v>
      </c>
      <c r="BM880" s="17" t="s">
        <v>928</v>
      </c>
    </row>
    <row r="881" spans="2:51" s="12" customFormat="1" ht="12">
      <c r="B881" s="230"/>
      <c r="C881" s="231"/>
      <c r="D881" s="217" t="s">
        <v>157</v>
      </c>
      <c r="E881" s="231"/>
      <c r="F881" s="233" t="s">
        <v>929</v>
      </c>
      <c r="G881" s="231"/>
      <c r="H881" s="234">
        <v>11.44</v>
      </c>
      <c r="I881" s="235"/>
      <c r="J881" s="231"/>
      <c r="K881" s="231"/>
      <c r="L881" s="236"/>
      <c r="M881" s="237"/>
      <c r="N881" s="238"/>
      <c r="O881" s="238"/>
      <c r="P881" s="238"/>
      <c r="Q881" s="238"/>
      <c r="R881" s="238"/>
      <c r="S881" s="238"/>
      <c r="T881" s="239"/>
      <c r="AT881" s="240" t="s">
        <v>157</v>
      </c>
      <c r="AU881" s="240" t="s">
        <v>80</v>
      </c>
      <c r="AV881" s="12" t="s">
        <v>80</v>
      </c>
      <c r="AW881" s="12" t="s">
        <v>4</v>
      </c>
      <c r="AX881" s="12" t="s">
        <v>76</v>
      </c>
      <c r="AY881" s="240" t="s">
        <v>145</v>
      </c>
    </row>
    <row r="882" spans="2:65" s="1" customFormat="1" ht="20.4" customHeight="1">
      <c r="B882" s="38"/>
      <c r="C882" s="205" t="s">
        <v>930</v>
      </c>
      <c r="D882" s="205" t="s">
        <v>148</v>
      </c>
      <c r="E882" s="206" t="s">
        <v>931</v>
      </c>
      <c r="F882" s="207" t="s">
        <v>932</v>
      </c>
      <c r="G882" s="208" t="s">
        <v>316</v>
      </c>
      <c r="H882" s="209">
        <v>1013.06</v>
      </c>
      <c r="I882" s="210"/>
      <c r="J882" s="211">
        <f>ROUND(I882*H882,2)</f>
        <v>0</v>
      </c>
      <c r="K882" s="207" t="s">
        <v>152</v>
      </c>
      <c r="L882" s="43"/>
      <c r="M882" s="212" t="s">
        <v>19</v>
      </c>
      <c r="N882" s="213" t="s">
        <v>42</v>
      </c>
      <c r="O882" s="79"/>
      <c r="P882" s="214">
        <f>O882*H882</f>
        <v>0</v>
      </c>
      <c r="Q882" s="214">
        <v>0</v>
      </c>
      <c r="R882" s="214">
        <f>Q882*H882</f>
        <v>0</v>
      </c>
      <c r="S882" s="214">
        <v>0.0003</v>
      </c>
      <c r="T882" s="215">
        <f>S882*H882</f>
        <v>0.30391799999999997</v>
      </c>
      <c r="AR882" s="17" t="s">
        <v>308</v>
      </c>
      <c r="AT882" s="17" t="s">
        <v>148</v>
      </c>
      <c r="AU882" s="17" t="s">
        <v>80</v>
      </c>
      <c r="AY882" s="17" t="s">
        <v>145</v>
      </c>
      <c r="BE882" s="216">
        <f>IF(N882="základní",J882,0)</f>
        <v>0</v>
      </c>
      <c r="BF882" s="216">
        <f>IF(N882="snížená",J882,0)</f>
        <v>0</v>
      </c>
      <c r="BG882" s="216">
        <f>IF(N882="zákl. přenesená",J882,0)</f>
        <v>0</v>
      </c>
      <c r="BH882" s="216">
        <f>IF(N882="sníž. přenesená",J882,0)</f>
        <v>0</v>
      </c>
      <c r="BI882" s="216">
        <f>IF(N882="nulová",J882,0)</f>
        <v>0</v>
      </c>
      <c r="BJ882" s="17" t="s">
        <v>76</v>
      </c>
      <c r="BK882" s="216">
        <f>ROUND(I882*H882,2)</f>
        <v>0</v>
      </c>
      <c r="BL882" s="17" t="s">
        <v>308</v>
      </c>
      <c r="BM882" s="17" t="s">
        <v>933</v>
      </c>
    </row>
    <row r="883" spans="2:51" s="11" customFormat="1" ht="12">
      <c r="B883" s="220"/>
      <c r="C883" s="221"/>
      <c r="D883" s="217" t="s">
        <v>157</v>
      </c>
      <c r="E883" s="222" t="s">
        <v>19</v>
      </c>
      <c r="F883" s="223" t="s">
        <v>335</v>
      </c>
      <c r="G883" s="221"/>
      <c r="H883" s="222" t="s">
        <v>19</v>
      </c>
      <c r="I883" s="224"/>
      <c r="J883" s="221"/>
      <c r="K883" s="221"/>
      <c r="L883" s="225"/>
      <c r="M883" s="226"/>
      <c r="N883" s="227"/>
      <c r="O883" s="227"/>
      <c r="P883" s="227"/>
      <c r="Q883" s="227"/>
      <c r="R883" s="227"/>
      <c r="S883" s="227"/>
      <c r="T883" s="228"/>
      <c r="AT883" s="229" t="s">
        <v>157</v>
      </c>
      <c r="AU883" s="229" t="s">
        <v>80</v>
      </c>
      <c r="AV883" s="11" t="s">
        <v>76</v>
      </c>
      <c r="AW883" s="11" t="s">
        <v>33</v>
      </c>
      <c r="AX883" s="11" t="s">
        <v>71</v>
      </c>
      <c r="AY883" s="229" t="s">
        <v>145</v>
      </c>
    </row>
    <row r="884" spans="2:51" s="11" customFormat="1" ht="12">
      <c r="B884" s="220"/>
      <c r="C884" s="221"/>
      <c r="D884" s="217" t="s">
        <v>157</v>
      </c>
      <c r="E884" s="222" t="s">
        <v>19</v>
      </c>
      <c r="F884" s="223" t="s">
        <v>336</v>
      </c>
      <c r="G884" s="221"/>
      <c r="H884" s="222" t="s">
        <v>19</v>
      </c>
      <c r="I884" s="224"/>
      <c r="J884" s="221"/>
      <c r="K884" s="221"/>
      <c r="L884" s="225"/>
      <c r="M884" s="226"/>
      <c r="N884" s="227"/>
      <c r="O884" s="227"/>
      <c r="P884" s="227"/>
      <c r="Q884" s="227"/>
      <c r="R884" s="227"/>
      <c r="S884" s="227"/>
      <c r="T884" s="228"/>
      <c r="AT884" s="229" t="s">
        <v>157</v>
      </c>
      <c r="AU884" s="229" t="s">
        <v>80</v>
      </c>
      <c r="AV884" s="11" t="s">
        <v>76</v>
      </c>
      <c r="AW884" s="11" t="s">
        <v>33</v>
      </c>
      <c r="AX884" s="11" t="s">
        <v>71</v>
      </c>
      <c r="AY884" s="229" t="s">
        <v>145</v>
      </c>
    </row>
    <row r="885" spans="2:51" s="11" customFormat="1" ht="12">
      <c r="B885" s="220"/>
      <c r="C885" s="221"/>
      <c r="D885" s="217" t="s">
        <v>157</v>
      </c>
      <c r="E885" s="222" t="s">
        <v>19</v>
      </c>
      <c r="F885" s="223" t="s">
        <v>351</v>
      </c>
      <c r="G885" s="221"/>
      <c r="H885" s="222" t="s">
        <v>19</v>
      </c>
      <c r="I885" s="224"/>
      <c r="J885" s="221"/>
      <c r="K885" s="221"/>
      <c r="L885" s="225"/>
      <c r="M885" s="226"/>
      <c r="N885" s="227"/>
      <c r="O885" s="227"/>
      <c r="P885" s="227"/>
      <c r="Q885" s="227"/>
      <c r="R885" s="227"/>
      <c r="S885" s="227"/>
      <c r="T885" s="228"/>
      <c r="AT885" s="229" t="s">
        <v>157</v>
      </c>
      <c r="AU885" s="229" t="s">
        <v>80</v>
      </c>
      <c r="AV885" s="11" t="s">
        <v>76</v>
      </c>
      <c r="AW885" s="11" t="s">
        <v>33</v>
      </c>
      <c r="AX885" s="11" t="s">
        <v>71</v>
      </c>
      <c r="AY885" s="229" t="s">
        <v>145</v>
      </c>
    </row>
    <row r="886" spans="2:51" s="12" customFormat="1" ht="12">
      <c r="B886" s="230"/>
      <c r="C886" s="231"/>
      <c r="D886" s="217" t="s">
        <v>157</v>
      </c>
      <c r="E886" s="232" t="s">
        <v>19</v>
      </c>
      <c r="F886" s="233" t="s">
        <v>934</v>
      </c>
      <c r="G886" s="231"/>
      <c r="H886" s="234">
        <v>378.56</v>
      </c>
      <c r="I886" s="235"/>
      <c r="J886" s="231"/>
      <c r="K886" s="231"/>
      <c r="L886" s="236"/>
      <c r="M886" s="237"/>
      <c r="N886" s="238"/>
      <c r="O886" s="238"/>
      <c r="P886" s="238"/>
      <c r="Q886" s="238"/>
      <c r="R886" s="238"/>
      <c r="S886" s="238"/>
      <c r="T886" s="239"/>
      <c r="AT886" s="240" t="s">
        <v>157</v>
      </c>
      <c r="AU886" s="240" t="s">
        <v>80</v>
      </c>
      <c r="AV886" s="12" t="s">
        <v>80</v>
      </c>
      <c r="AW886" s="12" t="s">
        <v>33</v>
      </c>
      <c r="AX886" s="12" t="s">
        <v>71</v>
      </c>
      <c r="AY886" s="240" t="s">
        <v>145</v>
      </c>
    </row>
    <row r="887" spans="2:51" s="11" customFormat="1" ht="12">
      <c r="B887" s="220"/>
      <c r="C887" s="221"/>
      <c r="D887" s="217" t="s">
        <v>157</v>
      </c>
      <c r="E887" s="222" t="s">
        <v>19</v>
      </c>
      <c r="F887" s="223" t="s">
        <v>354</v>
      </c>
      <c r="G887" s="221"/>
      <c r="H887" s="222" t="s">
        <v>19</v>
      </c>
      <c r="I887" s="224"/>
      <c r="J887" s="221"/>
      <c r="K887" s="221"/>
      <c r="L887" s="225"/>
      <c r="M887" s="226"/>
      <c r="N887" s="227"/>
      <c r="O887" s="227"/>
      <c r="P887" s="227"/>
      <c r="Q887" s="227"/>
      <c r="R887" s="227"/>
      <c r="S887" s="227"/>
      <c r="T887" s="228"/>
      <c r="AT887" s="229" t="s">
        <v>157</v>
      </c>
      <c r="AU887" s="229" t="s">
        <v>80</v>
      </c>
      <c r="AV887" s="11" t="s">
        <v>76</v>
      </c>
      <c r="AW887" s="11" t="s">
        <v>33</v>
      </c>
      <c r="AX887" s="11" t="s">
        <v>71</v>
      </c>
      <c r="AY887" s="229" t="s">
        <v>145</v>
      </c>
    </row>
    <row r="888" spans="2:51" s="12" customFormat="1" ht="12">
      <c r="B888" s="230"/>
      <c r="C888" s="231"/>
      <c r="D888" s="217" t="s">
        <v>157</v>
      </c>
      <c r="E888" s="232" t="s">
        <v>19</v>
      </c>
      <c r="F888" s="233" t="s">
        <v>935</v>
      </c>
      <c r="G888" s="231"/>
      <c r="H888" s="234">
        <v>141.96</v>
      </c>
      <c r="I888" s="235"/>
      <c r="J888" s="231"/>
      <c r="K888" s="231"/>
      <c r="L888" s="236"/>
      <c r="M888" s="237"/>
      <c r="N888" s="238"/>
      <c r="O888" s="238"/>
      <c r="P888" s="238"/>
      <c r="Q888" s="238"/>
      <c r="R888" s="238"/>
      <c r="S888" s="238"/>
      <c r="T888" s="239"/>
      <c r="AT888" s="240" t="s">
        <v>157</v>
      </c>
      <c r="AU888" s="240" t="s">
        <v>80</v>
      </c>
      <c r="AV888" s="12" t="s">
        <v>80</v>
      </c>
      <c r="AW888" s="12" t="s">
        <v>33</v>
      </c>
      <c r="AX888" s="12" t="s">
        <v>71</v>
      </c>
      <c r="AY888" s="240" t="s">
        <v>145</v>
      </c>
    </row>
    <row r="889" spans="2:51" s="11" customFormat="1" ht="12">
      <c r="B889" s="220"/>
      <c r="C889" s="221"/>
      <c r="D889" s="217" t="s">
        <v>157</v>
      </c>
      <c r="E889" s="222" t="s">
        <v>19</v>
      </c>
      <c r="F889" s="223" t="s">
        <v>337</v>
      </c>
      <c r="G889" s="221"/>
      <c r="H889" s="222" t="s">
        <v>19</v>
      </c>
      <c r="I889" s="224"/>
      <c r="J889" s="221"/>
      <c r="K889" s="221"/>
      <c r="L889" s="225"/>
      <c r="M889" s="226"/>
      <c r="N889" s="227"/>
      <c r="O889" s="227"/>
      <c r="P889" s="227"/>
      <c r="Q889" s="227"/>
      <c r="R889" s="227"/>
      <c r="S889" s="227"/>
      <c r="T889" s="228"/>
      <c r="AT889" s="229" t="s">
        <v>157</v>
      </c>
      <c r="AU889" s="229" t="s">
        <v>80</v>
      </c>
      <c r="AV889" s="11" t="s">
        <v>76</v>
      </c>
      <c r="AW889" s="11" t="s">
        <v>33</v>
      </c>
      <c r="AX889" s="11" t="s">
        <v>71</v>
      </c>
      <c r="AY889" s="229" t="s">
        <v>145</v>
      </c>
    </row>
    <row r="890" spans="2:51" s="12" customFormat="1" ht="12">
      <c r="B890" s="230"/>
      <c r="C890" s="231"/>
      <c r="D890" s="217" t="s">
        <v>157</v>
      </c>
      <c r="E890" s="232" t="s">
        <v>19</v>
      </c>
      <c r="F890" s="233" t="s">
        <v>936</v>
      </c>
      <c r="G890" s="231"/>
      <c r="H890" s="234">
        <v>94.64</v>
      </c>
      <c r="I890" s="235"/>
      <c r="J890" s="231"/>
      <c r="K890" s="231"/>
      <c r="L890" s="236"/>
      <c r="M890" s="237"/>
      <c r="N890" s="238"/>
      <c r="O890" s="238"/>
      <c r="P890" s="238"/>
      <c r="Q890" s="238"/>
      <c r="R890" s="238"/>
      <c r="S890" s="238"/>
      <c r="T890" s="239"/>
      <c r="AT890" s="240" t="s">
        <v>157</v>
      </c>
      <c r="AU890" s="240" t="s">
        <v>80</v>
      </c>
      <c r="AV890" s="12" t="s">
        <v>80</v>
      </c>
      <c r="AW890" s="12" t="s">
        <v>33</v>
      </c>
      <c r="AX890" s="12" t="s">
        <v>71</v>
      </c>
      <c r="AY890" s="240" t="s">
        <v>145</v>
      </c>
    </row>
    <row r="891" spans="2:51" s="11" customFormat="1" ht="12">
      <c r="B891" s="220"/>
      <c r="C891" s="221"/>
      <c r="D891" s="217" t="s">
        <v>157</v>
      </c>
      <c r="E891" s="222" t="s">
        <v>19</v>
      </c>
      <c r="F891" s="223" t="s">
        <v>340</v>
      </c>
      <c r="G891" s="221"/>
      <c r="H891" s="222" t="s">
        <v>19</v>
      </c>
      <c r="I891" s="224"/>
      <c r="J891" s="221"/>
      <c r="K891" s="221"/>
      <c r="L891" s="225"/>
      <c r="M891" s="226"/>
      <c r="N891" s="227"/>
      <c r="O891" s="227"/>
      <c r="P891" s="227"/>
      <c r="Q891" s="227"/>
      <c r="R891" s="227"/>
      <c r="S891" s="227"/>
      <c r="T891" s="228"/>
      <c r="AT891" s="229" t="s">
        <v>157</v>
      </c>
      <c r="AU891" s="229" t="s">
        <v>80</v>
      </c>
      <c r="AV891" s="11" t="s">
        <v>76</v>
      </c>
      <c r="AW891" s="11" t="s">
        <v>33</v>
      </c>
      <c r="AX891" s="11" t="s">
        <v>71</v>
      </c>
      <c r="AY891" s="229" t="s">
        <v>145</v>
      </c>
    </row>
    <row r="892" spans="2:51" s="12" customFormat="1" ht="12">
      <c r="B892" s="230"/>
      <c r="C892" s="231"/>
      <c r="D892" s="217" t="s">
        <v>157</v>
      </c>
      <c r="E892" s="232" t="s">
        <v>19</v>
      </c>
      <c r="F892" s="233" t="s">
        <v>937</v>
      </c>
      <c r="G892" s="231"/>
      <c r="H892" s="234">
        <v>98.08</v>
      </c>
      <c r="I892" s="235"/>
      <c r="J892" s="231"/>
      <c r="K892" s="231"/>
      <c r="L892" s="236"/>
      <c r="M892" s="237"/>
      <c r="N892" s="238"/>
      <c r="O892" s="238"/>
      <c r="P892" s="238"/>
      <c r="Q892" s="238"/>
      <c r="R892" s="238"/>
      <c r="S892" s="238"/>
      <c r="T892" s="239"/>
      <c r="AT892" s="240" t="s">
        <v>157</v>
      </c>
      <c r="AU892" s="240" t="s">
        <v>80</v>
      </c>
      <c r="AV892" s="12" t="s">
        <v>80</v>
      </c>
      <c r="AW892" s="12" t="s">
        <v>33</v>
      </c>
      <c r="AX892" s="12" t="s">
        <v>71</v>
      </c>
      <c r="AY892" s="240" t="s">
        <v>145</v>
      </c>
    </row>
    <row r="893" spans="2:51" s="11" customFormat="1" ht="12">
      <c r="B893" s="220"/>
      <c r="C893" s="221"/>
      <c r="D893" s="217" t="s">
        <v>157</v>
      </c>
      <c r="E893" s="222" t="s">
        <v>19</v>
      </c>
      <c r="F893" s="223" t="s">
        <v>250</v>
      </c>
      <c r="G893" s="221"/>
      <c r="H893" s="222" t="s">
        <v>19</v>
      </c>
      <c r="I893" s="224"/>
      <c r="J893" s="221"/>
      <c r="K893" s="221"/>
      <c r="L893" s="225"/>
      <c r="M893" s="226"/>
      <c r="N893" s="227"/>
      <c r="O893" s="227"/>
      <c r="P893" s="227"/>
      <c r="Q893" s="227"/>
      <c r="R893" s="227"/>
      <c r="S893" s="227"/>
      <c r="T893" s="228"/>
      <c r="AT893" s="229" t="s">
        <v>157</v>
      </c>
      <c r="AU893" s="229" t="s">
        <v>80</v>
      </c>
      <c r="AV893" s="11" t="s">
        <v>76</v>
      </c>
      <c r="AW893" s="11" t="s">
        <v>33</v>
      </c>
      <c r="AX893" s="11" t="s">
        <v>71</v>
      </c>
      <c r="AY893" s="229" t="s">
        <v>145</v>
      </c>
    </row>
    <row r="894" spans="2:51" s="12" customFormat="1" ht="12">
      <c r="B894" s="230"/>
      <c r="C894" s="231"/>
      <c r="D894" s="217" t="s">
        <v>157</v>
      </c>
      <c r="E894" s="232" t="s">
        <v>19</v>
      </c>
      <c r="F894" s="233" t="s">
        <v>574</v>
      </c>
      <c r="G894" s="231"/>
      <c r="H894" s="234">
        <v>75.6</v>
      </c>
      <c r="I894" s="235"/>
      <c r="J894" s="231"/>
      <c r="K894" s="231"/>
      <c r="L894" s="236"/>
      <c r="M894" s="237"/>
      <c r="N894" s="238"/>
      <c r="O894" s="238"/>
      <c r="P894" s="238"/>
      <c r="Q894" s="238"/>
      <c r="R894" s="238"/>
      <c r="S894" s="238"/>
      <c r="T894" s="239"/>
      <c r="AT894" s="240" t="s">
        <v>157</v>
      </c>
      <c r="AU894" s="240" t="s">
        <v>80</v>
      </c>
      <c r="AV894" s="12" t="s">
        <v>80</v>
      </c>
      <c r="AW894" s="12" t="s">
        <v>33</v>
      </c>
      <c r="AX894" s="12" t="s">
        <v>71</v>
      </c>
      <c r="AY894" s="240" t="s">
        <v>145</v>
      </c>
    </row>
    <row r="895" spans="2:51" s="12" customFormat="1" ht="12">
      <c r="B895" s="230"/>
      <c r="C895" s="231"/>
      <c r="D895" s="217" t="s">
        <v>157</v>
      </c>
      <c r="E895" s="232" t="s">
        <v>19</v>
      </c>
      <c r="F895" s="233" t="s">
        <v>575</v>
      </c>
      <c r="G895" s="231"/>
      <c r="H895" s="234">
        <v>61.2</v>
      </c>
      <c r="I895" s="235"/>
      <c r="J895" s="231"/>
      <c r="K895" s="231"/>
      <c r="L895" s="236"/>
      <c r="M895" s="237"/>
      <c r="N895" s="238"/>
      <c r="O895" s="238"/>
      <c r="P895" s="238"/>
      <c r="Q895" s="238"/>
      <c r="R895" s="238"/>
      <c r="S895" s="238"/>
      <c r="T895" s="239"/>
      <c r="AT895" s="240" t="s">
        <v>157</v>
      </c>
      <c r="AU895" s="240" t="s">
        <v>80</v>
      </c>
      <c r="AV895" s="12" t="s">
        <v>80</v>
      </c>
      <c r="AW895" s="12" t="s">
        <v>33</v>
      </c>
      <c r="AX895" s="12" t="s">
        <v>71</v>
      </c>
      <c r="AY895" s="240" t="s">
        <v>145</v>
      </c>
    </row>
    <row r="896" spans="2:51" s="12" customFormat="1" ht="12">
      <c r="B896" s="230"/>
      <c r="C896" s="231"/>
      <c r="D896" s="217" t="s">
        <v>157</v>
      </c>
      <c r="E896" s="232" t="s">
        <v>19</v>
      </c>
      <c r="F896" s="233" t="s">
        <v>576</v>
      </c>
      <c r="G896" s="231"/>
      <c r="H896" s="234">
        <v>40.8</v>
      </c>
      <c r="I896" s="235"/>
      <c r="J896" s="231"/>
      <c r="K896" s="231"/>
      <c r="L896" s="236"/>
      <c r="M896" s="237"/>
      <c r="N896" s="238"/>
      <c r="O896" s="238"/>
      <c r="P896" s="238"/>
      <c r="Q896" s="238"/>
      <c r="R896" s="238"/>
      <c r="S896" s="238"/>
      <c r="T896" s="239"/>
      <c r="AT896" s="240" t="s">
        <v>157</v>
      </c>
      <c r="AU896" s="240" t="s">
        <v>80</v>
      </c>
      <c r="AV896" s="12" t="s">
        <v>80</v>
      </c>
      <c r="AW896" s="12" t="s">
        <v>33</v>
      </c>
      <c r="AX896" s="12" t="s">
        <v>71</v>
      </c>
      <c r="AY896" s="240" t="s">
        <v>145</v>
      </c>
    </row>
    <row r="897" spans="2:51" s="12" customFormat="1" ht="12">
      <c r="B897" s="230"/>
      <c r="C897" s="231"/>
      <c r="D897" s="217" t="s">
        <v>157</v>
      </c>
      <c r="E897" s="232" t="s">
        <v>19</v>
      </c>
      <c r="F897" s="233" t="s">
        <v>577</v>
      </c>
      <c r="G897" s="231"/>
      <c r="H897" s="234">
        <v>15.8</v>
      </c>
      <c r="I897" s="235"/>
      <c r="J897" s="231"/>
      <c r="K897" s="231"/>
      <c r="L897" s="236"/>
      <c r="M897" s="237"/>
      <c r="N897" s="238"/>
      <c r="O897" s="238"/>
      <c r="P897" s="238"/>
      <c r="Q897" s="238"/>
      <c r="R897" s="238"/>
      <c r="S897" s="238"/>
      <c r="T897" s="239"/>
      <c r="AT897" s="240" t="s">
        <v>157</v>
      </c>
      <c r="AU897" s="240" t="s">
        <v>80</v>
      </c>
      <c r="AV897" s="12" t="s">
        <v>80</v>
      </c>
      <c r="AW897" s="12" t="s">
        <v>33</v>
      </c>
      <c r="AX897" s="12" t="s">
        <v>71</v>
      </c>
      <c r="AY897" s="240" t="s">
        <v>145</v>
      </c>
    </row>
    <row r="898" spans="2:51" s="12" customFormat="1" ht="12">
      <c r="B898" s="230"/>
      <c r="C898" s="231"/>
      <c r="D898" s="217" t="s">
        <v>157</v>
      </c>
      <c r="E898" s="232" t="s">
        <v>19</v>
      </c>
      <c r="F898" s="233" t="s">
        <v>578</v>
      </c>
      <c r="G898" s="231"/>
      <c r="H898" s="234">
        <v>11.9</v>
      </c>
      <c r="I898" s="235"/>
      <c r="J898" s="231"/>
      <c r="K898" s="231"/>
      <c r="L898" s="236"/>
      <c r="M898" s="237"/>
      <c r="N898" s="238"/>
      <c r="O898" s="238"/>
      <c r="P898" s="238"/>
      <c r="Q898" s="238"/>
      <c r="R898" s="238"/>
      <c r="S898" s="238"/>
      <c r="T898" s="239"/>
      <c r="AT898" s="240" t="s">
        <v>157</v>
      </c>
      <c r="AU898" s="240" t="s">
        <v>80</v>
      </c>
      <c r="AV898" s="12" t="s">
        <v>80</v>
      </c>
      <c r="AW898" s="12" t="s">
        <v>33</v>
      </c>
      <c r="AX898" s="12" t="s">
        <v>71</v>
      </c>
      <c r="AY898" s="240" t="s">
        <v>145</v>
      </c>
    </row>
    <row r="899" spans="2:51" s="11" customFormat="1" ht="12">
      <c r="B899" s="220"/>
      <c r="C899" s="221"/>
      <c r="D899" s="217" t="s">
        <v>157</v>
      </c>
      <c r="E899" s="222" t="s">
        <v>19</v>
      </c>
      <c r="F899" s="223" t="s">
        <v>259</v>
      </c>
      <c r="G899" s="221"/>
      <c r="H899" s="222" t="s">
        <v>19</v>
      </c>
      <c r="I899" s="224"/>
      <c r="J899" s="221"/>
      <c r="K899" s="221"/>
      <c r="L899" s="225"/>
      <c r="M899" s="226"/>
      <c r="N899" s="227"/>
      <c r="O899" s="227"/>
      <c r="P899" s="227"/>
      <c r="Q899" s="227"/>
      <c r="R899" s="227"/>
      <c r="S899" s="227"/>
      <c r="T899" s="228"/>
      <c r="AT899" s="229" t="s">
        <v>157</v>
      </c>
      <c r="AU899" s="229" t="s">
        <v>80</v>
      </c>
      <c r="AV899" s="11" t="s">
        <v>76</v>
      </c>
      <c r="AW899" s="11" t="s">
        <v>33</v>
      </c>
      <c r="AX899" s="11" t="s">
        <v>71</v>
      </c>
      <c r="AY899" s="229" t="s">
        <v>145</v>
      </c>
    </row>
    <row r="900" spans="2:51" s="12" customFormat="1" ht="12">
      <c r="B900" s="230"/>
      <c r="C900" s="231"/>
      <c r="D900" s="217" t="s">
        <v>157</v>
      </c>
      <c r="E900" s="232" t="s">
        <v>19</v>
      </c>
      <c r="F900" s="233" t="s">
        <v>579</v>
      </c>
      <c r="G900" s="231"/>
      <c r="H900" s="234">
        <v>20.2</v>
      </c>
      <c r="I900" s="235"/>
      <c r="J900" s="231"/>
      <c r="K900" s="231"/>
      <c r="L900" s="236"/>
      <c r="M900" s="237"/>
      <c r="N900" s="238"/>
      <c r="O900" s="238"/>
      <c r="P900" s="238"/>
      <c r="Q900" s="238"/>
      <c r="R900" s="238"/>
      <c r="S900" s="238"/>
      <c r="T900" s="239"/>
      <c r="AT900" s="240" t="s">
        <v>157</v>
      </c>
      <c r="AU900" s="240" t="s">
        <v>80</v>
      </c>
      <c r="AV900" s="12" t="s">
        <v>80</v>
      </c>
      <c r="AW900" s="12" t="s">
        <v>33</v>
      </c>
      <c r="AX900" s="12" t="s">
        <v>71</v>
      </c>
      <c r="AY900" s="240" t="s">
        <v>145</v>
      </c>
    </row>
    <row r="901" spans="2:51" s="11" customFormat="1" ht="12">
      <c r="B901" s="220"/>
      <c r="C901" s="221"/>
      <c r="D901" s="217" t="s">
        <v>157</v>
      </c>
      <c r="E901" s="222" t="s">
        <v>19</v>
      </c>
      <c r="F901" s="223" t="s">
        <v>261</v>
      </c>
      <c r="G901" s="221"/>
      <c r="H901" s="222" t="s">
        <v>19</v>
      </c>
      <c r="I901" s="224"/>
      <c r="J901" s="221"/>
      <c r="K901" s="221"/>
      <c r="L901" s="225"/>
      <c r="M901" s="226"/>
      <c r="N901" s="227"/>
      <c r="O901" s="227"/>
      <c r="P901" s="227"/>
      <c r="Q901" s="227"/>
      <c r="R901" s="227"/>
      <c r="S901" s="227"/>
      <c r="T901" s="228"/>
      <c r="AT901" s="229" t="s">
        <v>157</v>
      </c>
      <c r="AU901" s="229" t="s">
        <v>80</v>
      </c>
      <c r="AV901" s="11" t="s">
        <v>76</v>
      </c>
      <c r="AW901" s="11" t="s">
        <v>33</v>
      </c>
      <c r="AX901" s="11" t="s">
        <v>71</v>
      </c>
      <c r="AY901" s="229" t="s">
        <v>145</v>
      </c>
    </row>
    <row r="902" spans="2:51" s="12" customFormat="1" ht="12">
      <c r="B902" s="230"/>
      <c r="C902" s="231"/>
      <c r="D902" s="217" t="s">
        <v>157</v>
      </c>
      <c r="E902" s="232" t="s">
        <v>19</v>
      </c>
      <c r="F902" s="233" t="s">
        <v>938</v>
      </c>
      <c r="G902" s="231"/>
      <c r="H902" s="234">
        <v>10.47</v>
      </c>
      <c r="I902" s="235"/>
      <c r="J902" s="231"/>
      <c r="K902" s="231"/>
      <c r="L902" s="236"/>
      <c r="M902" s="237"/>
      <c r="N902" s="238"/>
      <c r="O902" s="238"/>
      <c r="P902" s="238"/>
      <c r="Q902" s="238"/>
      <c r="R902" s="238"/>
      <c r="S902" s="238"/>
      <c r="T902" s="239"/>
      <c r="AT902" s="240" t="s">
        <v>157</v>
      </c>
      <c r="AU902" s="240" t="s">
        <v>80</v>
      </c>
      <c r="AV902" s="12" t="s">
        <v>80</v>
      </c>
      <c r="AW902" s="12" t="s">
        <v>33</v>
      </c>
      <c r="AX902" s="12" t="s">
        <v>71</v>
      </c>
      <c r="AY902" s="240" t="s">
        <v>145</v>
      </c>
    </row>
    <row r="903" spans="2:51" s="12" customFormat="1" ht="12">
      <c r="B903" s="230"/>
      <c r="C903" s="231"/>
      <c r="D903" s="217" t="s">
        <v>157</v>
      </c>
      <c r="E903" s="232" t="s">
        <v>19</v>
      </c>
      <c r="F903" s="233" t="s">
        <v>939</v>
      </c>
      <c r="G903" s="231"/>
      <c r="H903" s="234">
        <v>6.65</v>
      </c>
      <c r="I903" s="235"/>
      <c r="J903" s="231"/>
      <c r="K903" s="231"/>
      <c r="L903" s="236"/>
      <c r="M903" s="237"/>
      <c r="N903" s="238"/>
      <c r="O903" s="238"/>
      <c r="P903" s="238"/>
      <c r="Q903" s="238"/>
      <c r="R903" s="238"/>
      <c r="S903" s="238"/>
      <c r="T903" s="239"/>
      <c r="AT903" s="240" t="s">
        <v>157</v>
      </c>
      <c r="AU903" s="240" t="s">
        <v>80</v>
      </c>
      <c r="AV903" s="12" t="s">
        <v>80</v>
      </c>
      <c r="AW903" s="12" t="s">
        <v>33</v>
      </c>
      <c r="AX903" s="12" t="s">
        <v>71</v>
      </c>
      <c r="AY903" s="240" t="s">
        <v>145</v>
      </c>
    </row>
    <row r="904" spans="2:51" s="11" customFormat="1" ht="12">
      <c r="B904" s="220"/>
      <c r="C904" s="221"/>
      <c r="D904" s="217" t="s">
        <v>157</v>
      </c>
      <c r="E904" s="222" t="s">
        <v>19</v>
      </c>
      <c r="F904" s="223" t="s">
        <v>264</v>
      </c>
      <c r="G904" s="221"/>
      <c r="H904" s="222" t="s">
        <v>19</v>
      </c>
      <c r="I904" s="224"/>
      <c r="J904" s="221"/>
      <c r="K904" s="221"/>
      <c r="L904" s="225"/>
      <c r="M904" s="226"/>
      <c r="N904" s="227"/>
      <c r="O904" s="227"/>
      <c r="P904" s="227"/>
      <c r="Q904" s="227"/>
      <c r="R904" s="227"/>
      <c r="S904" s="227"/>
      <c r="T904" s="228"/>
      <c r="AT904" s="229" t="s">
        <v>157</v>
      </c>
      <c r="AU904" s="229" t="s">
        <v>80</v>
      </c>
      <c r="AV904" s="11" t="s">
        <v>76</v>
      </c>
      <c r="AW904" s="11" t="s">
        <v>33</v>
      </c>
      <c r="AX904" s="11" t="s">
        <v>71</v>
      </c>
      <c r="AY904" s="229" t="s">
        <v>145</v>
      </c>
    </row>
    <row r="905" spans="2:51" s="12" customFormat="1" ht="12">
      <c r="B905" s="230"/>
      <c r="C905" s="231"/>
      <c r="D905" s="217" t="s">
        <v>157</v>
      </c>
      <c r="E905" s="232" t="s">
        <v>19</v>
      </c>
      <c r="F905" s="233" t="s">
        <v>580</v>
      </c>
      <c r="G905" s="231"/>
      <c r="H905" s="234">
        <v>16.3</v>
      </c>
      <c r="I905" s="235"/>
      <c r="J905" s="231"/>
      <c r="K905" s="231"/>
      <c r="L905" s="236"/>
      <c r="M905" s="237"/>
      <c r="N905" s="238"/>
      <c r="O905" s="238"/>
      <c r="P905" s="238"/>
      <c r="Q905" s="238"/>
      <c r="R905" s="238"/>
      <c r="S905" s="238"/>
      <c r="T905" s="239"/>
      <c r="AT905" s="240" t="s">
        <v>157</v>
      </c>
      <c r="AU905" s="240" t="s">
        <v>80</v>
      </c>
      <c r="AV905" s="12" t="s">
        <v>80</v>
      </c>
      <c r="AW905" s="12" t="s">
        <v>33</v>
      </c>
      <c r="AX905" s="12" t="s">
        <v>71</v>
      </c>
      <c r="AY905" s="240" t="s">
        <v>145</v>
      </c>
    </row>
    <row r="906" spans="2:51" s="11" customFormat="1" ht="12">
      <c r="B906" s="220"/>
      <c r="C906" s="221"/>
      <c r="D906" s="217" t="s">
        <v>157</v>
      </c>
      <c r="E906" s="222" t="s">
        <v>19</v>
      </c>
      <c r="F906" s="223" t="s">
        <v>266</v>
      </c>
      <c r="G906" s="221"/>
      <c r="H906" s="222" t="s">
        <v>19</v>
      </c>
      <c r="I906" s="224"/>
      <c r="J906" s="221"/>
      <c r="K906" s="221"/>
      <c r="L906" s="225"/>
      <c r="M906" s="226"/>
      <c r="N906" s="227"/>
      <c r="O906" s="227"/>
      <c r="P906" s="227"/>
      <c r="Q906" s="227"/>
      <c r="R906" s="227"/>
      <c r="S906" s="227"/>
      <c r="T906" s="228"/>
      <c r="AT906" s="229" t="s">
        <v>157</v>
      </c>
      <c r="AU906" s="229" t="s">
        <v>80</v>
      </c>
      <c r="AV906" s="11" t="s">
        <v>76</v>
      </c>
      <c r="AW906" s="11" t="s">
        <v>33</v>
      </c>
      <c r="AX906" s="11" t="s">
        <v>71</v>
      </c>
      <c r="AY906" s="229" t="s">
        <v>145</v>
      </c>
    </row>
    <row r="907" spans="2:51" s="12" customFormat="1" ht="12">
      <c r="B907" s="230"/>
      <c r="C907" s="231"/>
      <c r="D907" s="217" t="s">
        <v>157</v>
      </c>
      <c r="E907" s="232" t="s">
        <v>19</v>
      </c>
      <c r="F907" s="233" t="s">
        <v>940</v>
      </c>
      <c r="G907" s="231"/>
      <c r="H907" s="234">
        <v>18</v>
      </c>
      <c r="I907" s="235"/>
      <c r="J907" s="231"/>
      <c r="K907" s="231"/>
      <c r="L907" s="236"/>
      <c r="M907" s="237"/>
      <c r="N907" s="238"/>
      <c r="O907" s="238"/>
      <c r="P907" s="238"/>
      <c r="Q907" s="238"/>
      <c r="R907" s="238"/>
      <c r="S907" s="238"/>
      <c r="T907" s="239"/>
      <c r="AT907" s="240" t="s">
        <v>157</v>
      </c>
      <c r="AU907" s="240" t="s">
        <v>80</v>
      </c>
      <c r="AV907" s="12" t="s">
        <v>80</v>
      </c>
      <c r="AW907" s="12" t="s">
        <v>33</v>
      </c>
      <c r="AX907" s="12" t="s">
        <v>71</v>
      </c>
      <c r="AY907" s="240" t="s">
        <v>145</v>
      </c>
    </row>
    <row r="908" spans="2:51" s="11" customFormat="1" ht="12">
      <c r="B908" s="220"/>
      <c r="C908" s="221"/>
      <c r="D908" s="217" t="s">
        <v>157</v>
      </c>
      <c r="E908" s="222" t="s">
        <v>19</v>
      </c>
      <c r="F908" s="223" t="s">
        <v>268</v>
      </c>
      <c r="G908" s="221"/>
      <c r="H908" s="222" t="s">
        <v>19</v>
      </c>
      <c r="I908" s="224"/>
      <c r="J908" s="221"/>
      <c r="K908" s="221"/>
      <c r="L908" s="225"/>
      <c r="M908" s="226"/>
      <c r="N908" s="227"/>
      <c r="O908" s="227"/>
      <c r="P908" s="227"/>
      <c r="Q908" s="227"/>
      <c r="R908" s="227"/>
      <c r="S908" s="227"/>
      <c r="T908" s="228"/>
      <c r="AT908" s="229" t="s">
        <v>157</v>
      </c>
      <c r="AU908" s="229" t="s">
        <v>80</v>
      </c>
      <c r="AV908" s="11" t="s">
        <v>76</v>
      </c>
      <c r="AW908" s="11" t="s">
        <v>33</v>
      </c>
      <c r="AX908" s="11" t="s">
        <v>71</v>
      </c>
      <c r="AY908" s="229" t="s">
        <v>145</v>
      </c>
    </row>
    <row r="909" spans="2:51" s="12" customFormat="1" ht="12">
      <c r="B909" s="230"/>
      <c r="C909" s="231"/>
      <c r="D909" s="217" t="s">
        <v>157</v>
      </c>
      <c r="E909" s="232" t="s">
        <v>19</v>
      </c>
      <c r="F909" s="233" t="s">
        <v>581</v>
      </c>
      <c r="G909" s="231"/>
      <c r="H909" s="234">
        <v>22.9</v>
      </c>
      <c r="I909" s="235"/>
      <c r="J909" s="231"/>
      <c r="K909" s="231"/>
      <c r="L909" s="236"/>
      <c r="M909" s="237"/>
      <c r="N909" s="238"/>
      <c r="O909" s="238"/>
      <c r="P909" s="238"/>
      <c r="Q909" s="238"/>
      <c r="R909" s="238"/>
      <c r="S909" s="238"/>
      <c r="T909" s="239"/>
      <c r="AT909" s="240" t="s">
        <v>157</v>
      </c>
      <c r="AU909" s="240" t="s">
        <v>80</v>
      </c>
      <c r="AV909" s="12" t="s">
        <v>80</v>
      </c>
      <c r="AW909" s="12" t="s">
        <v>33</v>
      </c>
      <c r="AX909" s="12" t="s">
        <v>71</v>
      </c>
      <c r="AY909" s="240" t="s">
        <v>145</v>
      </c>
    </row>
    <row r="910" spans="2:51" s="14" customFormat="1" ht="12">
      <c r="B910" s="262"/>
      <c r="C910" s="263"/>
      <c r="D910" s="217" t="s">
        <v>157</v>
      </c>
      <c r="E910" s="264" t="s">
        <v>19</v>
      </c>
      <c r="F910" s="265" t="s">
        <v>229</v>
      </c>
      <c r="G910" s="263"/>
      <c r="H910" s="266">
        <v>1013.06</v>
      </c>
      <c r="I910" s="267"/>
      <c r="J910" s="263"/>
      <c r="K910" s="263"/>
      <c r="L910" s="268"/>
      <c r="M910" s="269"/>
      <c r="N910" s="270"/>
      <c r="O910" s="270"/>
      <c r="P910" s="270"/>
      <c r="Q910" s="270"/>
      <c r="R910" s="270"/>
      <c r="S910" s="270"/>
      <c r="T910" s="271"/>
      <c r="AT910" s="272" t="s">
        <v>157</v>
      </c>
      <c r="AU910" s="272" t="s">
        <v>80</v>
      </c>
      <c r="AV910" s="14" t="s">
        <v>146</v>
      </c>
      <c r="AW910" s="14" t="s">
        <v>33</v>
      </c>
      <c r="AX910" s="14" t="s">
        <v>71</v>
      </c>
      <c r="AY910" s="272" t="s">
        <v>145</v>
      </c>
    </row>
    <row r="911" spans="2:51" s="13" customFormat="1" ht="12">
      <c r="B911" s="251"/>
      <c r="C911" s="252"/>
      <c r="D911" s="217" t="s">
        <v>157</v>
      </c>
      <c r="E911" s="253" t="s">
        <v>19</v>
      </c>
      <c r="F911" s="254" t="s">
        <v>185</v>
      </c>
      <c r="G911" s="252"/>
      <c r="H911" s="255">
        <v>1013.06</v>
      </c>
      <c r="I911" s="256"/>
      <c r="J911" s="252"/>
      <c r="K911" s="252"/>
      <c r="L911" s="257"/>
      <c r="M911" s="258"/>
      <c r="N911" s="259"/>
      <c r="O911" s="259"/>
      <c r="P911" s="259"/>
      <c r="Q911" s="259"/>
      <c r="R911" s="259"/>
      <c r="S911" s="259"/>
      <c r="T911" s="260"/>
      <c r="AT911" s="261" t="s">
        <v>157</v>
      </c>
      <c r="AU911" s="261" t="s">
        <v>80</v>
      </c>
      <c r="AV911" s="13" t="s">
        <v>153</v>
      </c>
      <c r="AW911" s="13" t="s">
        <v>33</v>
      </c>
      <c r="AX911" s="13" t="s">
        <v>76</v>
      </c>
      <c r="AY911" s="261" t="s">
        <v>145</v>
      </c>
    </row>
    <row r="912" spans="2:65" s="1" customFormat="1" ht="20.4" customHeight="1">
      <c r="B912" s="38"/>
      <c r="C912" s="205" t="s">
        <v>941</v>
      </c>
      <c r="D912" s="205" t="s">
        <v>148</v>
      </c>
      <c r="E912" s="206" t="s">
        <v>942</v>
      </c>
      <c r="F912" s="207" t="s">
        <v>943</v>
      </c>
      <c r="G912" s="208" t="s">
        <v>316</v>
      </c>
      <c r="H912" s="209">
        <v>833.92</v>
      </c>
      <c r="I912" s="210"/>
      <c r="J912" s="211">
        <f>ROUND(I912*H912,2)</f>
        <v>0</v>
      </c>
      <c r="K912" s="207" t="s">
        <v>152</v>
      </c>
      <c r="L912" s="43"/>
      <c r="M912" s="212" t="s">
        <v>19</v>
      </c>
      <c r="N912" s="213" t="s">
        <v>42</v>
      </c>
      <c r="O912" s="79"/>
      <c r="P912" s="214">
        <f>O912*H912</f>
        <v>0</v>
      </c>
      <c r="Q912" s="214">
        <v>1E-05</v>
      </c>
      <c r="R912" s="214">
        <f>Q912*H912</f>
        <v>0.0083392</v>
      </c>
      <c r="S912" s="214">
        <v>0</v>
      </c>
      <c r="T912" s="215">
        <f>S912*H912</f>
        <v>0</v>
      </c>
      <c r="AR912" s="17" t="s">
        <v>308</v>
      </c>
      <c r="AT912" s="17" t="s">
        <v>148</v>
      </c>
      <c r="AU912" s="17" t="s">
        <v>80</v>
      </c>
      <c r="AY912" s="17" t="s">
        <v>145</v>
      </c>
      <c r="BE912" s="216">
        <f>IF(N912="základní",J912,0)</f>
        <v>0</v>
      </c>
      <c r="BF912" s="216">
        <f>IF(N912="snížená",J912,0)</f>
        <v>0</v>
      </c>
      <c r="BG912" s="216">
        <f>IF(N912="zákl. přenesená",J912,0)</f>
        <v>0</v>
      </c>
      <c r="BH912" s="216">
        <f>IF(N912="sníž. přenesená",J912,0)</f>
        <v>0</v>
      </c>
      <c r="BI912" s="216">
        <f>IF(N912="nulová",J912,0)</f>
        <v>0</v>
      </c>
      <c r="BJ912" s="17" t="s">
        <v>76</v>
      </c>
      <c r="BK912" s="216">
        <f>ROUND(I912*H912,2)</f>
        <v>0</v>
      </c>
      <c r="BL912" s="17" t="s">
        <v>308</v>
      </c>
      <c r="BM912" s="17" t="s">
        <v>944</v>
      </c>
    </row>
    <row r="913" spans="2:51" s="11" customFormat="1" ht="12">
      <c r="B913" s="220"/>
      <c r="C913" s="221"/>
      <c r="D913" s="217" t="s">
        <v>157</v>
      </c>
      <c r="E913" s="222" t="s">
        <v>19</v>
      </c>
      <c r="F913" s="223" t="s">
        <v>158</v>
      </c>
      <c r="G913" s="221"/>
      <c r="H913" s="222" t="s">
        <v>19</v>
      </c>
      <c r="I913" s="224"/>
      <c r="J913" s="221"/>
      <c r="K913" s="221"/>
      <c r="L913" s="225"/>
      <c r="M913" s="226"/>
      <c r="N913" s="227"/>
      <c r="O913" s="227"/>
      <c r="P913" s="227"/>
      <c r="Q913" s="227"/>
      <c r="R913" s="227"/>
      <c r="S913" s="227"/>
      <c r="T913" s="228"/>
      <c r="AT913" s="229" t="s">
        <v>157</v>
      </c>
      <c r="AU913" s="229" t="s">
        <v>80</v>
      </c>
      <c r="AV913" s="11" t="s">
        <v>76</v>
      </c>
      <c r="AW913" s="11" t="s">
        <v>33</v>
      </c>
      <c r="AX913" s="11" t="s">
        <v>71</v>
      </c>
      <c r="AY913" s="229" t="s">
        <v>145</v>
      </c>
    </row>
    <row r="914" spans="2:51" s="11" customFormat="1" ht="12">
      <c r="B914" s="220"/>
      <c r="C914" s="221"/>
      <c r="D914" s="217" t="s">
        <v>157</v>
      </c>
      <c r="E914" s="222" t="s">
        <v>19</v>
      </c>
      <c r="F914" s="223" t="s">
        <v>159</v>
      </c>
      <c r="G914" s="221"/>
      <c r="H914" s="222" t="s">
        <v>19</v>
      </c>
      <c r="I914" s="224"/>
      <c r="J914" s="221"/>
      <c r="K914" s="221"/>
      <c r="L914" s="225"/>
      <c r="M914" s="226"/>
      <c r="N914" s="227"/>
      <c r="O914" s="227"/>
      <c r="P914" s="227"/>
      <c r="Q914" s="227"/>
      <c r="R914" s="227"/>
      <c r="S914" s="227"/>
      <c r="T914" s="228"/>
      <c r="AT914" s="229" t="s">
        <v>157</v>
      </c>
      <c r="AU914" s="229" t="s">
        <v>80</v>
      </c>
      <c r="AV914" s="11" t="s">
        <v>76</v>
      </c>
      <c r="AW914" s="11" t="s">
        <v>33</v>
      </c>
      <c r="AX914" s="11" t="s">
        <v>71</v>
      </c>
      <c r="AY914" s="229" t="s">
        <v>145</v>
      </c>
    </row>
    <row r="915" spans="2:51" s="11" customFormat="1" ht="12">
      <c r="B915" s="220"/>
      <c r="C915" s="221"/>
      <c r="D915" s="217" t="s">
        <v>157</v>
      </c>
      <c r="E915" s="222" t="s">
        <v>19</v>
      </c>
      <c r="F915" s="223" t="s">
        <v>466</v>
      </c>
      <c r="G915" s="221"/>
      <c r="H915" s="222" t="s">
        <v>19</v>
      </c>
      <c r="I915" s="224"/>
      <c r="J915" s="221"/>
      <c r="K915" s="221"/>
      <c r="L915" s="225"/>
      <c r="M915" s="226"/>
      <c r="N915" s="227"/>
      <c r="O915" s="227"/>
      <c r="P915" s="227"/>
      <c r="Q915" s="227"/>
      <c r="R915" s="227"/>
      <c r="S915" s="227"/>
      <c r="T915" s="228"/>
      <c r="AT915" s="229" t="s">
        <v>157</v>
      </c>
      <c r="AU915" s="229" t="s">
        <v>80</v>
      </c>
      <c r="AV915" s="11" t="s">
        <v>76</v>
      </c>
      <c r="AW915" s="11" t="s">
        <v>33</v>
      </c>
      <c r="AX915" s="11" t="s">
        <v>71</v>
      </c>
      <c r="AY915" s="229" t="s">
        <v>145</v>
      </c>
    </row>
    <row r="916" spans="2:51" s="12" customFormat="1" ht="12">
      <c r="B916" s="230"/>
      <c r="C916" s="231"/>
      <c r="D916" s="217" t="s">
        <v>157</v>
      </c>
      <c r="E916" s="232" t="s">
        <v>19</v>
      </c>
      <c r="F916" s="233" t="s">
        <v>945</v>
      </c>
      <c r="G916" s="231"/>
      <c r="H916" s="234">
        <v>324</v>
      </c>
      <c r="I916" s="235"/>
      <c r="J916" s="231"/>
      <c r="K916" s="231"/>
      <c r="L916" s="236"/>
      <c r="M916" s="237"/>
      <c r="N916" s="238"/>
      <c r="O916" s="238"/>
      <c r="P916" s="238"/>
      <c r="Q916" s="238"/>
      <c r="R916" s="238"/>
      <c r="S916" s="238"/>
      <c r="T916" s="239"/>
      <c r="AT916" s="240" t="s">
        <v>157</v>
      </c>
      <c r="AU916" s="240" t="s">
        <v>80</v>
      </c>
      <c r="AV916" s="12" t="s">
        <v>80</v>
      </c>
      <c r="AW916" s="12" t="s">
        <v>33</v>
      </c>
      <c r="AX916" s="12" t="s">
        <v>71</v>
      </c>
      <c r="AY916" s="240" t="s">
        <v>145</v>
      </c>
    </row>
    <row r="917" spans="2:51" s="12" customFormat="1" ht="12">
      <c r="B917" s="230"/>
      <c r="C917" s="231"/>
      <c r="D917" s="217" t="s">
        <v>157</v>
      </c>
      <c r="E917" s="232" t="s">
        <v>19</v>
      </c>
      <c r="F917" s="233" t="s">
        <v>570</v>
      </c>
      <c r="G917" s="231"/>
      <c r="H917" s="234">
        <v>146.6</v>
      </c>
      <c r="I917" s="235"/>
      <c r="J917" s="231"/>
      <c r="K917" s="231"/>
      <c r="L917" s="236"/>
      <c r="M917" s="237"/>
      <c r="N917" s="238"/>
      <c r="O917" s="238"/>
      <c r="P917" s="238"/>
      <c r="Q917" s="238"/>
      <c r="R917" s="238"/>
      <c r="S917" s="238"/>
      <c r="T917" s="239"/>
      <c r="AT917" s="240" t="s">
        <v>157</v>
      </c>
      <c r="AU917" s="240" t="s">
        <v>80</v>
      </c>
      <c r="AV917" s="12" t="s">
        <v>80</v>
      </c>
      <c r="AW917" s="12" t="s">
        <v>33</v>
      </c>
      <c r="AX917" s="12" t="s">
        <v>71</v>
      </c>
      <c r="AY917" s="240" t="s">
        <v>145</v>
      </c>
    </row>
    <row r="918" spans="2:51" s="12" customFormat="1" ht="12">
      <c r="B918" s="230"/>
      <c r="C918" s="231"/>
      <c r="D918" s="217" t="s">
        <v>157</v>
      </c>
      <c r="E918" s="232" t="s">
        <v>19</v>
      </c>
      <c r="F918" s="233" t="s">
        <v>946</v>
      </c>
      <c r="G918" s="231"/>
      <c r="H918" s="234">
        <v>-48</v>
      </c>
      <c r="I918" s="235"/>
      <c r="J918" s="231"/>
      <c r="K918" s="231"/>
      <c r="L918" s="236"/>
      <c r="M918" s="237"/>
      <c r="N918" s="238"/>
      <c r="O918" s="238"/>
      <c r="P918" s="238"/>
      <c r="Q918" s="238"/>
      <c r="R918" s="238"/>
      <c r="S918" s="238"/>
      <c r="T918" s="239"/>
      <c r="AT918" s="240" t="s">
        <v>157</v>
      </c>
      <c r="AU918" s="240" t="s">
        <v>80</v>
      </c>
      <c r="AV918" s="12" t="s">
        <v>80</v>
      </c>
      <c r="AW918" s="12" t="s">
        <v>33</v>
      </c>
      <c r="AX918" s="12" t="s">
        <v>71</v>
      </c>
      <c r="AY918" s="240" t="s">
        <v>145</v>
      </c>
    </row>
    <row r="919" spans="2:51" s="12" customFormat="1" ht="12">
      <c r="B919" s="230"/>
      <c r="C919" s="231"/>
      <c r="D919" s="217" t="s">
        <v>157</v>
      </c>
      <c r="E919" s="232" t="s">
        <v>19</v>
      </c>
      <c r="F919" s="233" t="s">
        <v>947</v>
      </c>
      <c r="G919" s="231"/>
      <c r="H919" s="234">
        <v>-24</v>
      </c>
      <c r="I919" s="235"/>
      <c r="J919" s="231"/>
      <c r="K919" s="231"/>
      <c r="L919" s="236"/>
      <c r="M919" s="237"/>
      <c r="N919" s="238"/>
      <c r="O919" s="238"/>
      <c r="P919" s="238"/>
      <c r="Q919" s="238"/>
      <c r="R919" s="238"/>
      <c r="S919" s="238"/>
      <c r="T919" s="239"/>
      <c r="AT919" s="240" t="s">
        <v>157</v>
      </c>
      <c r="AU919" s="240" t="s">
        <v>80</v>
      </c>
      <c r="AV919" s="12" t="s">
        <v>80</v>
      </c>
      <c r="AW919" s="12" t="s">
        <v>33</v>
      </c>
      <c r="AX919" s="12" t="s">
        <v>71</v>
      </c>
      <c r="AY919" s="240" t="s">
        <v>145</v>
      </c>
    </row>
    <row r="920" spans="2:51" s="12" customFormat="1" ht="12">
      <c r="B920" s="230"/>
      <c r="C920" s="231"/>
      <c r="D920" s="217" t="s">
        <v>157</v>
      </c>
      <c r="E920" s="232" t="s">
        <v>19</v>
      </c>
      <c r="F920" s="233" t="s">
        <v>948</v>
      </c>
      <c r="G920" s="231"/>
      <c r="H920" s="234">
        <v>27.6</v>
      </c>
      <c r="I920" s="235"/>
      <c r="J920" s="231"/>
      <c r="K920" s="231"/>
      <c r="L920" s="236"/>
      <c r="M920" s="237"/>
      <c r="N920" s="238"/>
      <c r="O920" s="238"/>
      <c r="P920" s="238"/>
      <c r="Q920" s="238"/>
      <c r="R920" s="238"/>
      <c r="S920" s="238"/>
      <c r="T920" s="239"/>
      <c r="AT920" s="240" t="s">
        <v>157</v>
      </c>
      <c r="AU920" s="240" t="s">
        <v>80</v>
      </c>
      <c r="AV920" s="12" t="s">
        <v>80</v>
      </c>
      <c r="AW920" s="12" t="s">
        <v>33</v>
      </c>
      <c r="AX920" s="12" t="s">
        <v>71</v>
      </c>
      <c r="AY920" s="240" t="s">
        <v>145</v>
      </c>
    </row>
    <row r="921" spans="2:51" s="12" customFormat="1" ht="12">
      <c r="B921" s="230"/>
      <c r="C921" s="231"/>
      <c r="D921" s="217" t="s">
        <v>157</v>
      </c>
      <c r="E921" s="232" t="s">
        <v>19</v>
      </c>
      <c r="F921" s="233" t="s">
        <v>949</v>
      </c>
      <c r="G921" s="231"/>
      <c r="H921" s="234">
        <v>-2.4</v>
      </c>
      <c r="I921" s="235"/>
      <c r="J921" s="231"/>
      <c r="K921" s="231"/>
      <c r="L921" s="236"/>
      <c r="M921" s="237"/>
      <c r="N921" s="238"/>
      <c r="O921" s="238"/>
      <c r="P921" s="238"/>
      <c r="Q921" s="238"/>
      <c r="R921" s="238"/>
      <c r="S921" s="238"/>
      <c r="T921" s="239"/>
      <c r="AT921" s="240" t="s">
        <v>157</v>
      </c>
      <c r="AU921" s="240" t="s">
        <v>80</v>
      </c>
      <c r="AV921" s="12" t="s">
        <v>80</v>
      </c>
      <c r="AW921" s="12" t="s">
        <v>33</v>
      </c>
      <c r="AX921" s="12" t="s">
        <v>71</v>
      </c>
      <c r="AY921" s="240" t="s">
        <v>145</v>
      </c>
    </row>
    <row r="922" spans="2:51" s="11" customFormat="1" ht="12">
      <c r="B922" s="220"/>
      <c r="C922" s="221"/>
      <c r="D922" s="217" t="s">
        <v>157</v>
      </c>
      <c r="E922" s="222" t="s">
        <v>19</v>
      </c>
      <c r="F922" s="223" t="s">
        <v>468</v>
      </c>
      <c r="G922" s="221"/>
      <c r="H922" s="222" t="s">
        <v>19</v>
      </c>
      <c r="I922" s="224"/>
      <c r="J922" s="221"/>
      <c r="K922" s="221"/>
      <c r="L922" s="225"/>
      <c r="M922" s="226"/>
      <c r="N922" s="227"/>
      <c r="O922" s="227"/>
      <c r="P922" s="227"/>
      <c r="Q922" s="227"/>
      <c r="R922" s="227"/>
      <c r="S922" s="227"/>
      <c r="T922" s="228"/>
      <c r="AT922" s="229" t="s">
        <v>157</v>
      </c>
      <c r="AU922" s="229" t="s">
        <v>80</v>
      </c>
      <c r="AV922" s="11" t="s">
        <v>76</v>
      </c>
      <c r="AW922" s="11" t="s">
        <v>33</v>
      </c>
      <c r="AX922" s="11" t="s">
        <v>71</v>
      </c>
      <c r="AY922" s="229" t="s">
        <v>145</v>
      </c>
    </row>
    <row r="923" spans="2:51" s="12" customFormat="1" ht="12">
      <c r="B923" s="230"/>
      <c r="C923" s="231"/>
      <c r="D923" s="217" t="s">
        <v>157</v>
      </c>
      <c r="E923" s="232" t="s">
        <v>19</v>
      </c>
      <c r="F923" s="233" t="s">
        <v>950</v>
      </c>
      <c r="G923" s="231"/>
      <c r="H923" s="234">
        <v>138.06</v>
      </c>
      <c r="I923" s="235"/>
      <c r="J923" s="231"/>
      <c r="K923" s="231"/>
      <c r="L923" s="236"/>
      <c r="M923" s="237"/>
      <c r="N923" s="238"/>
      <c r="O923" s="238"/>
      <c r="P923" s="238"/>
      <c r="Q923" s="238"/>
      <c r="R923" s="238"/>
      <c r="S923" s="238"/>
      <c r="T923" s="239"/>
      <c r="AT923" s="240" t="s">
        <v>157</v>
      </c>
      <c r="AU923" s="240" t="s">
        <v>80</v>
      </c>
      <c r="AV923" s="12" t="s">
        <v>80</v>
      </c>
      <c r="AW923" s="12" t="s">
        <v>33</v>
      </c>
      <c r="AX923" s="12" t="s">
        <v>71</v>
      </c>
      <c r="AY923" s="240" t="s">
        <v>145</v>
      </c>
    </row>
    <row r="924" spans="2:51" s="12" customFormat="1" ht="12">
      <c r="B924" s="230"/>
      <c r="C924" s="231"/>
      <c r="D924" s="217" t="s">
        <v>157</v>
      </c>
      <c r="E924" s="232" t="s">
        <v>19</v>
      </c>
      <c r="F924" s="233" t="s">
        <v>573</v>
      </c>
      <c r="G924" s="231"/>
      <c r="H924" s="234">
        <v>73.71</v>
      </c>
      <c r="I924" s="235"/>
      <c r="J924" s="231"/>
      <c r="K924" s="231"/>
      <c r="L924" s="236"/>
      <c r="M924" s="237"/>
      <c r="N924" s="238"/>
      <c r="O924" s="238"/>
      <c r="P924" s="238"/>
      <c r="Q924" s="238"/>
      <c r="R924" s="238"/>
      <c r="S924" s="238"/>
      <c r="T924" s="239"/>
      <c r="AT924" s="240" t="s">
        <v>157</v>
      </c>
      <c r="AU924" s="240" t="s">
        <v>80</v>
      </c>
      <c r="AV924" s="12" t="s">
        <v>80</v>
      </c>
      <c r="AW924" s="12" t="s">
        <v>33</v>
      </c>
      <c r="AX924" s="12" t="s">
        <v>71</v>
      </c>
      <c r="AY924" s="240" t="s">
        <v>145</v>
      </c>
    </row>
    <row r="925" spans="2:51" s="12" customFormat="1" ht="12">
      <c r="B925" s="230"/>
      <c r="C925" s="231"/>
      <c r="D925" s="217" t="s">
        <v>157</v>
      </c>
      <c r="E925" s="232" t="s">
        <v>19</v>
      </c>
      <c r="F925" s="233" t="s">
        <v>951</v>
      </c>
      <c r="G925" s="231"/>
      <c r="H925" s="234">
        <v>-21.6</v>
      </c>
      <c r="I925" s="235"/>
      <c r="J925" s="231"/>
      <c r="K925" s="231"/>
      <c r="L925" s="236"/>
      <c r="M925" s="237"/>
      <c r="N925" s="238"/>
      <c r="O925" s="238"/>
      <c r="P925" s="238"/>
      <c r="Q925" s="238"/>
      <c r="R925" s="238"/>
      <c r="S925" s="238"/>
      <c r="T925" s="239"/>
      <c r="AT925" s="240" t="s">
        <v>157</v>
      </c>
      <c r="AU925" s="240" t="s">
        <v>80</v>
      </c>
      <c r="AV925" s="12" t="s">
        <v>80</v>
      </c>
      <c r="AW925" s="12" t="s">
        <v>33</v>
      </c>
      <c r="AX925" s="12" t="s">
        <v>71</v>
      </c>
      <c r="AY925" s="240" t="s">
        <v>145</v>
      </c>
    </row>
    <row r="926" spans="2:51" s="12" customFormat="1" ht="12">
      <c r="B926" s="230"/>
      <c r="C926" s="231"/>
      <c r="D926" s="217" t="s">
        <v>157</v>
      </c>
      <c r="E926" s="232" t="s">
        <v>19</v>
      </c>
      <c r="F926" s="233" t="s">
        <v>952</v>
      </c>
      <c r="G926" s="231"/>
      <c r="H926" s="234">
        <v>-12.6</v>
      </c>
      <c r="I926" s="235"/>
      <c r="J926" s="231"/>
      <c r="K926" s="231"/>
      <c r="L926" s="236"/>
      <c r="M926" s="237"/>
      <c r="N926" s="238"/>
      <c r="O926" s="238"/>
      <c r="P926" s="238"/>
      <c r="Q926" s="238"/>
      <c r="R926" s="238"/>
      <c r="S926" s="238"/>
      <c r="T926" s="239"/>
      <c r="AT926" s="240" t="s">
        <v>157</v>
      </c>
      <c r="AU926" s="240" t="s">
        <v>80</v>
      </c>
      <c r="AV926" s="12" t="s">
        <v>80</v>
      </c>
      <c r="AW926" s="12" t="s">
        <v>33</v>
      </c>
      <c r="AX926" s="12" t="s">
        <v>71</v>
      </c>
      <c r="AY926" s="240" t="s">
        <v>145</v>
      </c>
    </row>
    <row r="927" spans="2:51" s="11" customFormat="1" ht="12">
      <c r="B927" s="220"/>
      <c r="C927" s="221"/>
      <c r="D927" s="217" t="s">
        <v>157</v>
      </c>
      <c r="E927" s="222" t="s">
        <v>19</v>
      </c>
      <c r="F927" s="223" t="s">
        <v>250</v>
      </c>
      <c r="G927" s="221"/>
      <c r="H927" s="222" t="s">
        <v>19</v>
      </c>
      <c r="I927" s="224"/>
      <c r="J927" s="221"/>
      <c r="K927" s="221"/>
      <c r="L927" s="225"/>
      <c r="M927" s="226"/>
      <c r="N927" s="227"/>
      <c r="O927" s="227"/>
      <c r="P927" s="227"/>
      <c r="Q927" s="227"/>
      <c r="R927" s="227"/>
      <c r="S927" s="227"/>
      <c r="T927" s="228"/>
      <c r="AT927" s="229" t="s">
        <v>157</v>
      </c>
      <c r="AU927" s="229" t="s">
        <v>80</v>
      </c>
      <c r="AV927" s="11" t="s">
        <v>76</v>
      </c>
      <c r="AW927" s="11" t="s">
        <v>33</v>
      </c>
      <c r="AX927" s="11" t="s">
        <v>71</v>
      </c>
      <c r="AY927" s="229" t="s">
        <v>145</v>
      </c>
    </row>
    <row r="928" spans="2:51" s="12" customFormat="1" ht="12">
      <c r="B928" s="230"/>
      <c r="C928" s="231"/>
      <c r="D928" s="217" t="s">
        <v>157</v>
      </c>
      <c r="E928" s="232" t="s">
        <v>19</v>
      </c>
      <c r="F928" s="233" t="s">
        <v>574</v>
      </c>
      <c r="G928" s="231"/>
      <c r="H928" s="234">
        <v>75.6</v>
      </c>
      <c r="I928" s="235"/>
      <c r="J928" s="231"/>
      <c r="K928" s="231"/>
      <c r="L928" s="236"/>
      <c r="M928" s="237"/>
      <c r="N928" s="238"/>
      <c r="O928" s="238"/>
      <c r="P928" s="238"/>
      <c r="Q928" s="238"/>
      <c r="R928" s="238"/>
      <c r="S928" s="238"/>
      <c r="T928" s="239"/>
      <c r="AT928" s="240" t="s">
        <v>157</v>
      </c>
      <c r="AU928" s="240" t="s">
        <v>80</v>
      </c>
      <c r="AV928" s="12" t="s">
        <v>80</v>
      </c>
      <c r="AW928" s="12" t="s">
        <v>33</v>
      </c>
      <c r="AX928" s="12" t="s">
        <v>71</v>
      </c>
      <c r="AY928" s="240" t="s">
        <v>145</v>
      </c>
    </row>
    <row r="929" spans="2:51" s="12" customFormat="1" ht="12">
      <c r="B929" s="230"/>
      <c r="C929" s="231"/>
      <c r="D929" s="217" t="s">
        <v>157</v>
      </c>
      <c r="E929" s="232" t="s">
        <v>19</v>
      </c>
      <c r="F929" s="233" t="s">
        <v>575</v>
      </c>
      <c r="G929" s="231"/>
      <c r="H929" s="234">
        <v>61.2</v>
      </c>
      <c r="I929" s="235"/>
      <c r="J929" s="231"/>
      <c r="K929" s="231"/>
      <c r="L929" s="236"/>
      <c r="M929" s="237"/>
      <c r="N929" s="238"/>
      <c r="O929" s="238"/>
      <c r="P929" s="238"/>
      <c r="Q929" s="238"/>
      <c r="R929" s="238"/>
      <c r="S929" s="238"/>
      <c r="T929" s="239"/>
      <c r="AT929" s="240" t="s">
        <v>157</v>
      </c>
      <c r="AU929" s="240" t="s">
        <v>80</v>
      </c>
      <c r="AV929" s="12" t="s">
        <v>80</v>
      </c>
      <c r="AW929" s="12" t="s">
        <v>33</v>
      </c>
      <c r="AX929" s="12" t="s">
        <v>71</v>
      </c>
      <c r="AY929" s="240" t="s">
        <v>145</v>
      </c>
    </row>
    <row r="930" spans="2:51" s="12" customFormat="1" ht="12">
      <c r="B930" s="230"/>
      <c r="C930" s="231"/>
      <c r="D930" s="217" t="s">
        <v>157</v>
      </c>
      <c r="E930" s="232" t="s">
        <v>19</v>
      </c>
      <c r="F930" s="233" t="s">
        <v>576</v>
      </c>
      <c r="G930" s="231"/>
      <c r="H930" s="234">
        <v>40.8</v>
      </c>
      <c r="I930" s="235"/>
      <c r="J930" s="231"/>
      <c r="K930" s="231"/>
      <c r="L930" s="236"/>
      <c r="M930" s="237"/>
      <c r="N930" s="238"/>
      <c r="O930" s="238"/>
      <c r="P930" s="238"/>
      <c r="Q930" s="238"/>
      <c r="R930" s="238"/>
      <c r="S930" s="238"/>
      <c r="T930" s="239"/>
      <c r="AT930" s="240" t="s">
        <v>157</v>
      </c>
      <c r="AU930" s="240" t="s">
        <v>80</v>
      </c>
      <c r="AV930" s="12" t="s">
        <v>80</v>
      </c>
      <c r="AW930" s="12" t="s">
        <v>33</v>
      </c>
      <c r="AX930" s="12" t="s">
        <v>71</v>
      </c>
      <c r="AY930" s="240" t="s">
        <v>145</v>
      </c>
    </row>
    <row r="931" spans="2:51" s="12" customFormat="1" ht="12">
      <c r="B931" s="230"/>
      <c r="C931" s="231"/>
      <c r="D931" s="217" t="s">
        <v>157</v>
      </c>
      <c r="E931" s="232" t="s">
        <v>19</v>
      </c>
      <c r="F931" s="233" t="s">
        <v>577</v>
      </c>
      <c r="G931" s="231"/>
      <c r="H931" s="234">
        <v>15.8</v>
      </c>
      <c r="I931" s="235"/>
      <c r="J931" s="231"/>
      <c r="K931" s="231"/>
      <c r="L931" s="236"/>
      <c r="M931" s="237"/>
      <c r="N931" s="238"/>
      <c r="O931" s="238"/>
      <c r="P931" s="238"/>
      <c r="Q931" s="238"/>
      <c r="R931" s="238"/>
      <c r="S931" s="238"/>
      <c r="T931" s="239"/>
      <c r="AT931" s="240" t="s">
        <v>157</v>
      </c>
      <c r="AU931" s="240" t="s">
        <v>80</v>
      </c>
      <c r="AV931" s="12" t="s">
        <v>80</v>
      </c>
      <c r="AW931" s="12" t="s">
        <v>33</v>
      </c>
      <c r="AX931" s="12" t="s">
        <v>71</v>
      </c>
      <c r="AY931" s="240" t="s">
        <v>145</v>
      </c>
    </row>
    <row r="932" spans="2:51" s="12" customFormat="1" ht="12">
      <c r="B932" s="230"/>
      <c r="C932" s="231"/>
      <c r="D932" s="217" t="s">
        <v>157</v>
      </c>
      <c r="E932" s="232" t="s">
        <v>19</v>
      </c>
      <c r="F932" s="233" t="s">
        <v>578</v>
      </c>
      <c r="G932" s="231"/>
      <c r="H932" s="234">
        <v>11.9</v>
      </c>
      <c r="I932" s="235"/>
      <c r="J932" s="231"/>
      <c r="K932" s="231"/>
      <c r="L932" s="236"/>
      <c r="M932" s="237"/>
      <c r="N932" s="238"/>
      <c r="O932" s="238"/>
      <c r="P932" s="238"/>
      <c r="Q932" s="238"/>
      <c r="R932" s="238"/>
      <c r="S932" s="238"/>
      <c r="T932" s="239"/>
      <c r="AT932" s="240" t="s">
        <v>157</v>
      </c>
      <c r="AU932" s="240" t="s">
        <v>80</v>
      </c>
      <c r="AV932" s="12" t="s">
        <v>80</v>
      </c>
      <c r="AW932" s="12" t="s">
        <v>33</v>
      </c>
      <c r="AX932" s="12" t="s">
        <v>71</v>
      </c>
      <c r="AY932" s="240" t="s">
        <v>145</v>
      </c>
    </row>
    <row r="933" spans="2:51" s="12" customFormat="1" ht="12">
      <c r="B933" s="230"/>
      <c r="C933" s="231"/>
      <c r="D933" s="217" t="s">
        <v>157</v>
      </c>
      <c r="E933" s="232" t="s">
        <v>19</v>
      </c>
      <c r="F933" s="233" t="s">
        <v>953</v>
      </c>
      <c r="G933" s="231"/>
      <c r="H933" s="234">
        <v>-38.4</v>
      </c>
      <c r="I933" s="235"/>
      <c r="J933" s="231"/>
      <c r="K933" s="231"/>
      <c r="L933" s="236"/>
      <c r="M933" s="237"/>
      <c r="N933" s="238"/>
      <c r="O933" s="238"/>
      <c r="P933" s="238"/>
      <c r="Q933" s="238"/>
      <c r="R933" s="238"/>
      <c r="S933" s="238"/>
      <c r="T933" s="239"/>
      <c r="AT933" s="240" t="s">
        <v>157</v>
      </c>
      <c r="AU933" s="240" t="s">
        <v>80</v>
      </c>
      <c r="AV933" s="12" t="s">
        <v>80</v>
      </c>
      <c r="AW933" s="12" t="s">
        <v>33</v>
      </c>
      <c r="AX933" s="12" t="s">
        <v>71</v>
      </c>
      <c r="AY933" s="240" t="s">
        <v>145</v>
      </c>
    </row>
    <row r="934" spans="2:51" s="11" customFormat="1" ht="12">
      <c r="B934" s="220"/>
      <c r="C934" s="221"/>
      <c r="D934" s="217" t="s">
        <v>157</v>
      </c>
      <c r="E934" s="222" t="s">
        <v>19</v>
      </c>
      <c r="F934" s="223" t="s">
        <v>259</v>
      </c>
      <c r="G934" s="221"/>
      <c r="H934" s="222" t="s">
        <v>19</v>
      </c>
      <c r="I934" s="224"/>
      <c r="J934" s="221"/>
      <c r="K934" s="221"/>
      <c r="L934" s="225"/>
      <c r="M934" s="226"/>
      <c r="N934" s="227"/>
      <c r="O934" s="227"/>
      <c r="P934" s="227"/>
      <c r="Q934" s="227"/>
      <c r="R934" s="227"/>
      <c r="S934" s="227"/>
      <c r="T934" s="228"/>
      <c r="AT934" s="229" t="s">
        <v>157</v>
      </c>
      <c r="AU934" s="229" t="s">
        <v>80</v>
      </c>
      <c r="AV934" s="11" t="s">
        <v>76</v>
      </c>
      <c r="AW934" s="11" t="s">
        <v>33</v>
      </c>
      <c r="AX934" s="11" t="s">
        <v>71</v>
      </c>
      <c r="AY934" s="229" t="s">
        <v>145</v>
      </c>
    </row>
    <row r="935" spans="2:51" s="12" customFormat="1" ht="12">
      <c r="B935" s="230"/>
      <c r="C935" s="231"/>
      <c r="D935" s="217" t="s">
        <v>157</v>
      </c>
      <c r="E935" s="232" t="s">
        <v>19</v>
      </c>
      <c r="F935" s="233" t="s">
        <v>579</v>
      </c>
      <c r="G935" s="231"/>
      <c r="H935" s="234">
        <v>20.2</v>
      </c>
      <c r="I935" s="235"/>
      <c r="J935" s="231"/>
      <c r="K935" s="231"/>
      <c r="L935" s="236"/>
      <c r="M935" s="237"/>
      <c r="N935" s="238"/>
      <c r="O935" s="238"/>
      <c r="P935" s="238"/>
      <c r="Q935" s="238"/>
      <c r="R935" s="238"/>
      <c r="S935" s="238"/>
      <c r="T935" s="239"/>
      <c r="AT935" s="240" t="s">
        <v>157</v>
      </c>
      <c r="AU935" s="240" t="s">
        <v>80</v>
      </c>
      <c r="AV935" s="12" t="s">
        <v>80</v>
      </c>
      <c r="AW935" s="12" t="s">
        <v>33</v>
      </c>
      <c r="AX935" s="12" t="s">
        <v>71</v>
      </c>
      <c r="AY935" s="240" t="s">
        <v>145</v>
      </c>
    </row>
    <row r="936" spans="2:51" s="12" customFormat="1" ht="12">
      <c r="B936" s="230"/>
      <c r="C936" s="231"/>
      <c r="D936" s="217" t="s">
        <v>157</v>
      </c>
      <c r="E936" s="232" t="s">
        <v>19</v>
      </c>
      <c r="F936" s="233" t="s">
        <v>954</v>
      </c>
      <c r="G936" s="231"/>
      <c r="H936" s="234">
        <v>-5.5</v>
      </c>
      <c r="I936" s="235"/>
      <c r="J936" s="231"/>
      <c r="K936" s="231"/>
      <c r="L936" s="236"/>
      <c r="M936" s="237"/>
      <c r="N936" s="238"/>
      <c r="O936" s="238"/>
      <c r="P936" s="238"/>
      <c r="Q936" s="238"/>
      <c r="R936" s="238"/>
      <c r="S936" s="238"/>
      <c r="T936" s="239"/>
      <c r="AT936" s="240" t="s">
        <v>157</v>
      </c>
      <c r="AU936" s="240" t="s">
        <v>80</v>
      </c>
      <c r="AV936" s="12" t="s">
        <v>80</v>
      </c>
      <c r="AW936" s="12" t="s">
        <v>33</v>
      </c>
      <c r="AX936" s="12" t="s">
        <v>71</v>
      </c>
      <c r="AY936" s="240" t="s">
        <v>145</v>
      </c>
    </row>
    <row r="937" spans="2:51" s="12" customFormat="1" ht="12">
      <c r="B937" s="230"/>
      <c r="C937" s="231"/>
      <c r="D937" s="217" t="s">
        <v>157</v>
      </c>
      <c r="E937" s="232" t="s">
        <v>19</v>
      </c>
      <c r="F937" s="233" t="s">
        <v>955</v>
      </c>
      <c r="G937" s="231"/>
      <c r="H937" s="234">
        <v>-4.65</v>
      </c>
      <c r="I937" s="235"/>
      <c r="J937" s="231"/>
      <c r="K937" s="231"/>
      <c r="L937" s="236"/>
      <c r="M937" s="237"/>
      <c r="N937" s="238"/>
      <c r="O937" s="238"/>
      <c r="P937" s="238"/>
      <c r="Q937" s="238"/>
      <c r="R937" s="238"/>
      <c r="S937" s="238"/>
      <c r="T937" s="239"/>
      <c r="AT937" s="240" t="s">
        <v>157</v>
      </c>
      <c r="AU937" s="240" t="s">
        <v>80</v>
      </c>
      <c r="AV937" s="12" t="s">
        <v>80</v>
      </c>
      <c r="AW937" s="12" t="s">
        <v>33</v>
      </c>
      <c r="AX937" s="12" t="s">
        <v>71</v>
      </c>
      <c r="AY937" s="240" t="s">
        <v>145</v>
      </c>
    </row>
    <row r="938" spans="2:51" s="11" customFormat="1" ht="12">
      <c r="B938" s="220"/>
      <c r="C938" s="221"/>
      <c r="D938" s="217" t="s">
        <v>157</v>
      </c>
      <c r="E938" s="222" t="s">
        <v>19</v>
      </c>
      <c r="F938" s="223" t="s">
        <v>261</v>
      </c>
      <c r="G938" s="221"/>
      <c r="H938" s="222" t="s">
        <v>19</v>
      </c>
      <c r="I938" s="224"/>
      <c r="J938" s="221"/>
      <c r="K938" s="221"/>
      <c r="L938" s="225"/>
      <c r="M938" s="226"/>
      <c r="N938" s="227"/>
      <c r="O938" s="227"/>
      <c r="P938" s="227"/>
      <c r="Q938" s="227"/>
      <c r="R938" s="227"/>
      <c r="S938" s="227"/>
      <c r="T938" s="228"/>
      <c r="AT938" s="229" t="s">
        <v>157</v>
      </c>
      <c r="AU938" s="229" t="s">
        <v>80</v>
      </c>
      <c r="AV938" s="11" t="s">
        <v>76</v>
      </c>
      <c r="AW938" s="11" t="s">
        <v>33</v>
      </c>
      <c r="AX938" s="11" t="s">
        <v>71</v>
      </c>
      <c r="AY938" s="229" t="s">
        <v>145</v>
      </c>
    </row>
    <row r="939" spans="2:51" s="11" customFormat="1" ht="12">
      <c r="B939" s="220"/>
      <c r="C939" s="221"/>
      <c r="D939" s="217" t="s">
        <v>157</v>
      </c>
      <c r="E939" s="222" t="s">
        <v>19</v>
      </c>
      <c r="F939" s="223" t="s">
        <v>264</v>
      </c>
      <c r="G939" s="221"/>
      <c r="H939" s="222" t="s">
        <v>19</v>
      </c>
      <c r="I939" s="224"/>
      <c r="J939" s="221"/>
      <c r="K939" s="221"/>
      <c r="L939" s="225"/>
      <c r="M939" s="226"/>
      <c r="N939" s="227"/>
      <c r="O939" s="227"/>
      <c r="P939" s="227"/>
      <c r="Q939" s="227"/>
      <c r="R939" s="227"/>
      <c r="S939" s="227"/>
      <c r="T939" s="228"/>
      <c r="AT939" s="229" t="s">
        <v>157</v>
      </c>
      <c r="AU939" s="229" t="s">
        <v>80</v>
      </c>
      <c r="AV939" s="11" t="s">
        <v>76</v>
      </c>
      <c r="AW939" s="11" t="s">
        <v>33</v>
      </c>
      <c r="AX939" s="11" t="s">
        <v>71</v>
      </c>
      <c r="AY939" s="229" t="s">
        <v>145</v>
      </c>
    </row>
    <row r="940" spans="2:51" s="12" customFormat="1" ht="12">
      <c r="B940" s="230"/>
      <c r="C940" s="231"/>
      <c r="D940" s="217" t="s">
        <v>157</v>
      </c>
      <c r="E940" s="232" t="s">
        <v>19</v>
      </c>
      <c r="F940" s="233" t="s">
        <v>580</v>
      </c>
      <c r="G940" s="231"/>
      <c r="H940" s="234">
        <v>16.3</v>
      </c>
      <c r="I940" s="235"/>
      <c r="J940" s="231"/>
      <c r="K940" s="231"/>
      <c r="L940" s="236"/>
      <c r="M940" s="237"/>
      <c r="N940" s="238"/>
      <c r="O940" s="238"/>
      <c r="P940" s="238"/>
      <c r="Q940" s="238"/>
      <c r="R940" s="238"/>
      <c r="S940" s="238"/>
      <c r="T940" s="239"/>
      <c r="AT940" s="240" t="s">
        <v>157</v>
      </c>
      <c r="AU940" s="240" t="s">
        <v>80</v>
      </c>
      <c r="AV940" s="12" t="s">
        <v>80</v>
      </c>
      <c r="AW940" s="12" t="s">
        <v>33</v>
      </c>
      <c r="AX940" s="12" t="s">
        <v>71</v>
      </c>
      <c r="AY940" s="240" t="s">
        <v>145</v>
      </c>
    </row>
    <row r="941" spans="2:51" s="11" customFormat="1" ht="12">
      <c r="B941" s="220"/>
      <c r="C941" s="221"/>
      <c r="D941" s="217" t="s">
        <v>157</v>
      </c>
      <c r="E941" s="222" t="s">
        <v>19</v>
      </c>
      <c r="F941" s="223" t="s">
        <v>266</v>
      </c>
      <c r="G941" s="221"/>
      <c r="H941" s="222" t="s">
        <v>19</v>
      </c>
      <c r="I941" s="224"/>
      <c r="J941" s="221"/>
      <c r="K941" s="221"/>
      <c r="L941" s="225"/>
      <c r="M941" s="226"/>
      <c r="N941" s="227"/>
      <c r="O941" s="227"/>
      <c r="P941" s="227"/>
      <c r="Q941" s="227"/>
      <c r="R941" s="227"/>
      <c r="S941" s="227"/>
      <c r="T941" s="228"/>
      <c r="AT941" s="229" t="s">
        <v>157</v>
      </c>
      <c r="AU941" s="229" t="s">
        <v>80</v>
      </c>
      <c r="AV941" s="11" t="s">
        <v>76</v>
      </c>
      <c r="AW941" s="11" t="s">
        <v>33</v>
      </c>
      <c r="AX941" s="11" t="s">
        <v>71</v>
      </c>
      <c r="AY941" s="229" t="s">
        <v>145</v>
      </c>
    </row>
    <row r="942" spans="2:51" s="12" customFormat="1" ht="12">
      <c r="B942" s="230"/>
      <c r="C942" s="231"/>
      <c r="D942" s="217" t="s">
        <v>157</v>
      </c>
      <c r="E942" s="232" t="s">
        <v>19</v>
      </c>
      <c r="F942" s="233" t="s">
        <v>940</v>
      </c>
      <c r="G942" s="231"/>
      <c r="H942" s="234">
        <v>18</v>
      </c>
      <c r="I942" s="235"/>
      <c r="J942" s="231"/>
      <c r="K942" s="231"/>
      <c r="L942" s="236"/>
      <c r="M942" s="237"/>
      <c r="N942" s="238"/>
      <c r="O942" s="238"/>
      <c r="P942" s="238"/>
      <c r="Q942" s="238"/>
      <c r="R942" s="238"/>
      <c r="S942" s="238"/>
      <c r="T942" s="239"/>
      <c r="AT942" s="240" t="s">
        <v>157</v>
      </c>
      <c r="AU942" s="240" t="s">
        <v>80</v>
      </c>
      <c r="AV942" s="12" t="s">
        <v>80</v>
      </c>
      <c r="AW942" s="12" t="s">
        <v>33</v>
      </c>
      <c r="AX942" s="12" t="s">
        <v>71</v>
      </c>
      <c r="AY942" s="240" t="s">
        <v>145</v>
      </c>
    </row>
    <row r="943" spans="2:51" s="12" customFormat="1" ht="12">
      <c r="B943" s="230"/>
      <c r="C943" s="231"/>
      <c r="D943" s="217" t="s">
        <v>157</v>
      </c>
      <c r="E943" s="232" t="s">
        <v>19</v>
      </c>
      <c r="F943" s="233" t="s">
        <v>956</v>
      </c>
      <c r="G943" s="231"/>
      <c r="H943" s="234">
        <v>-0.8</v>
      </c>
      <c r="I943" s="235"/>
      <c r="J943" s="231"/>
      <c r="K943" s="231"/>
      <c r="L943" s="236"/>
      <c r="M943" s="237"/>
      <c r="N943" s="238"/>
      <c r="O943" s="238"/>
      <c r="P943" s="238"/>
      <c r="Q943" s="238"/>
      <c r="R943" s="238"/>
      <c r="S943" s="238"/>
      <c r="T943" s="239"/>
      <c r="AT943" s="240" t="s">
        <v>157</v>
      </c>
      <c r="AU943" s="240" t="s">
        <v>80</v>
      </c>
      <c r="AV943" s="12" t="s">
        <v>80</v>
      </c>
      <c r="AW943" s="12" t="s">
        <v>33</v>
      </c>
      <c r="AX943" s="12" t="s">
        <v>71</v>
      </c>
      <c r="AY943" s="240" t="s">
        <v>145</v>
      </c>
    </row>
    <row r="944" spans="2:51" s="11" customFormat="1" ht="12">
      <c r="B944" s="220"/>
      <c r="C944" s="221"/>
      <c r="D944" s="217" t="s">
        <v>157</v>
      </c>
      <c r="E944" s="222" t="s">
        <v>19</v>
      </c>
      <c r="F944" s="223" t="s">
        <v>268</v>
      </c>
      <c r="G944" s="221"/>
      <c r="H944" s="222" t="s">
        <v>19</v>
      </c>
      <c r="I944" s="224"/>
      <c r="J944" s="221"/>
      <c r="K944" s="221"/>
      <c r="L944" s="225"/>
      <c r="M944" s="226"/>
      <c r="N944" s="227"/>
      <c r="O944" s="227"/>
      <c r="P944" s="227"/>
      <c r="Q944" s="227"/>
      <c r="R944" s="227"/>
      <c r="S944" s="227"/>
      <c r="T944" s="228"/>
      <c r="AT944" s="229" t="s">
        <v>157</v>
      </c>
      <c r="AU944" s="229" t="s">
        <v>80</v>
      </c>
      <c r="AV944" s="11" t="s">
        <v>76</v>
      </c>
      <c r="AW944" s="11" t="s">
        <v>33</v>
      </c>
      <c r="AX944" s="11" t="s">
        <v>71</v>
      </c>
      <c r="AY944" s="229" t="s">
        <v>145</v>
      </c>
    </row>
    <row r="945" spans="2:51" s="12" customFormat="1" ht="12">
      <c r="B945" s="230"/>
      <c r="C945" s="231"/>
      <c r="D945" s="217" t="s">
        <v>157</v>
      </c>
      <c r="E945" s="232" t="s">
        <v>19</v>
      </c>
      <c r="F945" s="233" t="s">
        <v>581</v>
      </c>
      <c r="G945" s="231"/>
      <c r="H945" s="234">
        <v>22.9</v>
      </c>
      <c r="I945" s="235"/>
      <c r="J945" s="231"/>
      <c r="K945" s="231"/>
      <c r="L945" s="236"/>
      <c r="M945" s="237"/>
      <c r="N945" s="238"/>
      <c r="O945" s="238"/>
      <c r="P945" s="238"/>
      <c r="Q945" s="238"/>
      <c r="R945" s="238"/>
      <c r="S945" s="238"/>
      <c r="T945" s="239"/>
      <c r="AT945" s="240" t="s">
        <v>157</v>
      </c>
      <c r="AU945" s="240" t="s">
        <v>80</v>
      </c>
      <c r="AV945" s="12" t="s">
        <v>80</v>
      </c>
      <c r="AW945" s="12" t="s">
        <v>33</v>
      </c>
      <c r="AX945" s="12" t="s">
        <v>71</v>
      </c>
      <c r="AY945" s="240" t="s">
        <v>145</v>
      </c>
    </row>
    <row r="946" spans="2:51" s="12" customFormat="1" ht="12">
      <c r="B946" s="230"/>
      <c r="C946" s="231"/>
      <c r="D946" s="217" t="s">
        <v>157</v>
      </c>
      <c r="E946" s="232" t="s">
        <v>19</v>
      </c>
      <c r="F946" s="233" t="s">
        <v>956</v>
      </c>
      <c r="G946" s="231"/>
      <c r="H946" s="234">
        <v>-0.8</v>
      </c>
      <c r="I946" s="235"/>
      <c r="J946" s="231"/>
      <c r="K946" s="231"/>
      <c r="L946" s="236"/>
      <c r="M946" s="237"/>
      <c r="N946" s="238"/>
      <c r="O946" s="238"/>
      <c r="P946" s="238"/>
      <c r="Q946" s="238"/>
      <c r="R946" s="238"/>
      <c r="S946" s="238"/>
      <c r="T946" s="239"/>
      <c r="AT946" s="240" t="s">
        <v>157</v>
      </c>
      <c r="AU946" s="240" t="s">
        <v>80</v>
      </c>
      <c r="AV946" s="12" t="s">
        <v>80</v>
      </c>
      <c r="AW946" s="12" t="s">
        <v>33</v>
      </c>
      <c r="AX946" s="12" t="s">
        <v>71</v>
      </c>
      <c r="AY946" s="240" t="s">
        <v>145</v>
      </c>
    </row>
    <row r="947" spans="2:51" s="14" customFormat="1" ht="12">
      <c r="B947" s="262"/>
      <c r="C947" s="263"/>
      <c r="D947" s="217" t="s">
        <v>157</v>
      </c>
      <c r="E947" s="264" t="s">
        <v>19</v>
      </c>
      <c r="F947" s="265" t="s">
        <v>229</v>
      </c>
      <c r="G947" s="263"/>
      <c r="H947" s="266">
        <v>833.92</v>
      </c>
      <c r="I947" s="267"/>
      <c r="J947" s="263"/>
      <c r="K947" s="263"/>
      <c r="L947" s="268"/>
      <c r="M947" s="269"/>
      <c r="N947" s="270"/>
      <c r="O947" s="270"/>
      <c r="P947" s="270"/>
      <c r="Q947" s="270"/>
      <c r="R947" s="270"/>
      <c r="S947" s="270"/>
      <c r="T947" s="271"/>
      <c r="AT947" s="272" t="s">
        <v>157</v>
      </c>
      <c r="AU947" s="272" t="s">
        <v>80</v>
      </c>
      <c r="AV947" s="14" t="s">
        <v>146</v>
      </c>
      <c r="AW947" s="14" t="s">
        <v>33</v>
      </c>
      <c r="AX947" s="14" t="s">
        <v>71</v>
      </c>
      <c r="AY947" s="272" t="s">
        <v>145</v>
      </c>
    </row>
    <row r="948" spans="2:51" s="13" customFormat="1" ht="12">
      <c r="B948" s="251"/>
      <c r="C948" s="252"/>
      <c r="D948" s="217" t="s">
        <v>157</v>
      </c>
      <c r="E948" s="253" t="s">
        <v>19</v>
      </c>
      <c r="F948" s="254" t="s">
        <v>185</v>
      </c>
      <c r="G948" s="252"/>
      <c r="H948" s="255">
        <v>833.92</v>
      </c>
      <c r="I948" s="256"/>
      <c r="J948" s="252"/>
      <c r="K948" s="252"/>
      <c r="L948" s="257"/>
      <c r="M948" s="258"/>
      <c r="N948" s="259"/>
      <c r="O948" s="259"/>
      <c r="P948" s="259"/>
      <c r="Q948" s="259"/>
      <c r="R948" s="259"/>
      <c r="S948" s="259"/>
      <c r="T948" s="260"/>
      <c r="AT948" s="261" t="s">
        <v>157</v>
      </c>
      <c r="AU948" s="261" t="s">
        <v>80</v>
      </c>
      <c r="AV948" s="13" t="s">
        <v>153</v>
      </c>
      <c r="AW948" s="13" t="s">
        <v>33</v>
      </c>
      <c r="AX948" s="13" t="s">
        <v>76</v>
      </c>
      <c r="AY948" s="261" t="s">
        <v>145</v>
      </c>
    </row>
    <row r="949" spans="2:65" s="1" customFormat="1" ht="14.4" customHeight="1">
      <c r="B949" s="38"/>
      <c r="C949" s="241" t="s">
        <v>957</v>
      </c>
      <c r="D949" s="241" t="s">
        <v>169</v>
      </c>
      <c r="E949" s="242" t="s">
        <v>958</v>
      </c>
      <c r="F949" s="243" t="s">
        <v>959</v>
      </c>
      <c r="G949" s="244" t="s">
        <v>316</v>
      </c>
      <c r="H949" s="245">
        <v>875.616</v>
      </c>
      <c r="I949" s="246"/>
      <c r="J949" s="247">
        <f>ROUND(I949*H949,2)</f>
        <v>0</v>
      </c>
      <c r="K949" s="243" t="s">
        <v>19</v>
      </c>
      <c r="L949" s="248"/>
      <c r="M949" s="249" t="s">
        <v>19</v>
      </c>
      <c r="N949" s="250" t="s">
        <v>42</v>
      </c>
      <c r="O949" s="79"/>
      <c r="P949" s="214">
        <f>O949*H949</f>
        <v>0</v>
      </c>
      <c r="Q949" s="214">
        <v>0</v>
      </c>
      <c r="R949" s="214">
        <f>Q949*H949</f>
        <v>0</v>
      </c>
      <c r="S949" s="214">
        <v>0</v>
      </c>
      <c r="T949" s="215">
        <f>S949*H949</f>
        <v>0</v>
      </c>
      <c r="AR949" s="17" t="s">
        <v>425</v>
      </c>
      <c r="AT949" s="17" t="s">
        <v>169</v>
      </c>
      <c r="AU949" s="17" t="s">
        <v>80</v>
      </c>
      <c r="AY949" s="17" t="s">
        <v>145</v>
      </c>
      <c r="BE949" s="216">
        <f>IF(N949="základní",J949,0)</f>
        <v>0</v>
      </c>
      <c r="BF949" s="216">
        <f>IF(N949="snížená",J949,0)</f>
        <v>0</v>
      </c>
      <c r="BG949" s="216">
        <f>IF(N949="zákl. přenesená",J949,0)</f>
        <v>0</v>
      </c>
      <c r="BH949" s="216">
        <f>IF(N949="sníž. přenesená",J949,0)</f>
        <v>0</v>
      </c>
      <c r="BI949" s="216">
        <f>IF(N949="nulová",J949,0)</f>
        <v>0</v>
      </c>
      <c r="BJ949" s="17" t="s">
        <v>76</v>
      </c>
      <c r="BK949" s="216">
        <f>ROUND(I949*H949,2)</f>
        <v>0</v>
      </c>
      <c r="BL949" s="17" t="s">
        <v>308</v>
      </c>
      <c r="BM949" s="17" t="s">
        <v>960</v>
      </c>
    </row>
    <row r="950" spans="2:51" s="12" customFormat="1" ht="12">
      <c r="B950" s="230"/>
      <c r="C950" s="231"/>
      <c r="D950" s="217" t="s">
        <v>157</v>
      </c>
      <c r="E950" s="231"/>
      <c r="F950" s="233" t="s">
        <v>961</v>
      </c>
      <c r="G950" s="231"/>
      <c r="H950" s="234">
        <v>875.616</v>
      </c>
      <c r="I950" s="235"/>
      <c r="J950" s="231"/>
      <c r="K950" s="231"/>
      <c r="L950" s="236"/>
      <c r="M950" s="237"/>
      <c r="N950" s="238"/>
      <c r="O950" s="238"/>
      <c r="P950" s="238"/>
      <c r="Q950" s="238"/>
      <c r="R950" s="238"/>
      <c r="S950" s="238"/>
      <c r="T950" s="239"/>
      <c r="AT950" s="240" t="s">
        <v>157</v>
      </c>
      <c r="AU950" s="240" t="s">
        <v>80</v>
      </c>
      <c r="AV950" s="12" t="s">
        <v>80</v>
      </c>
      <c r="AW950" s="12" t="s">
        <v>4</v>
      </c>
      <c r="AX950" s="12" t="s">
        <v>76</v>
      </c>
      <c r="AY950" s="240" t="s">
        <v>145</v>
      </c>
    </row>
    <row r="951" spans="2:65" s="1" customFormat="1" ht="20.4" customHeight="1">
      <c r="B951" s="38"/>
      <c r="C951" s="205" t="s">
        <v>962</v>
      </c>
      <c r="D951" s="205" t="s">
        <v>148</v>
      </c>
      <c r="E951" s="206" t="s">
        <v>963</v>
      </c>
      <c r="F951" s="207" t="s">
        <v>964</v>
      </c>
      <c r="G951" s="208" t="s">
        <v>316</v>
      </c>
      <c r="H951" s="209">
        <v>83.392</v>
      </c>
      <c r="I951" s="210"/>
      <c r="J951" s="211">
        <f>ROUND(I951*H951,2)</f>
        <v>0</v>
      </c>
      <c r="K951" s="207" t="s">
        <v>152</v>
      </c>
      <c r="L951" s="43"/>
      <c r="M951" s="212" t="s">
        <v>19</v>
      </c>
      <c r="N951" s="213" t="s">
        <v>42</v>
      </c>
      <c r="O951" s="79"/>
      <c r="P951" s="214">
        <f>O951*H951</f>
        <v>0</v>
      </c>
      <c r="Q951" s="214">
        <v>0</v>
      </c>
      <c r="R951" s="214">
        <f>Q951*H951</f>
        <v>0</v>
      </c>
      <c r="S951" s="214">
        <v>0</v>
      </c>
      <c r="T951" s="215">
        <f>S951*H951</f>
        <v>0</v>
      </c>
      <c r="AR951" s="17" t="s">
        <v>308</v>
      </c>
      <c r="AT951" s="17" t="s">
        <v>148</v>
      </c>
      <c r="AU951" s="17" t="s">
        <v>80</v>
      </c>
      <c r="AY951" s="17" t="s">
        <v>145</v>
      </c>
      <c r="BE951" s="216">
        <f>IF(N951="základní",J951,0)</f>
        <v>0</v>
      </c>
      <c r="BF951" s="216">
        <f>IF(N951="snížená",J951,0)</f>
        <v>0</v>
      </c>
      <c r="BG951" s="216">
        <f>IF(N951="zákl. přenesená",J951,0)</f>
        <v>0</v>
      </c>
      <c r="BH951" s="216">
        <f>IF(N951="sníž. přenesená",J951,0)</f>
        <v>0</v>
      </c>
      <c r="BI951" s="216">
        <f>IF(N951="nulová",J951,0)</f>
        <v>0</v>
      </c>
      <c r="BJ951" s="17" t="s">
        <v>76</v>
      </c>
      <c r="BK951" s="216">
        <f>ROUND(I951*H951,2)</f>
        <v>0</v>
      </c>
      <c r="BL951" s="17" t="s">
        <v>308</v>
      </c>
      <c r="BM951" s="17" t="s">
        <v>965</v>
      </c>
    </row>
    <row r="952" spans="2:51" s="11" customFormat="1" ht="12">
      <c r="B952" s="220"/>
      <c r="C952" s="221"/>
      <c r="D952" s="217" t="s">
        <v>157</v>
      </c>
      <c r="E952" s="222" t="s">
        <v>19</v>
      </c>
      <c r="F952" s="223" t="s">
        <v>158</v>
      </c>
      <c r="G952" s="221"/>
      <c r="H952" s="222" t="s">
        <v>19</v>
      </c>
      <c r="I952" s="224"/>
      <c r="J952" s="221"/>
      <c r="K952" s="221"/>
      <c r="L952" s="225"/>
      <c r="M952" s="226"/>
      <c r="N952" s="227"/>
      <c r="O952" s="227"/>
      <c r="P952" s="227"/>
      <c r="Q952" s="227"/>
      <c r="R952" s="227"/>
      <c r="S952" s="227"/>
      <c r="T952" s="228"/>
      <c r="AT952" s="229" t="s">
        <v>157</v>
      </c>
      <c r="AU952" s="229" t="s">
        <v>80</v>
      </c>
      <c r="AV952" s="11" t="s">
        <v>76</v>
      </c>
      <c r="AW952" s="11" t="s">
        <v>33</v>
      </c>
      <c r="AX952" s="11" t="s">
        <v>71</v>
      </c>
      <c r="AY952" s="229" t="s">
        <v>145</v>
      </c>
    </row>
    <row r="953" spans="2:51" s="11" customFormat="1" ht="12">
      <c r="B953" s="220"/>
      <c r="C953" s="221"/>
      <c r="D953" s="217" t="s">
        <v>157</v>
      </c>
      <c r="E953" s="222" t="s">
        <v>19</v>
      </c>
      <c r="F953" s="223" t="s">
        <v>159</v>
      </c>
      <c r="G953" s="221"/>
      <c r="H953" s="222" t="s">
        <v>19</v>
      </c>
      <c r="I953" s="224"/>
      <c r="J953" s="221"/>
      <c r="K953" s="221"/>
      <c r="L953" s="225"/>
      <c r="M953" s="226"/>
      <c r="N953" s="227"/>
      <c r="O953" s="227"/>
      <c r="P953" s="227"/>
      <c r="Q953" s="227"/>
      <c r="R953" s="227"/>
      <c r="S953" s="227"/>
      <c r="T953" s="228"/>
      <c r="AT953" s="229" t="s">
        <v>157</v>
      </c>
      <c r="AU953" s="229" t="s">
        <v>80</v>
      </c>
      <c r="AV953" s="11" t="s">
        <v>76</v>
      </c>
      <c r="AW953" s="11" t="s">
        <v>33</v>
      </c>
      <c r="AX953" s="11" t="s">
        <v>71</v>
      </c>
      <c r="AY953" s="229" t="s">
        <v>145</v>
      </c>
    </row>
    <row r="954" spans="2:51" s="12" customFormat="1" ht="12">
      <c r="B954" s="230"/>
      <c r="C954" s="231"/>
      <c r="D954" s="217" t="s">
        <v>157</v>
      </c>
      <c r="E954" s="232" t="s">
        <v>19</v>
      </c>
      <c r="F954" s="233" t="s">
        <v>966</v>
      </c>
      <c r="G954" s="231"/>
      <c r="H954" s="234">
        <v>83.392</v>
      </c>
      <c r="I954" s="235"/>
      <c r="J954" s="231"/>
      <c r="K954" s="231"/>
      <c r="L954" s="236"/>
      <c r="M954" s="237"/>
      <c r="N954" s="238"/>
      <c r="O954" s="238"/>
      <c r="P954" s="238"/>
      <c r="Q954" s="238"/>
      <c r="R954" s="238"/>
      <c r="S954" s="238"/>
      <c r="T954" s="239"/>
      <c r="AT954" s="240" t="s">
        <v>157</v>
      </c>
      <c r="AU954" s="240" t="s">
        <v>80</v>
      </c>
      <c r="AV954" s="12" t="s">
        <v>80</v>
      </c>
      <c r="AW954" s="12" t="s">
        <v>33</v>
      </c>
      <c r="AX954" s="12" t="s">
        <v>76</v>
      </c>
      <c r="AY954" s="240" t="s">
        <v>145</v>
      </c>
    </row>
    <row r="955" spans="2:65" s="1" customFormat="1" ht="71.4" customHeight="1">
      <c r="B955" s="38"/>
      <c r="C955" s="241" t="s">
        <v>967</v>
      </c>
      <c r="D955" s="241" t="s">
        <v>169</v>
      </c>
      <c r="E955" s="242" t="s">
        <v>919</v>
      </c>
      <c r="F955" s="243" t="s">
        <v>920</v>
      </c>
      <c r="G955" s="244" t="s">
        <v>177</v>
      </c>
      <c r="H955" s="245">
        <v>91.731</v>
      </c>
      <c r="I955" s="246"/>
      <c r="J955" s="247">
        <f>ROUND(I955*H955,2)</f>
        <v>0</v>
      </c>
      <c r="K955" s="243" t="s">
        <v>19</v>
      </c>
      <c r="L955" s="248"/>
      <c r="M955" s="249" t="s">
        <v>19</v>
      </c>
      <c r="N955" s="250" t="s">
        <v>42</v>
      </c>
      <c r="O955" s="79"/>
      <c r="P955" s="214">
        <f>O955*H955</f>
        <v>0</v>
      </c>
      <c r="Q955" s="214">
        <v>0.0027</v>
      </c>
      <c r="R955" s="214">
        <f>Q955*H955</f>
        <v>0.2476737</v>
      </c>
      <c r="S955" s="214">
        <v>0</v>
      </c>
      <c r="T955" s="215">
        <f>S955*H955</f>
        <v>0</v>
      </c>
      <c r="AR955" s="17" t="s">
        <v>425</v>
      </c>
      <c r="AT955" s="17" t="s">
        <v>169</v>
      </c>
      <c r="AU955" s="17" t="s">
        <v>80</v>
      </c>
      <c r="AY955" s="17" t="s">
        <v>145</v>
      </c>
      <c r="BE955" s="216">
        <f>IF(N955="základní",J955,0)</f>
        <v>0</v>
      </c>
      <c r="BF955" s="216">
        <f>IF(N955="snížená",J955,0)</f>
        <v>0</v>
      </c>
      <c r="BG955" s="216">
        <f>IF(N955="zákl. přenesená",J955,0)</f>
        <v>0</v>
      </c>
      <c r="BH955" s="216">
        <f>IF(N955="sníž. přenesená",J955,0)</f>
        <v>0</v>
      </c>
      <c r="BI955" s="216">
        <f>IF(N955="nulová",J955,0)</f>
        <v>0</v>
      </c>
      <c r="BJ955" s="17" t="s">
        <v>76</v>
      </c>
      <c r="BK955" s="216">
        <f>ROUND(I955*H955,2)</f>
        <v>0</v>
      </c>
      <c r="BL955" s="17" t="s">
        <v>308</v>
      </c>
      <c r="BM955" s="17" t="s">
        <v>968</v>
      </c>
    </row>
    <row r="956" spans="2:51" s="12" customFormat="1" ht="12">
      <c r="B956" s="230"/>
      <c r="C956" s="231"/>
      <c r="D956" s="217" t="s">
        <v>157</v>
      </c>
      <c r="E956" s="231"/>
      <c r="F956" s="233" t="s">
        <v>969</v>
      </c>
      <c r="G956" s="231"/>
      <c r="H956" s="234">
        <v>91.731</v>
      </c>
      <c r="I956" s="235"/>
      <c r="J956" s="231"/>
      <c r="K956" s="231"/>
      <c r="L956" s="236"/>
      <c r="M956" s="237"/>
      <c r="N956" s="238"/>
      <c r="O956" s="238"/>
      <c r="P956" s="238"/>
      <c r="Q956" s="238"/>
      <c r="R956" s="238"/>
      <c r="S956" s="238"/>
      <c r="T956" s="239"/>
      <c r="AT956" s="240" t="s">
        <v>157</v>
      </c>
      <c r="AU956" s="240" t="s">
        <v>80</v>
      </c>
      <c r="AV956" s="12" t="s">
        <v>80</v>
      </c>
      <c r="AW956" s="12" t="s">
        <v>4</v>
      </c>
      <c r="AX956" s="12" t="s">
        <v>76</v>
      </c>
      <c r="AY956" s="240" t="s">
        <v>145</v>
      </c>
    </row>
    <row r="957" spans="2:65" s="1" customFormat="1" ht="20.4" customHeight="1">
      <c r="B957" s="38"/>
      <c r="C957" s="205" t="s">
        <v>970</v>
      </c>
      <c r="D957" s="205" t="s">
        <v>148</v>
      </c>
      <c r="E957" s="206" t="s">
        <v>971</v>
      </c>
      <c r="F957" s="207" t="s">
        <v>972</v>
      </c>
      <c r="G957" s="208" t="s">
        <v>316</v>
      </c>
      <c r="H957" s="209">
        <v>1033.92</v>
      </c>
      <c r="I957" s="210"/>
      <c r="J957" s="211">
        <f>ROUND(I957*H957,2)</f>
        <v>0</v>
      </c>
      <c r="K957" s="207" t="s">
        <v>152</v>
      </c>
      <c r="L957" s="43"/>
      <c r="M957" s="212" t="s">
        <v>19</v>
      </c>
      <c r="N957" s="213" t="s">
        <v>42</v>
      </c>
      <c r="O957" s="79"/>
      <c r="P957" s="214">
        <f>O957*H957</f>
        <v>0</v>
      </c>
      <c r="Q957" s="214">
        <v>3E-05</v>
      </c>
      <c r="R957" s="214">
        <f>Q957*H957</f>
        <v>0.031017600000000003</v>
      </c>
      <c r="S957" s="214">
        <v>0</v>
      </c>
      <c r="T957" s="215">
        <f>S957*H957</f>
        <v>0</v>
      </c>
      <c r="AR957" s="17" t="s">
        <v>308</v>
      </c>
      <c r="AT957" s="17" t="s">
        <v>148</v>
      </c>
      <c r="AU957" s="17" t="s">
        <v>80</v>
      </c>
      <c r="AY957" s="17" t="s">
        <v>145</v>
      </c>
      <c r="BE957" s="216">
        <f>IF(N957="základní",J957,0)</f>
        <v>0</v>
      </c>
      <c r="BF957" s="216">
        <f>IF(N957="snížená",J957,0)</f>
        <v>0</v>
      </c>
      <c r="BG957" s="216">
        <f>IF(N957="zákl. přenesená",J957,0)</f>
        <v>0</v>
      </c>
      <c r="BH957" s="216">
        <f>IF(N957="sníž. přenesená",J957,0)</f>
        <v>0</v>
      </c>
      <c r="BI957" s="216">
        <f>IF(N957="nulová",J957,0)</f>
        <v>0</v>
      </c>
      <c r="BJ957" s="17" t="s">
        <v>76</v>
      </c>
      <c r="BK957" s="216">
        <f>ROUND(I957*H957,2)</f>
        <v>0</v>
      </c>
      <c r="BL957" s="17" t="s">
        <v>308</v>
      </c>
      <c r="BM957" s="17" t="s">
        <v>973</v>
      </c>
    </row>
    <row r="958" spans="2:47" s="1" customFormat="1" ht="12">
      <c r="B958" s="38"/>
      <c r="C958" s="39"/>
      <c r="D958" s="217" t="s">
        <v>155</v>
      </c>
      <c r="E958" s="39"/>
      <c r="F958" s="218" t="s">
        <v>974</v>
      </c>
      <c r="G958" s="39"/>
      <c r="H958" s="39"/>
      <c r="I958" s="131"/>
      <c r="J958" s="39"/>
      <c r="K958" s="39"/>
      <c r="L958" s="43"/>
      <c r="M958" s="219"/>
      <c r="N958" s="79"/>
      <c r="O958" s="79"/>
      <c r="P958" s="79"/>
      <c r="Q958" s="79"/>
      <c r="R958" s="79"/>
      <c r="S958" s="79"/>
      <c r="T958" s="80"/>
      <c r="AT958" s="17" t="s">
        <v>155</v>
      </c>
      <c r="AU958" s="17" t="s">
        <v>80</v>
      </c>
    </row>
    <row r="959" spans="2:51" s="11" customFormat="1" ht="12">
      <c r="B959" s="220"/>
      <c r="C959" s="221"/>
      <c r="D959" s="217" t="s">
        <v>157</v>
      </c>
      <c r="E959" s="222" t="s">
        <v>19</v>
      </c>
      <c r="F959" s="223" t="s">
        <v>158</v>
      </c>
      <c r="G959" s="221"/>
      <c r="H959" s="222" t="s">
        <v>19</v>
      </c>
      <c r="I959" s="224"/>
      <c r="J959" s="221"/>
      <c r="K959" s="221"/>
      <c r="L959" s="225"/>
      <c r="M959" s="226"/>
      <c r="N959" s="227"/>
      <c r="O959" s="227"/>
      <c r="P959" s="227"/>
      <c r="Q959" s="227"/>
      <c r="R959" s="227"/>
      <c r="S959" s="227"/>
      <c r="T959" s="228"/>
      <c r="AT959" s="229" t="s">
        <v>157</v>
      </c>
      <c r="AU959" s="229" t="s">
        <v>80</v>
      </c>
      <c r="AV959" s="11" t="s">
        <v>76</v>
      </c>
      <c r="AW959" s="11" t="s">
        <v>33</v>
      </c>
      <c r="AX959" s="11" t="s">
        <v>71</v>
      </c>
      <c r="AY959" s="229" t="s">
        <v>145</v>
      </c>
    </row>
    <row r="960" spans="2:51" s="12" customFormat="1" ht="12">
      <c r="B960" s="230"/>
      <c r="C960" s="231"/>
      <c r="D960" s="217" t="s">
        <v>157</v>
      </c>
      <c r="E960" s="232" t="s">
        <v>19</v>
      </c>
      <c r="F960" s="233" t="s">
        <v>975</v>
      </c>
      <c r="G960" s="231"/>
      <c r="H960" s="234">
        <v>833.92</v>
      </c>
      <c r="I960" s="235"/>
      <c r="J960" s="231"/>
      <c r="K960" s="231"/>
      <c r="L960" s="236"/>
      <c r="M960" s="237"/>
      <c r="N960" s="238"/>
      <c r="O960" s="238"/>
      <c r="P960" s="238"/>
      <c r="Q960" s="238"/>
      <c r="R960" s="238"/>
      <c r="S960" s="238"/>
      <c r="T960" s="239"/>
      <c r="AT960" s="240" t="s">
        <v>157</v>
      </c>
      <c r="AU960" s="240" t="s">
        <v>80</v>
      </c>
      <c r="AV960" s="12" t="s">
        <v>80</v>
      </c>
      <c r="AW960" s="12" t="s">
        <v>33</v>
      </c>
      <c r="AX960" s="12" t="s">
        <v>71</v>
      </c>
      <c r="AY960" s="240" t="s">
        <v>145</v>
      </c>
    </row>
    <row r="961" spans="2:51" s="12" customFormat="1" ht="12">
      <c r="B961" s="230"/>
      <c r="C961" s="231"/>
      <c r="D961" s="217" t="s">
        <v>157</v>
      </c>
      <c r="E961" s="232" t="s">
        <v>19</v>
      </c>
      <c r="F961" s="233" t="s">
        <v>291</v>
      </c>
      <c r="G961" s="231"/>
      <c r="H961" s="234">
        <v>200</v>
      </c>
      <c r="I961" s="235"/>
      <c r="J961" s="231"/>
      <c r="K961" s="231"/>
      <c r="L961" s="236"/>
      <c r="M961" s="237"/>
      <c r="N961" s="238"/>
      <c r="O961" s="238"/>
      <c r="P961" s="238"/>
      <c r="Q961" s="238"/>
      <c r="R961" s="238"/>
      <c r="S961" s="238"/>
      <c r="T961" s="239"/>
      <c r="AT961" s="240" t="s">
        <v>157</v>
      </c>
      <c r="AU961" s="240" t="s">
        <v>80</v>
      </c>
      <c r="AV961" s="12" t="s">
        <v>80</v>
      </c>
      <c r="AW961" s="12" t="s">
        <v>33</v>
      </c>
      <c r="AX961" s="12" t="s">
        <v>71</v>
      </c>
      <c r="AY961" s="240" t="s">
        <v>145</v>
      </c>
    </row>
    <row r="962" spans="2:51" s="13" customFormat="1" ht="12">
      <c r="B962" s="251"/>
      <c r="C962" s="252"/>
      <c r="D962" s="217" t="s">
        <v>157</v>
      </c>
      <c r="E962" s="253" t="s">
        <v>19</v>
      </c>
      <c r="F962" s="254" t="s">
        <v>185</v>
      </c>
      <c r="G962" s="252"/>
      <c r="H962" s="255">
        <v>1033.92</v>
      </c>
      <c r="I962" s="256"/>
      <c r="J962" s="252"/>
      <c r="K962" s="252"/>
      <c r="L962" s="257"/>
      <c r="M962" s="258"/>
      <c r="N962" s="259"/>
      <c r="O962" s="259"/>
      <c r="P962" s="259"/>
      <c r="Q962" s="259"/>
      <c r="R962" s="259"/>
      <c r="S962" s="259"/>
      <c r="T962" s="260"/>
      <c r="AT962" s="261" t="s">
        <v>157</v>
      </c>
      <c r="AU962" s="261" t="s">
        <v>80</v>
      </c>
      <c r="AV962" s="13" t="s">
        <v>153</v>
      </c>
      <c r="AW962" s="13" t="s">
        <v>33</v>
      </c>
      <c r="AX962" s="13" t="s">
        <v>76</v>
      </c>
      <c r="AY962" s="261" t="s">
        <v>145</v>
      </c>
    </row>
    <row r="963" spans="2:65" s="1" customFormat="1" ht="20.4" customHeight="1">
      <c r="B963" s="38"/>
      <c r="C963" s="205" t="s">
        <v>976</v>
      </c>
      <c r="D963" s="205" t="s">
        <v>148</v>
      </c>
      <c r="E963" s="206" t="s">
        <v>977</v>
      </c>
      <c r="F963" s="207" t="s">
        <v>978</v>
      </c>
      <c r="G963" s="208" t="s">
        <v>177</v>
      </c>
      <c r="H963" s="209">
        <v>941.62</v>
      </c>
      <c r="I963" s="210"/>
      <c r="J963" s="211">
        <f>ROUND(I963*H963,2)</f>
        <v>0</v>
      </c>
      <c r="K963" s="207" t="s">
        <v>152</v>
      </c>
      <c r="L963" s="43"/>
      <c r="M963" s="212" t="s">
        <v>19</v>
      </c>
      <c r="N963" s="213" t="s">
        <v>42</v>
      </c>
      <c r="O963" s="79"/>
      <c r="P963" s="214">
        <f>O963*H963</f>
        <v>0</v>
      </c>
      <c r="Q963" s="214">
        <v>0</v>
      </c>
      <c r="R963" s="214">
        <f>Q963*H963</f>
        <v>0</v>
      </c>
      <c r="S963" s="214">
        <v>0</v>
      </c>
      <c r="T963" s="215">
        <f>S963*H963</f>
        <v>0</v>
      </c>
      <c r="AR963" s="17" t="s">
        <v>308</v>
      </c>
      <c r="AT963" s="17" t="s">
        <v>148</v>
      </c>
      <c r="AU963" s="17" t="s">
        <v>80</v>
      </c>
      <c r="AY963" s="17" t="s">
        <v>145</v>
      </c>
      <c r="BE963" s="216">
        <f>IF(N963="základní",J963,0)</f>
        <v>0</v>
      </c>
      <c r="BF963" s="216">
        <f>IF(N963="snížená",J963,0)</f>
        <v>0</v>
      </c>
      <c r="BG963" s="216">
        <f>IF(N963="zákl. přenesená",J963,0)</f>
        <v>0</v>
      </c>
      <c r="BH963" s="216">
        <f>IF(N963="sníž. přenesená",J963,0)</f>
        <v>0</v>
      </c>
      <c r="BI963" s="216">
        <f>IF(N963="nulová",J963,0)</f>
        <v>0</v>
      </c>
      <c r="BJ963" s="17" t="s">
        <v>76</v>
      </c>
      <c r="BK963" s="216">
        <f>ROUND(I963*H963,2)</f>
        <v>0</v>
      </c>
      <c r="BL963" s="17" t="s">
        <v>308</v>
      </c>
      <c r="BM963" s="17" t="s">
        <v>979</v>
      </c>
    </row>
    <row r="964" spans="2:47" s="1" customFormat="1" ht="12">
      <c r="B964" s="38"/>
      <c r="C964" s="39"/>
      <c r="D964" s="217" t="s">
        <v>155</v>
      </c>
      <c r="E964" s="39"/>
      <c r="F964" s="218" t="s">
        <v>974</v>
      </c>
      <c r="G964" s="39"/>
      <c r="H964" s="39"/>
      <c r="I964" s="131"/>
      <c r="J964" s="39"/>
      <c r="K964" s="39"/>
      <c r="L964" s="43"/>
      <c r="M964" s="219"/>
      <c r="N964" s="79"/>
      <c r="O964" s="79"/>
      <c r="P964" s="79"/>
      <c r="Q964" s="79"/>
      <c r="R964" s="79"/>
      <c r="S964" s="79"/>
      <c r="T964" s="80"/>
      <c r="AT964" s="17" t="s">
        <v>155</v>
      </c>
      <c r="AU964" s="17" t="s">
        <v>80</v>
      </c>
    </row>
    <row r="965" spans="2:51" s="12" customFormat="1" ht="12">
      <c r="B965" s="230"/>
      <c r="C965" s="231"/>
      <c r="D965" s="217" t="s">
        <v>157</v>
      </c>
      <c r="E965" s="232" t="s">
        <v>19</v>
      </c>
      <c r="F965" s="233" t="s">
        <v>93</v>
      </c>
      <c r="G965" s="231"/>
      <c r="H965" s="234">
        <v>941.62</v>
      </c>
      <c r="I965" s="235"/>
      <c r="J965" s="231"/>
      <c r="K965" s="231"/>
      <c r="L965" s="236"/>
      <c r="M965" s="237"/>
      <c r="N965" s="238"/>
      <c r="O965" s="238"/>
      <c r="P965" s="238"/>
      <c r="Q965" s="238"/>
      <c r="R965" s="238"/>
      <c r="S965" s="238"/>
      <c r="T965" s="239"/>
      <c r="AT965" s="240" t="s">
        <v>157</v>
      </c>
      <c r="AU965" s="240" t="s">
        <v>80</v>
      </c>
      <c r="AV965" s="12" t="s">
        <v>80</v>
      </c>
      <c r="AW965" s="12" t="s">
        <v>33</v>
      </c>
      <c r="AX965" s="12" t="s">
        <v>76</v>
      </c>
      <c r="AY965" s="240" t="s">
        <v>145</v>
      </c>
    </row>
    <row r="966" spans="2:65" s="1" customFormat="1" ht="20.4" customHeight="1">
      <c r="B966" s="38"/>
      <c r="C966" s="205" t="s">
        <v>980</v>
      </c>
      <c r="D966" s="205" t="s">
        <v>148</v>
      </c>
      <c r="E966" s="206" t="s">
        <v>981</v>
      </c>
      <c r="F966" s="207" t="s">
        <v>982</v>
      </c>
      <c r="G966" s="208" t="s">
        <v>177</v>
      </c>
      <c r="H966" s="209">
        <v>998.78</v>
      </c>
      <c r="I966" s="210"/>
      <c r="J966" s="211">
        <f>ROUND(I966*H966,2)</f>
        <v>0</v>
      </c>
      <c r="K966" s="207" t="s">
        <v>152</v>
      </c>
      <c r="L966" s="43"/>
      <c r="M966" s="212" t="s">
        <v>19</v>
      </c>
      <c r="N966" s="213" t="s">
        <v>42</v>
      </c>
      <c r="O966" s="79"/>
      <c r="P966" s="214">
        <f>O966*H966</f>
        <v>0</v>
      </c>
      <c r="Q966" s="214">
        <v>0</v>
      </c>
      <c r="R966" s="214">
        <f>Q966*H966</f>
        <v>0</v>
      </c>
      <c r="S966" s="214">
        <v>0</v>
      </c>
      <c r="T966" s="215">
        <f>S966*H966</f>
        <v>0</v>
      </c>
      <c r="AR966" s="17" t="s">
        <v>308</v>
      </c>
      <c r="AT966" s="17" t="s">
        <v>148</v>
      </c>
      <c r="AU966" s="17" t="s">
        <v>80</v>
      </c>
      <c r="AY966" s="17" t="s">
        <v>145</v>
      </c>
      <c r="BE966" s="216">
        <f>IF(N966="základní",J966,0)</f>
        <v>0</v>
      </c>
      <c r="BF966" s="216">
        <f>IF(N966="snížená",J966,0)</f>
        <v>0</v>
      </c>
      <c r="BG966" s="216">
        <f>IF(N966="zákl. přenesená",J966,0)</f>
        <v>0</v>
      </c>
      <c r="BH966" s="216">
        <f>IF(N966="sníž. přenesená",J966,0)</f>
        <v>0</v>
      </c>
      <c r="BI966" s="216">
        <f>IF(N966="nulová",J966,0)</f>
        <v>0</v>
      </c>
      <c r="BJ966" s="17" t="s">
        <v>76</v>
      </c>
      <c r="BK966" s="216">
        <f>ROUND(I966*H966,2)</f>
        <v>0</v>
      </c>
      <c r="BL966" s="17" t="s">
        <v>308</v>
      </c>
      <c r="BM966" s="17" t="s">
        <v>983</v>
      </c>
    </row>
    <row r="967" spans="2:51" s="11" customFormat="1" ht="12">
      <c r="B967" s="220"/>
      <c r="C967" s="221"/>
      <c r="D967" s="217" t="s">
        <v>157</v>
      </c>
      <c r="E967" s="222" t="s">
        <v>19</v>
      </c>
      <c r="F967" s="223" t="s">
        <v>422</v>
      </c>
      <c r="G967" s="221"/>
      <c r="H967" s="222" t="s">
        <v>19</v>
      </c>
      <c r="I967" s="224"/>
      <c r="J967" s="221"/>
      <c r="K967" s="221"/>
      <c r="L967" s="225"/>
      <c r="M967" s="226"/>
      <c r="N967" s="227"/>
      <c r="O967" s="227"/>
      <c r="P967" s="227"/>
      <c r="Q967" s="227"/>
      <c r="R967" s="227"/>
      <c r="S967" s="227"/>
      <c r="T967" s="228"/>
      <c r="AT967" s="229" t="s">
        <v>157</v>
      </c>
      <c r="AU967" s="229" t="s">
        <v>80</v>
      </c>
      <c r="AV967" s="11" t="s">
        <v>76</v>
      </c>
      <c r="AW967" s="11" t="s">
        <v>33</v>
      </c>
      <c r="AX967" s="11" t="s">
        <v>71</v>
      </c>
      <c r="AY967" s="229" t="s">
        <v>145</v>
      </c>
    </row>
    <row r="968" spans="2:51" s="12" customFormat="1" ht="12">
      <c r="B968" s="230"/>
      <c r="C968" s="231"/>
      <c r="D968" s="217" t="s">
        <v>157</v>
      </c>
      <c r="E968" s="232" t="s">
        <v>19</v>
      </c>
      <c r="F968" s="233" t="s">
        <v>88</v>
      </c>
      <c r="G968" s="231"/>
      <c r="H968" s="234">
        <v>103.48</v>
      </c>
      <c r="I968" s="235"/>
      <c r="J968" s="231"/>
      <c r="K968" s="231"/>
      <c r="L968" s="236"/>
      <c r="M968" s="237"/>
      <c r="N968" s="238"/>
      <c r="O968" s="238"/>
      <c r="P968" s="238"/>
      <c r="Q968" s="238"/>
      <c r="R968" s="238"/>
      <c r="S968" s="238"/>
      <c r="T968" s="239"/>
      <c r="AT968" s="240" t="s">
        <v>157</v>
      </c>
      <c r="AU968" s="240" t="s">
        <v>80</v>
      </c>
      <c r="AV968" s="12" t="s">
        <v>80</v>
      </c>
      <c r="AW968" s="12" t="s">
        <v>33</v>
      </c>
      <c r="AX968" s="12" t="s">
        <v>71</v>
      </c>
      <c r="AY968" s="240" t="s">
        <v>145</v>
      </c>
    </row>
    <row r="969" spans="2:51" s="12" customFormat="1" ht="12">
      <c r="B969" s="230"/>
      <c r="C969" s="231"/>
      <c r="D969" s="217" t="s">
        <v>157</v>
      </c>
      <c r="E969" s="232" t="s">
        <v>19</v>
      </c>
      <c r="F969" s="233" t="s">
        <v>86</v>
      </c>
      <c r="G969" s="231"/>
      <c r="H969" s="234">
        <v>895.3</v>
      </c>
      <c r="I969" s="235"/>
      <c r="J969" s="231"/>
      <c r="K969" s="231"/>
      <c r="L969" s="236"/>
      <c r="M969" s="237"/>
      <c r="N969" s="238"/>
      <c r="O969" s="238"/>
      <c r="P969" s="238"/>
      <c r="Q969" s="238"/>
      <c r="R969" s="238"/>
      <c r="S969" s="238"/>
      <c r="T969" s="239"/>
      <c r="AT969" s="240" t="s">
        <v>157</v>
      </c>
      <c r="AU969" s="240" t="s">
        <v>80</v>
      </c>
      <c r="AV969" s="12" t="s">
        <v>80</v>
      </c>
      <c r="AW969" s="12" t="s">
        <v>33</v>
      </c>
      <c r="AX969" s="12" t="s">
        <v>71</v>
      </c>
      <c r="AY969" s="240" t="s">
        <v>145</v>
      </c>
    </row>
    <row r="970" spans="2:51" s="13" customFormat="1" ht="12">
      <c r="B970" s="251"/>
      <c r="C970" s="252"/>
      <c r="D970" s="217" t="s">
        <v>157</v>
      </c>
      <c r="E970" s="253" t="s">
        <v>19</v>
      </c>
      <c r="F970" s="254" t="s">
        <v>185</v>
      </c>
      <c r="G970" s="252"/>
      <c r="H970" s="255">
        <v>998.78</v>
      </c>
      <c r="I970" s="256"/>
      <c r="J970" s="252"/>
      <c r="K970" s="252"/>
      <c r="L970" s="257"/>
      <c r="M970" s="258"/>
      <c r="N970" s="259"/>
      <c r="O970" s="259"/>
      <c r="P970" s="259"/>
      <c r="Q970" s="259"/>
      <c r="R970" s="259"/>
      <c r="S970" s="259"/>
      <c r="T970" s="260"/>
      <c r="AT970" s="261" t="s">
        <v>157</v>
      </c>
      <c r="AU970" s="261" t="s">
        <v>80</v>
      </c>
      <c r="AV970" s="13" t="s">
        <v>153</v>
      </c>
      <c r="AW970" s="13" t="s">
        <v>33</v>
      </c>
      <c r="AX970" s="13" t="s">
        <v>76</v>
      </c>
      <c r="AY970" s="261" t="s">
        <v>145</v>
      </c>
    </row>
    <row r="971" spans="2:65" s="1" customFormat="1" ht="20.4" customHeight="1">
      <c r="B971" s="38"/>
      <c r="C971" s="205" t="s">
        <v>984</v>
      </c>
      <c r="D971" s="205" t="s">
        <v>148</v>
      </c>
      <c r="E971" s="206" t="s">
        <v>985</v>
      </c>
      <c r="F971" s="207" t="s">
        <v>986</v>
      </c>
      <c r="G971" s="208" t="s">
        <v>164</v>
      </c>
      <c r="H971" s="209">
        <v>9.082</v>
      </c>
      <c r="I971" s="210"/>
      <c r="J971" s="211">
        <f>ROUND(I971*H971,2)</f>
        <v>0</v>
      </c>
      <c r="K971" s="207" t="s">
        <v>152</v>
      </c>
      <c r="L971" s="43"/>
      <c r="M971" s="212" t="s">
        <v>19</v>
      </c>
      <c r="N971" s="213" t="s">
        <v>42</v>
      </c>
      <c r="O971" s="79"/>
      <c r="P971" s="214">
        <f>O971*H971</f>
        <v>0</v>
      </c>
      <c r="Q971" s="214">
        <v>0</v>
      </c>
      <c r="R971" s="214">
        <f>Q971*H971</f>
        <v>0</v>
      </c>
      <c r="S971" s="214">
        <v>0</v>
      </c>
      <c r="T971" s="215">
        <f>S971*H971</f>
        <v>0</v>
      </c>
      <c r="AR971" s="17" t="s">
        <v>308</v>
      </c>
      <c r="AT971" s="17" t="s">
        <v>148</v>
      </c>
      <c r="AU971" s="17" t="s">
        <v>80</v>
      </c>
      <c r="AY971" s="17" t="s">
        <v>145</v>
      </c>
      <c r="BE971" s="216">
        <f>IF(N971="základní",J971,0)</f>
        <v>0</v>
      </c>
      <c r="BF971" s="216">
        <f>IF(N971="snížená",J971,0)</f>
        <v>0</v>
      </c>
      <c r="BG971" s="216">
        <f>IF(N971="zákl. přenesená",J971,0)</f>
        <v>0</v>
      </c>
      <c r="BH971" s="216">
        <f>IF(N971="sníž. přenesená",J971,0)</f>
        <v>0</v>
      </c>
      <c r="BI971" s="216">
        <f>IF(N971="nulová",J971,0)</f>
        <v>0</v>
      </c>
      <c r="BJ971" s="17" t="s">
        <v>76</v>
      </c>
      <c r="BK971" s="216">
        <f>ROUND(I971*H971,2)</f>
        <v>0</v>
      </c>
      <c r="BL971" s="17" t="s">
        <v>308</v>
      </c>
      <c r="BM971" s="17" t="s">
        <v>987</v>
      </c>
    </row>
    <row r="972" spans="2:47" s="1" customFormat="1" ht="12">
      <c r="B972" s="38"/>
      <c r="C972" s="39"/>
      <c r="D972" s="217" t="s">
        <v>155</v>
      </c>
      <c r="E972" s="39"/>
      <c r="F972" s="218" t="s">
        <v>730</v>
      </c>
      <c r="G972" s="39"/>
      <c r="H972" s="39"/>
      <c r="I972" s="131"/>
      <c r="J972" s="39"/>
      <c r="K972" s="39"/>
      <c r="L972" s="43"/>
      <c r="M972" s="219"/>
      <c r="N972" s="79"/>
      <c r="O972" s="79"/>
      <c r="P972" s="79"/>
      <c r="Q972" s="79"/>
      <c r="R972" s="79"/>
      <c r="S972" s="79"/>
      <c r="T972" s="80"/>
      <c r="AT972" s="17" t="s">
        <v>155</v>
      </c>
      <c r="AU972" s="17" t="s">
        <v>80</v>
      </c>
    </row>
    <row r="973" spans="2:63" s="10" customFormat="1" ht="22.8" customHeight="1">
      <c r="B973" s="189"/>
      <c r="C973" s="190"/>
      <c r="D973" s="191" t="s">
        <v>70</v>
      </c>
      <c r="E973" s="203" t="s">
        <v>988</v>
      </c>
      <c r="F973" s="203" t="s">
        <v>989</v>
      </c>
      <c r="G973" s="190"/>
      <c r="H973" s="190"/>
      <c r="I973" s="193"/>
      <c r="J973" s="204">
        <f>BK973</f>
        <v>0</v>
      </c>
      <c r="K973" s="190"/>
      <c r="L973" s="195"/>
      <c r="M973" s="196"/>
      <c r="N973" s="197"/>
      <c r="O973" s="197"/>
      <c r="P973" s="198">
        <f>SUM(P974:P1051)</f>
        <v>0</v>
      </c>
      <c r="Q973" s="197"/>
      <c r="R973" s="198">
        <f>SUM(R974:R1051)</f>
        <v>10.893388900000001</v>
      </c>
      <c r="S973" s="197"/>
      <c r="T973" s="199">
        <f>SUM(T974:T1051)</f>
        <v>8.34234</v>
      </c>
      <c r="AR973" s="200" t="s">
        <v>80</v>
      </c>
      <c r="AT973" s="201" t="s">
        <v>70</v>
      </c>
      <c r="AU973" s="201" t="s">
        <v>76</v>
      </c>
      <c r="AY973" s="200" t="s">
        <v>145</v>
      </c>
      <c r="BK973" s="202">
        <f>SUM(BK974:BK1051)</f>
        <v>0</v>
      </c>
    </row>
    <row r="974" spans="2:65" s="1" customFormat="1" ht="20.4" customHeight="1">
      <c r="B974" s="38"/>
      <c r="C974" s="205" t="s">
        <v>990</v>
      </c>
      <c r="D974" s="205" t="s">
        <v>148</v>
      </c>
      <c r="E974" s="206" t="s">
        <v>991</v>
      </c>
      <c r="F974" s="207" t="s">
        <v>992</v>
      </c>
      <c r="G974" s="208" t="s">
        <v>177</v>
      </c>
      <c r="H974" s="209">
        <v>553.722</v>
      </c>
      <c r="I974" s="210"/>
      <c r="J974" s="211">
        <f>ROUND(I974*H974,2)</f>
        <v>0</v>
      </c>
      <c r="K974" s="207" t="s">
        <v>152</v>
      </c>
      <c r="L974" s="43"/>
      <c r="M974" s="212" t="s">
        <v>19</v>
      </c>
      <c r="N974" s="213" t="s">
        <v>42</v>
      </c>
      <c r="O974" s="79"/>
      <c r="P974" s="214">
        <f>O974*H974</f>
        <v>0</v>
      </c>
      <c r="Q974" s="214">
        <v>0.0003</v>
      </c>
      <c r="R974" s="214">
        <f>Q974*H974</f>
        <v>0.16611659999999998</v>
      </c>
      <c r="S974" s="214">
        <v>0</v>
      </c>
      <c r="T974" s="215">
        <f>S974*H974</f>
        <v>0</v>
      </c>
      <c r="AR974" s="17" t="s">
        <v>308</v>
      </c>
      <c r="AT974" s="17" t="s">
        <v>148</v>
      </c>
      <c r="AU974" s="17" t="s">
        <v>80</v>
      </c>
      <c r="AY974" s="17" t="s">
        <v>145</v>
      </c>
      <c r="BE974" s="216">
        <f>IF(N974="základní",J974,0)</f>
        <v>0</v>
      </c>
      <c r="BF974" s="216">
        <f>IF(N974="snížená",J974,0)</f>
        <v>0</v>
      </c>
      <c r="BG974" s="216">
        <f>IF(N974="zákl. přenesená",J974,0)</f>
        <v>0</v>
      </c>
      <c r="BH974" s="216">
        <f>IF(N974="sníž. přenesená",J974,0)</f>
        <v>0</v>
      </c>
      <c r="BI974" s="216">
        <f>IF(N974="nulová",J974,0)</f>
        <v>0</v>
      </c>
      <c r="BJ974" s="17" t="s">
        <v>76</v>
      </c>
      <c r="BK974" s="216">
        <f>ROUND(I974*H974,2)</f>
        <v>0</v>
      </c>
      <c r="BL974" s="17" t="s">
        <v>308</v>
      </c>
      <c r="BM974" s="17" t="s">
        <v>993</v>
      </c>
    </row>
    <row r="975" spans="2:47" s="1" customFormat="1" ht="12">
      <c r="B975" s="38"/>
      <c r="C975" s="39"/>
      <c r="D975" s="217" t="s">
        <v>155</v>
      </c>
      <c r="E975" s="39"/>
      <c r="F975" s="218" t="s">
        <v>994</v>
      </c>
      <c r="G975" s="39"/>
      <c r="H975" s="39"/>
      <c r="I975" s="131"/>
      <c r="J975" s="39"/>
      <c r="K975" s="39"/>
      <c r="L975" s="43"/>
      <c r="M975" s="219"/>
      <c r="N975" s="79"/>
      <c r="O975" s="79"/>
      <c r="P975" s="79"/>
      <c r="Q975" s="79"/>
      <c r="R975" s="79"/>
      <c r="S975" s="79"/>
      <c r="T975" s="80"/>
      <c r="AT975" s="17" t="s">
        <v>155</v>
      </c>
      <c r="AU975" s="17" t="s">
        <v>80</v>
      </c>
    </row>
    <row r="976" spans="2:51" s="11" customFormat="1" ht="12">
      <c r="B976" s="220"/>
      <c r="C976" s="221"/>
      <c r="D976" s="217" t="s">
        <v>157</v>
      </c>
      <c r="E976" s="222" t="s">
        <v>19</v>
      </c>
      <c r="F976" s="223" t="s">
        <v>158</v>
      </c>
      <c r="G976" s="221"/>
      <c r="H976" s="222" t="s">
        <v>19</v>
      </c>
      <c r="I976" s="224"/>
      <c r="J976" s="221"/>
      <c r="K976" s="221"/>
      <c r="L976" s="225"/>
      <c r="M976" s="226"/>
      <c r="N976" s="227"/>
      <c r="O976" s="227"/>
      <c r="P976" s="227"/>
      <c r="Q976" s="227"/>
      <c r="R976" s="227"/>
      <c r="S976" s="227"/>
      <c r="T976" s="228"/>
      <c r="AT976" s="229" t="s">
        <v>157</v>
      </c>
      <c r="AU976" s="229" t="s">
        <v>80</v>
      </c>
      <c r="AV976" s="11" t="s">
        <v>76</v>
      </c>
      <c r="AW976" s="11" t="s">
        <v>33</v>
      </c>
      <c r="AX976" s="11" t="s">
        <v>71</v>
      </c>
      <c r="AY976" s="229" t="s">
        <v>145</v>
      </c>
    </row>
    <row r="977" spans="2:51" s="11" customFormat="1" ht="12">
      <c r="B977" s="220"/>
      <c r="C977" s="221"/>
      <c r="D977" s="217" t="s">
        <v>157</v>
      </c>
      <c r="E977" s="222" t="s">
        <v>19</v>
      </c>
      <c r="F977" s="223" t="s">
        <v>159</v>
      </c>
      <c r="G977" s="221"/>
      <c r="H977" s="222" t="s">
        <v>19</v>
      </c>
      <c r="I977" s="224"/>
      <c r="J977" s="221"/>
      <c r="K977" s="221"/>
      <c r="L977" s="225"/>
      <c r="M977" s="226"/>
      <c r="N977" s="227"/>
      <c r="O977" s="227"/>
      <c r="P977" s="227"/>
      <c r="Q977" s="227"/>
      <c r="R977" s="227"/>
      <c r="S977" s="227"/>
      <c r="T977" s="228"/>
      <c r="AT977" s="229" t="s">
        <v>157</v>
      </c>
      <c r="AU977" s="229" t="s">
        <v>80</v>
      </c>
      <c r="AV977" s="11" t="s">
        <v>76</v>
      </c>
      <c r="AW977" s="11" t="s">
        <v>33</v>
      </c>
      <c r="AX977" s="11" t="s">
        <v>71</v>
      </c>
      <c r="AY977" s="229" t="s">
        <v>145</v>
      </c>
    </row>
    <row r="978" spans="2:51" s="11" customFormat="1" ht="12">
      <c r="B978" s="220"/>
      <c r="C978" s="221"/>
      <c r="D978" s="217" t="s">
        <v>157</v>
      </c>
      <c r="E978" s="222" t="s">
        <v>19</v>
      </c>
      <c r="F978" s="223" t="s">
        <v>466</v>
      </c>
      <c r="G978" s="221"/>
      <c r="H978" s="222" t="s">
        <v>19</v>
      </c>
      <c r="I978" s="224"/>
      <c r="J978" s="221"/>
      <c r="K978" s="221"/>
      <c r="L978" s="225"/>
      <c r="M978" s="226"/>
      <c r="N978" s="227"/>
      <c r="O978" s="227"/>
      <c r="P978" s="227"/>
      <c r="Q978" s="227"/>
      <c r="R978" s="227"/>
      <c r="S978" s="227"/>
      <c r="T978" s="228"/>
      <c r="AT978" s="229" t="s">
        <v>157</v>
      </c>
      <c r="AU978" s="229" t="s">
        <v>80</v>
      </c>
      <c r="AV978" s="11" t="s">
        <v>76</v>
      </c>
      <c r="AW978" s="11" t="s">
        <v>33</v>
      </c>
      <c r="AX978" s="11" t="s">
        <v>71</v>
      </c>
      <c r="AY978" s="229" t="s">
        <v>145</v>
      </c>
    </row>
    <row r="979" spans="2:51" s="12" customFormat="1" ht="12">
      <c r="B979" s="230"/>
      <c r="C979" s="231"/>
      <c r="D979" s="217" t="s">
        <v>157</v>
      </c>
      <c r="E979" s="232" t="s">
        <v>19</v>
      </c>
      <c r="F979" s="233" t="s">
        <v>995</v>
      </c>
      <c r="G979" s="231"/>
      <c r="H979" s="234">
        <v>168</v>
      </c>
      <c r="I979" s="235"/>
      <c r="J979" s="231"/>
      <c r="K979" s="231"/>
      <c r="L979" s="236"/>
      <c r="M979" s="237"/>
      <c r="N979" s="238"/>
      <c r="O979" s="238"/>
      <c r="P979" s="238"/>
      <c r="Q979" s="238"/>
      <c r="R979" s="238"/>
      <c r="S979" s="238"/>
      <c r="T979" s="239"/>
      <c r="AT979" s="240" t="s">
        <v>157</v>
      </c>
      <c r="AU979" s="240" t="s">
        <v>80</v>
      </c>
      <c r="AV979" s="12" t="s">
        <v>80</v>
      </c>
      <c r="AW979" s="12" t="s">
        <v>33</v>
      </c>
      <c r="AX979" s="12" t="s">
        <v>71</v>
      </c>
      <c r="AY979" s="240" t="s">
        <v>145</v>
      </c>
    </row>
    <row r="980" spans="2:51" s="12" customFormat="1" ht="12">
      <c r="B980" s="230"/>
      <c r="C980" s="231"/>
      <c r="D980" s="217" t="s">
        <v>157</v>
      </c>
      <c r="E980" s="232" t="s">
        <v>19</v>
      </c>
      <c r="F980" s="233" t="s">
        <v>996</v>
      </c>
      <c r="G980" s="231"/>
      <c r="H980" s="234">
        <v>247.8</v>
      </c>
      <c r="I980" s="235"/>
      <c r="J980" s="231"/>
      <c r="K980" s="231"/>
      <c r="L980" s="236"/>
      <c r="M980" s="237"/>
      <c r="N980" s="238"/>
      <c r="O980" s="238"/>
      <c r="P980" s="238"/>
      <c r="Q980" s="238"/>
      <c r="R980" s="238"/>
      <c r="S980" s="238"/>
      <c r="T980" s="239"/>
      <c r="AT980" s="240" t="s">
        <v>157</v>
      </c>
      <c r="AU980" s="240" t="s">
        <v>80</v>
      </c>
      <c r="AV980" s="12" t="s">
        <v>80</v>
      </c>
      <c r="AW980" s="12" t="s">
        <v>33</v>
      </c>
      <c r="AX980" s="12" t="s">
        <v>71</v>
      </c>
      <c r="AY980" s="240" t="s">
        <v>145</v>
      </c>
    </row>
    <row r="981" spans="2:51" s="12" customFormat="1" ht="12">
      <c r="B981" s="230"/>
      <c r="C981" s="231"/>
      <c r="D981" s="217" t="s">
        <v>157</v>
      </c>
      <c r="E981" s="232" t="s">
        <v>19</v>
      </c>
      <c r="F981" s="233" t="s">
        <v>997</v>
      </c>
      <c r="G981" s="231"/>
      <c r="H981" s="234">
        <v>-47.28</v>
      </c>
      <c r="I981" s="235"/>
      <c r="J981" s="231"/>
      <c r="K981" s="231"/>
      <c r="L981" s="236"/>
      <c r="M981" s="237"/>
      <c r="N981" s="238"/>
      <c r="O981" s="238"/>
      <c r="P981" s="238"/>
      <c r="Q981" s="238"/>
      <c r="R981" s="238"/>
      <c r="S981" s="238"/>
      <c r="T981" s="239"/>
      <c r="AT981" s="240" t="s">
        <v>157</v>
      </c>
      <c r="AU981" s="240" t="s">
        <v>80</v>
      </c>
      <c r="AV981" s="12" t="s">
        <v>80</v>
      </c>
      <c r="AW981" s="12" t="s">
        <v>33</v>
      </c>
      <c r="AX981" s="12" t="s">
        <v>71</v>
      </c>
      <c r="AY981" s="240" t="s">
        <v>145</v>
      </c>
    </row>
    <row r="982" spans="2:51" s="11" customFormat="1" ht="12">
      <c r="B982" s="220"/>
      <c r="C982" s="221"/>
      <c r="D982" s="217" t="s">
        <v>157</v>
      </c>
      <c r="E982" s="222" t="s">
        <v>19</v>
      </c>
      <c r="F982" s="223" t="s">
        <v>468</v>
      </c>
      <c r="G982" s="221"/>
      <c r="H982" s="222" t="s">
        <v>19</v>
      </c>
      <c r="I982" s="224"/>
      <c r="J982" s="221"/>
      <c r="K982" s="221"/>
      <c r="L982" s="225"/>
      <c r="M982" s="226"/>
      <c r="N982" s="227"/>
      <c r="O982" s="227"/>
      <c r="P982" s="227"/>
      <c r="Q982" s="227"/>
      <c r="R982" s="227"/>
      <c r="S982" s="227"/>
      <c r="T982" s="228"/>
      <c r="AT982" s="229" t="s">
        <v>157</v>
      </c>
      <c r="AU982" s="229" t="s">
        <v>80</v>
      </c>
      <c r="AV982" s="11" t="s">
        <v>76</v>
      </c>
      <c r="AW982" s="11" t="s">
        <v>33</v>
      </c>
      <c r="AX982" s="11" t="s">
        <v>71</v>
      </c>
      <c r="AY982" s="229" t="s">
        <v>145</v>
      </c>
    </row>
    <row r="983" spans="2:51" s="12" customFormat="1" ht="12">
      <c r="B983" s="230"/>
      <c r="C983" s="231"/>
      <c r="D983" s="217" t="s">
        <v>157</v>
      </c>
      <c r="E983" s="232" t="s">
        <v>19</v>
      </c>
      <c r="F983" s="233" t="s">
        <v>998</v>
      </c>
      <c r="G983" s="231"/>
      <c r="H983" s="234">
        <v>75.6</v>
      </c>
      <c r="I983" s="235"/>
      <c r="J983" s="231"/>
      <c r="K983" s="231"/>
      <c r="L983" s="236"/>
      <c r="M983" s="237"/>
      <c r="N983" s="238"/>
      <c r="O983" s="238"/>
      <c r="P983" s="238"/>
      <c r="Q983" s="238"/>
      <c r="R983" s="238"/>
      <c r="S983" s="238"/>
      <c r="T983" s="239"/>
      <c r="AT983" s="240" t="s">
        <v>157</v>
      </c>
      <c r="AU983" s="240" t="s">
        <v>80</v>
      </c>
      <c r="AV983" s="12" t="s">
        <v>80</v>
      </c>
      <c r="AW983" s="12" t="s">
        <v>33</v>
      </c>
      <c r="AX983" s="12" t="s">
        <v>71</v>
      </c>
      <c r="AY983" s="240" t="s">
        <v>145</v>
      </c>
    </row>
    <row r="984" spans="2:51" s="12" customFormat="1" ht="12">
      <c r="B984" s="230"/>
      <c r="C984" s="231"/>
      <c r="D984" s="217" t="s">
        <v>157</v>
      </c>
      <c r="E984" s="232" t="s">
        <v>19</v>
      </c>
      <c r="F984" s="233" t="s">
        <v>999</v>
      </c>
      <c r="G984" s="231"/>
      <c r="H984" s="234">
        <v>127.764</v>
      </c>
      <c r="I984" s="235"/>
      <c r="J984" s="231"/>
      <c r="K984" s="231"/>
      <c r="L984" s="236"/>
      <c r="M984" s="237"/>
      <c r="N984" s="238"/>
      <c r="O984" s="238"/>
      <c r="P984" s="238"/>
      <c r="Q984" s="238"/>
      <c r="R984" s="238"/>
      <c r="S984" s="238"/>
      <c r="T984" s="239"/>
      <c r="AT984" s="240" t="s">
        <v>157</v>
      </c>
      <c r="AU984" s="240" t="s">
        <v>80</v>
      </c>
      <c r="AV984" s="12" t="s">
        <v>80</v>
      </c>
      <c r="AW984" s="12" t="s">
        <v>33</v>
      </c>
      <c r="AX984" s="12" t="s">
        <v>71</v>
      </c>
      <c r="AY984" s="240" t="s">
        <v>145</v>
      </c>
    </row>
    <row r="985" spans="2:51" s="12" customFormat="1" ht="12">
      <c r="B985" s="230"/>
      <c r="C985" s="231"/>
      <c r="D985" s="217" t="s">
        <v>157</v>
      </c>
      <c r="E985" s="232" t="s">
        <v>19</v>
      </c>
      <c r="F985" s="233" t="s">
        <v>1000</v>
      </c>
      <c r="G985" s="231"/>
      <c r="H985" s="234">
        <v>-24.822</v>
      </c>
      <c r="I985" s="235"/>
      <c r="J985" s="231"/>
      <c r="K985" s="231"/>
      <c r="L985" s="236"/>
      <c r="M985" s="237"/>
      <c r="N985" s="238"/>
      <c r="O985" s="238"/>
      <c r="P985" s="238"/>
      <c r="Q985" s="238"/>
      <c r="R985" s="238"/>
      <c r="S985" s="238"/>
      <c r="T985" s="239"/>
      <c r="AT985" s="240" t="s">
        <v>157</v>
      </c>
      <c r="AU985" s="240" t="s">
        <v>80</v>
      </c>
      <c r="AV985" s="12" t="s">
        <v>80</v>
      </c>
      <c r="AW985" s="12" t="s">
        <v>33</v>
      </c>
      <c r="AX985" s="12" t="s">
        <v>71</v>
      </c>
      <c r="AY985" s="240" t="s">
        <v>145</v>
      </c>
    </row>
    <row r="986" spans="2:51" s="14" customFormat="1" ht="12">
      <c r="B986" s="262"/>
      <c r="C986" s="263"/>
      <c r="D986" s="217" t="s">
        <v>157</v>
      </c>
      <c r="E986" s="264" t="s">
        <v>97</v>
      </c>
      <c r="F986" s="265" t="s">
        <v>229</v>
      </c>
      <c r="G986" s="263"/>
      <c r="H986" s="266">
        <v>547.062</v>
      </c>
      <c r="I986" s="267"/>
      <c r="J986" s="263"/>
      <c r="K986" s="263"/>
      <c r="L986" s="268"/>
      <c r="M986" s="269"/>
      <c r="N986" s="270"/>
      <c r="O986" s="270"/>
      <c r="P986" s="270"/>
      <c r="Q986" s="270"/>
      <c r="R986" s="270"/>
      <c r="S986" s="270"/>
      <c r="T986" s="271"/>
      <c r="AT986" s="272" t="s">
        <v>157</v>
      </c>
      <c r="AU986" s="272" t="s">
        <v>80</v>
      </c>
      <c r="AV986" s="14" t="s">
        <v>146</v>
      </c>
      <c r="AW986" s="14" t="s">
        <v>33</v>
      </c>
      <c r="AX986" s="14" t="s">
        <v>71</v>
      </c>
      <c r="AY986" s="272" t="s">
        <v>145</v>
      </c>
    </row>
    <row r="987" spans="2:51" s="11" customFormat="1" ht="12">
      <c r="B987" s="220"/>
      <c r="C987" s="221"/>
      <c r="D987" s="217" t="s">
        <v>157</v>
      </c>
      <c r="E987" s="222" t="s">
        <v>19</v>
      </c>
      <c r="F987" s="223" t="s">
        <v>261</v>
      </c>
      <c r="G987" s="221"/>
      <c r="H987" s="222" t="s">
        <v>19</v>
      </c>
      <c r="I987" s="224"/>
      <c r="J987" s="221"/>
      <c r="K987" s="221"/>
      <c r="L987" s="225"/>
      <c r="M987" s="226"/>
      <c r="N987" s="227"/>
      <c r="O987" s="227"/>
      <c r="P987" s="227"/>
      <c r="Q987" s="227"/>
      <c r="R987" s="227"/>
      <c r="S987" s="227"/>
      <c r="T987" s="228"/>
      <c r="AT987" s="229" t="s">
        <v>157</v>
      </c>
      <c r="AU987" s="229" t="s">
        <v>80</v>
      </c>
      <c r="AV987" s="11" t="s">
        <v>76</v>
      </c>
      <c r="AW987" s="11" t="s">
        <v>33</v>
      </c>
      <c r="AX987" s="11" t="s">
        <v>71</v>
      </c>
      <c r="AY987" s="229" t="s">
        <v>145</v>
      </c>
    </row>
    <row r="988" spans="2:51" s="12" customFormat="1" ht="12">
      <c r="B988" s="230"/>
      <c r="C988" s="231"/>
      <c r="D988" s="217" t="s">
        <v>157</v>
      </c>
      <c r="E988" s="232" t="s">
        <v>19</v>
      </c>
      <c r="F988" s="233" t="s">
        <v>102</v>
      </c>
      <c r="G988" s="231"/>
      <c r="H988" s="234">
        <v>6.66</v>
      </c>
      <c r="I988" s="235"/>
      <c r="J988" s="231"/>
      <c r="K988" s="231"/>
      <c r="L988" s="236"/>
      <c r="M988" s="237"/>
      <c r="N988" s="238"/>
      <c r="O988" s="238"/>
      <c r="P988" s="238"/>
      <c r="Q988" s="238"/>
      <c r="R988" s="238"/>
      <c r="S988" s="238"/>
      <c r="T988" s="239"/>
      <c r="AT988" s="240" t="s">
        <v>157</v>
      </c>
      <c r="AU988" s="240" t="s">
        <v>80</v>
      </c>
      <c r="AV988" s="12" t="s">
        <v>80</v>
      </c>
      <c r="AW988" s="12" t="s">
        <v>33</v>
      </c>
      <c r="AX988" s="12" t="s">
        <v>71</v>
      </c>
      <c r="AY988" s="240" t="s">
        <v>145</v>
      </c>
    </row>
    <row r="989" spans="2:51" s="14" customFormat="1" ht="12">
      <c r="B989" s="262"/>
      <c r="C989" s="263"/>
      <c r="D989" s="217" t="s">
        <v>157</v>
      </c>
      <c r="E989" s="264" t="s">
        <v>100</v>
      </c>
      <c r="F989" s="265" t="s">
        <v>229</v>
      </c>
      <c r="G989" s="263"/>
      <c r="H989" s="266">
        <v>6.66</v>
      </c>
      <c r="I989" s="267"/>
      <c r="J989" s="263"/>
      <c r="K989" s="263"/>
      <c r="L989" s="268"/>
      <c r="M989" s="269"/>
      <c r="N989" s="270"/>
      <c r="O989" s="270"/>
      <c r="P989" s="270"/>
      <c r="Q989" s="270"/>
      <c r="R989" s="270"/>
      <c r="S989" s="270"/>
      <c r="T989" s="271"/>
      <c r="AT989" s="272" t="s">
        <v>157</v>
      </c>
      <c r="AU989" s="272" t="s">
        <v>80</v>
      </c>
      <c r="AV989" s="14" t="s">
        <v>146</v>
      </c>
      <c r="AW989" s="14" t="s">
        <v>33</v>
      </c>
      <c r="AX989" s="14" t="s">
        <v>71</v>
      </c>
      <c r="AY989" s="272" t="s">
        <v>145</v>
      </c>
    </row>
    <row r="990" spans="2:51" s="13" customFormat="1" ht="12">
      <c r="B990" s="251"/>
      <c r="C990" s="252"/>
      <c r="D990" s="217" t="s">
        <v>157</v>
      </c>
      <c r="E990" s="253" t="s">
        <v>19</v>
      </c>
      <c r="F990" s="254" t="s">
        <v>185</v>
      </c>
      <c r="G990" s="252"/>
      <c r="H990" s="255">
        <v>553.722</v>
      </c>
      <c r="I990" s="256"/>
      <c r="J990" s="252"/>
      <c r="K990" s="252"/>
      <c r="L990" s="257"/>
      <c r="M990" s="258"/>
      <c r="N990" s="259"/>
      <c r="O990" s="259"/>
      <c r="P990" s="259"/>
      <c r="Q990" s="259"/>
      <c r="R990" s="259"/>
      <c r="S990" s="259"/>
      <c r="T990" s="260"/>
      <c r="AT990" s="261" t="s">
        <v>157</v>
      </c>
      <c r="AU990" s="261" t="s">
        <v>80</v>
      </c>
      <c r="AV990" s="13" t="s">
        <v>153</v>
      </c>
      <c r="AW990" s="13" t="s">
        <v>33</v>
      </c>
      <c r="AX990" s="13" t="s">
        <v>76</v>
      </c>
      <c r="AY990" s="261" t="s">
        <v>145</v>
      </c>
    </row>
    <row r="991" spans="2:65" s="1" customFormat="1" ht="20.4" customHeight="1">
      <c r="B991" s="38"/>
      <c r="C991" s="205" t="s">
        <v>1001</v>
      </c>
      <c r="D991" s="205" t="s">
        <v>148</v>
      </c>
      <c r="E991" s="206" t="s">
        <v>1002</v>
      </c>
      <c r="F991" s="207" t="s">
        <v>1003</v>
      </c>
      <c r="G991" s="208" t="s">
        <v>177</v>
      </c>
      <c r="H991" s="209">
        <v>102.36</v>
      </c>
      <c r="I991" s="210"/>
      <c r="J991" s="211">
        <f>ROUND(I991*H991,2)</f>
        <v>0</v>
      </c>
      <c r="K991" s="207" t="s">
        <v>152</v>
      </c>
      <c r="L991" s="43"/>
      <c r="M991" s="212" t="s">
        <v>19</v>
      </c>
      <c r="N991" s="213" t="s">
        <v>42</v>
      </c>
      <c r="O991" s="79"/>
      <c r="P991" s="214">
        <f>O991*H991</f>
        <v>0</v>
      </c>
      <c r="Q991" s="214">
        <v>0</v>
      </c>
      <c r="R991" s="214">
        <f>Q991*H991</f>
        <v>0</v>
      </c>
      <c r="S991" s="214">
        <v>0.0815</v>
      </c>
      <c r="T991" s="215">
        <f>S991*H991</f>
        <v>8.34234</v>
      </c>
      <c r="AR991" s="17" t="s">
        <v>308</v>
      </c>
      <c r="AT991" s="17" t="s">
        <v>148</v>
      </c>
      <c r="AU991" s="17" t="s">
        <v>80</v>
      </c>
      <c r="AY991" s="17" t="s">
        <v>145</v>
      </c>
      <c r="BE991" s="216">
        <f>IF(N991="základní",J991,0)</f>
        <v>0</v>
      </c>
      <c r="BF991" s="216">
        <f>IF(N991="snížená",J991,0)</f>
        <v>0</v>
      </c>
      <c r="BG991" s="216">
        <f>IF(N991="zákl. přenesená",J991,0)</f>
        <v>0</v>
      </c>
      <c r="BH991" s="216">
        <f>IF(N991="sníž. přenesená",J991,0)</f>
        <v>0</v>
      </c>
      <c r="BI991" s="216">
        <f>IF(N991="nulová",J991,0)</f>
        <v>0</v>
      </c>
      <c r="BJ991" s="17" t="s">
        <v>76</v>
      </c>
      <c r="BK991" s="216">
        <f>ROUND(I991*H991,2)</f>
        <v>0</v>
      </c>
      <c r="BL991" s="17" t="s">
        <v>308</v>
      </c>
      <c r="BM991" s="17" t="s">
        <v>1004</v>
      </c>
    </row>
    <row r="992" spans="2:51" s="11" customFormat="1" ht="12">
      <c r="B992" s="220"/>
      <c r="C992" s="221"/>
      <c r="D992" s="217" t="s">
        <v>157</v>
      </c>
      <c r="E992" s="222" t="s">
        <v>19</v>
      </c>
      <c r="F992" s="223" t="s">
        <v>704</v>
      </c>
      <c r="G992" s="221"/>
      <c r="H992" s="222" t="s">
        <v>19</v>
      </c>
      <c r="I992" s="224"/>
      <c r="J992" s="221"/>
      <c r="K992" s="221"/>
      <c r="L992" s="225"/>
      <c r="M992" s="226"/>
      <c r="N992" s="227"/>
      <c r="O992" s="227"/>
      <c r="P992" s="227"/>
      <c r="Q992" s="227"/>
      <c r="R992" s="227"/>
      <c r="S992" s="227"/>
      <c r="T992" s="228"/>
      <c r="AT992" s="229" t="s">
        <v>157</v>
      </c>
      <c r="AU992" s="229" t="s">
        <v>80</v>
      </c>
      <c r="AV992" s="11" t="s">
        <v>76</v>
      </c>
      <c r="AW992" s="11" t="s">
        <v>33</v>
      </c>
      <c r="AX992" s="11" t="s">
        <v>71</v>
      </c>
      <c r="AY992" s="229" t="s">
        <v>145</v>
      </c>
    </row>
    <row r="993" spans="2:51" s="11" customFormat="1" ht="12">
      <c r="B993" s="220"/>
      <c r="C993" s="221"/>
      <c r="D993" s="217" t="s">
        <v>157</v>
      </c>
      <c r="E993" s="222" t="s">
        <v>19</v>
      </c>
      <c r="F993" s="223" t="s">
        <v>336</v>
      </c>
      <c r="G993" s="221"/>
      <c r="H993" s="222" t="s">
        <v>19</v>
      </c>
      <c r="I993" s="224"/>
      <c r="J993" s="221"/>
      <c r="K993" s="221"/>
      <c r="L993" s="225"/>
      <c r="M993" s="226"/>
      <c r="N993" s="227"/>
      <c r="O993" s="227"/>
      <c r="P993" s="227"/>
      <c r="Q993" s="227"/>
      <c r="R993" s="227"/>
      <c r="S993" s="227"/>
      <c r="T993" s="228"/>
      <c r="AT993" s="229" t="s">
        <v>157</v>
      </c>
      <c r="AU993" s="229" t="s">
        <v>80</v>
      </c>
      <c r="AV993" s="11" t="s">
        <v>76</v>
      </c>
      <c r="AW993" s="11" t="s">
        <v>33</v>
      </c>
      <c r="AX993" s="11" t="s">
        <v>71</v>
      </c>
      <c r="AY993" s="229" t="s">
        <v>145</v>
      </c>
    </row>
    <row r="994" spans="2:51" s="11" customFormat="1" ht="12">
      <c r="B994" s="220"/>
      <c r="C994" s="221"/>
      <c r="D994" s="217" t="s">
        <v>157</v>
      </c>
      <c r="E994" s="222" t="s">
        <v>19</v>
      </c>
      <c r="F994" s="223" t="s">
        <v>337</v>
      </c>
      <c r="G994" s="221"/>
      <c r="H994" s="222" t="s">
        <v>19</v>
      </c>
      <c r="I994" s="224"/>
      <c r="J994" s="221"/>
      <c r="K994" s="221"/>
      <c r="L994" s="225"/>
      <c r="M994" s="226"/>
      <c r="N994" s="227"/>
      <c r="O994" s="227"/>
      <c r="P994" s="227"/>
      <c r="Q994" s="227"/>
      <c r="R994" s="227"/>
      <c r="S994" s="227"/>
      <c r="T994" s="228"/>
      <c r="AT994" s="229" t="s">
        <v>157</v>
      </c>
      <c r="AU994" s="229" t="s">
        <v>80</v>
      </c>
      <c r="AV994" s="11" t="s">
        <v>76</v>
      </c>
      <c r="AW994" s="11" t="s">
        <v>33</v>
      </c>
      <c r="AX994" s="11" t="s">
        <v>71</v>
      </c>
      <c r="AY994" s="229" t="s">
        <v>145</v>
      </c>
    </row>
    <row r="995" spans="2:51" s="12" customFormat="1" ht="12">
      <c r="B995" s="230"/>
      <c r="C995" s="231"/>
      <c r="D995" s="217" t="s">
        <v>157</v>
      </c>
      <c r="E995" s="232" t="s">
        <v>19</v>
      </c>
      <c r="F995" s="233" t="s">
        <v>1005</v>
      </c>
      <c r="G995" s="231"/>
      <c r="H995" s="234">
        <v>48.082</v>
      </c>
      <c r="I995" s="235"/>
      <c r="J995" s="231"/>
      <c r="K995" s="231"/>
      <c r="L995" s="236"/>
      <c r="M995" s="237"/>
      <c r="N995" s="238"/>
      <c r="O995" s="238"/>
      <c r="P995" s="238"/>
      <c r="Q995" s="238"/>
      <c r="R995" s="238"/>
      <c r="S995" s="238"/>
      <c r="T995" s="239"/>
      <c r="AT995" s="240" t="s">
        <v>157</v>
      </c>
      <c r="AU995" s="240" t="s">
        <v>80</v>
      </c>
      <c r="AV995" s="12" t="s">
        <v>80</v>
      </c>
      <c r="AW995" s="12" t="s">
        <v>33</v>
      </c>
      <c r="AX995" s="12" t="s">
        <v>71</v>
      </c>
      <c r="AY995" s="240" t="s">
        <v>145</v>
      </c>
    </row>
    <row r="996" spans="2:51" s="11" customFormat="1" ht="12">
      <c r="B996" s="220"/>
      <c r="C996" s="221"/>
      <c r="D996" s="217" t="s">
        <v>157</v>
      </c>
      <c r="E996" s="222" t="s">
        <v>19</v>
      </c>
      <c r="F996" s="223" t="s">
        <v>340</v>
      </c>
      <c r="G996" s="221"/>
      <c r="H996" s="222" t="s">
        <v>19</v>
      </c>
      <c r="I996" s="224"/>
      <c r="J996" s="221"/>
      <c r="K996" s="221"/>
      <c r="L996" s="225"/>
      <c r="M996" s="226"/>
      <c r="N996" s="227"/>
      <c r="O996" s="227"/>
      <c r="P996" s="227"/>
      <c r="Q996" s="227"/>
      <c r="R996" s="227"/>
      <c r="S996" s="227"/>
      <c r="T996" s="228"/>
      <c r="AT996" s="229" t="s">
        <v>157</v>
      </c>
      <c r="AU996" s="229" t="s">
        <v>80</v>
      </c>
      <c r="AV996" s="11" t="s">
        <v>76</v>
      </c>
      <c r="AW996" s="11" t="s">
        <v>33</v>
      </c>
      <c r="AX996" s="11" t="s">
        <v>71</v>
      </c>
      <c r="AY996" s="229" t="s">
        <v>145</v>
      </c>
    </row>
    <row r="997" spans="2:51" s="12" customFormat="1" ht="12">
      <c r="B997" s="230"/>
      <c r="C997" s="231"/>
      <c r="D997" s="217" t="s">
        <v>157</v>
      </c>
      <c r="E997" s="232" t="s">
        <v>19</v>
      </c>
      <c r="F997" s="233" t="s">
        <v>1006</v>
      </c>
      <c r="G997" s="231"/>
      <c r="H997" s="234">
        <v>45.108</v>
      </c>
      <c r="I997" s="235"/>
      <c r="J997" s="231"/>
      <c r="K997" s="231"/>
      <c r="L997" s="236"/>
      <c r="M997" s="237"/>
      <c r="N997" s="238"/>
      <c r="O997" s="238"/>
      <c r="P997" s="238"/>
      <c r="Q997" s="238"/>
      <c r="R997" s="238"/>
      <c r="S997" s="238"/>
      <c r="T997" s="239"/>
      <c r="AT997" s="240" t="s">
        <v>157</v>
      </c>
      <c r="AU997" s="240" t="s">
        <v>80</v>
      </c>
      <c r="AV997" s="12" t="s">
        <v>80</v>
      </c>
      <c r="AW997" s="12" t="s">
        <v>33</v>
      </c>
      <c r="AX997" s="12" t="s">
        <v>71</v>
      </c>
      <c r="AY997" s="240" t="s">
        <v>145</v>
      </c>
    </row>
    <row r="998" spans="2:51" s="11" customFormat="1" ht="12">
      <c r="B998" s="220"/>
      <c r="C998" s="221"/>
      <c r="D998" s="217" t="s">
        <v>157</v>
      </c>
      <c r="E998" s="222" t="s">
        <v>19</v>
      </c>
      <c r="F998" s="223" t="s">
        <v>266</v>
      </c>
      <c r="G998" s="221"/>
      <c r="H998" s="222" t="s">
        <v>19</v>
      </c>
      <c r="I998" s="224"/>
      <c r="J998" s="221"/>
      <c r="K998" s="221"/>
      <c r="L998" s="225"/>
      <c r="M998" s="226"/>
      <c r="N998" s="227"/>
      <c r="O998" s="227"/>
      <c r="P998" s="227"/>
      <c r="Q998" s="227"/>
      <c r="R998" s="227"/>
      <c r="S998" s="227"/>
      <c r="T998" s="228"/>
      <c r="AT998" s="229" t="s">
        <v>157</v>
      </c>
      <c r="AU998" s="229" t="s">
        <v>80</v>
      </c>
      <c r="AV998" s="11" t="s">
        <v>76</v>
      </c>
      <c r="AW998" s="11" t="s">
        <v>33</v>
      </c>
      <c r="AX998" s="11" t="s">
        <v>71</v>
      </c>
      <c r="AY998" s="229" t="s">
        <v>145</v>
      </c>
    </row>
    <row r="999" spans="2:51" s="12" customFormat="1" ht="12">
      <c r="B999" s="230"/>
      <c r="C999" s="231"/>
      <c r="D999" s="217" t="s">
        <v>157</v>
      </c>
      <c r="E999" s="232" t="s">
        <v>19</v>
      </c>
      <c r="F999" s="233" t="s">
        <v>1007</v>
      </c>
      <c r="G999" s="231"/>
      <c r="H999" s="234">
        <v>9.17</v>
      </c>
      <c r="I999" s="235"/>
      <c r="J999" s="231"/>
      <c r="K999" s="231"/>
      <c r="L999" s="236"/>
      <c r="M999" s="237"/>
      <c r="N999" s="238"/>
      <c r="O999" s="238"/>
      <c r="P999" s="238"/>
      <c r="Q999" s="238"/>
      <c r="R999" s="238"/>
      <c r="S999" s="238"/>
      <c r="T999" s="239"/>
      <c r="AT999" s="240" t="s">
        <v>157</v>
      </c>
      <c r="AU999" s="240" t="s">
        <v>80</v>
      </c>
      <c r="AV999" s="12" t="s">
        <v>80</v>
      </c>
      <c r="AW999" s="12" t="s">
        <v>33</v>
      </c>
      <c r="AX999" s="12" t="s">
        <v>71</v>
      </c>
      <c r="AY999" s="240" t="s">
        <v>145</v>
      </c>
    </row>
    <row r="1000" spans="2:51" s="13" customFormat="1" ht="12">
      <c r="B1000" s="251"/>
      <c r="C1000" s="252"/>
      <c r="D1000" s="217" t="s">
        <v>157</v>
      </c>
      <c r="E1000" s="253" t="s">
        <v>19</v>
      </c>
      <c r="F1000" s="254" t="s">
        <v>185</v>
      </c>
      <c r="G1000" s="252"/>
      <c r="H1000" s="255">
        <v>102.36</v>
      </c>
      <c r="I1000" s="256"/>
      <c r="J1000" s="252"/>
      <c r="K1000" s="252"/>
      <c r="L1000" s="257"/>
      <c r="M1000" s="258"/>
      <c r="N1000" s="259"/>
      <c r="O1000" s="259"/>
      <c r="P1000" s="259"/>
      <c r="Q1000" s="259"/>
      <c r="R1000" s="259"/>
      <c r="S1000" s="259"/>
      <c r="T1000" s="260"/>
      <c r="AT1000" s="261" t="s">
        <v>157</v>
      </c>
      <c r="AU1000" s="261" t="s">
        <v>80</v>
      </c>
      <c r="AV1000" s="13" t="s">
        <v>153</v>
      </c>
      <c r="AW1000" s="13" t="s">
        <v>33</v>
      </c>
      <c r="AX1000" s="13" t="s">
        <v>76</v>
      </c>
      <c r="AY1000" s="261" t="s">
        <v>145</v>
      </c>
    </row>
    <row r="1001" spans="2:65" s="1" customFormat="1" ht="20.4" customHeight="1">
      <c r="B1001" s="38"/>
      <c r="C1001" s="205" t="s">
        <v>1008</v>
      </c>
      <c r="D1001" s="205" t="s">
        <v>148</v>
      </c>
      <c r="E1001" s="206" t="s">
        <v>1009</v>
      </c>
      <c r="F1001" s="207" t="s">
        <v>1010</v>
      </c>
      <c r="G1001" s="208" t="s">
        <v>177</v>
      </c>
      <c r="H1001" s="209">
        <v>547.062</v>
      </c>
      <c r="I1001" s="210"/>
      <c r="J1001" s="211">
        <f>ROUND(I1001*H1001,2)</f>
        <v>0</v>
      </c>
      <c r="K1001" s="207" t="s">
        <v>152</v>
      </c>
      <c r="L1001" s="43"/>
      <c r="M1001" s="212" t="s">
        <v>19</v>
      </c>
      <c r="N1001" s="213" t="s">
        <v>42</v>
      </c>
      <c r="O1001" s="79"/>
      <c r="P1001" s="214">
        <f>O1001*H1001</f>
        <v>0</v>
      </c>
      <c r="Q1001" s="214">
        <v>0.0053</v>
      </c>
      <c r="R1001" s="214">
        <f>Q1001*H1001</f>
        <v>2.8994286000000002</v>
      </c>
      <c r="S1001" s="214">
        <v>0</v>
      </c>
      <c r="T1001" s="215">
        <f>S1001*H1001</f>
        <v>0</v>
      </c>
      <c r="AR1001" s="17" t="s">
        <v>308</v>
      </c>
      <c r="AT1001" s="17" t="s">
        <v>148</v>
      </c>
      <c r="AU1001" s="17" t="s">
        <v>80</v>
      </c>
      <c r="AY1001" s="17" t="s">
        <v>145</v>
      </c>
      <c r="BE1001" s="216">
        <f>IF(N1001="základní",J1001,0)</f>
        <v>0</v>
      </c>
      <c r="BF1001" s="216">
        <f>IF(N1001="snížená",J1001,0)</f>
        <v>0</v>
      </c>
      <c r="BG1001" s="216">
        <f>IF(N1001="zákl. přenesená",J1001,0)</f>
        <v>0</v>
      </c>
      <c r="BH1001" s="216">
        <f>IF(N1001="sníž. přenesená",J1001,0)</f>
        <v>0</v>
      </c>
      <c r="BI1001" s="216">
        <f>IF(N1001="nulová",J1001,0)</f>
        <v>0</v>
      </c>
      <c r="BJ1001" s="17" t="s">
        <v>76</v>
      </c>
      <c r="BK1001" s="216">
        <f>ROUND(I1001*H1001,2)</f>
        <v>0</v>
      </c>
      <c r="BL1001" s="17" t="s">
        <v>308</v>
      </c>
      <c r="BM1001" s="17" t="s">
        <v>1011</v>
      </c>
    </row>
    <row r="1002" spans="2:47" s="1" customFormat="1" ht="12">
      <c r="B1002" s="38"/>
      <c r="C1002" s="39"/>
      <c r="D1002" s="217" t="s">
        <v>155</v>
      </c>
      <c r="E1002" s="39"/>
      <c r="F1002" s="218" t="s">
        <v>1012</v>
      </c>
      <c r="G1002" s="39"/>
      <c r="H1002" s="39"/>
      <c r="I1002" s="131"/>
      <c r="J1002" s="39"/>
      <c r="K1002" s="39"/>
      <c r="L1002" s="43"/>
      <c r="M1002" s="219"/>
      <c r="N1002" s="79"/>
      <c r="O1002" s="79"/>
      <c r="P1002" s="79"/>
      <c r="Q1002" s="79"/>
      <c r="R1002" s="79"/>
      <c r="S1002" s="79"/>
      <c r="T1002" s="80"/>
      <c r="AT1002" s="17" t="s">
        <v>155</v>
      </c>
      <c r="AU1002" s="17" t="s">
        <v>80</v>
      </c>
    </row>
    <row r="1003" spans="2:51" s="11" customFormat="1" ht="12">
      <c r="B1003" s="220"/>
      <c r="C1003" s="221"/>
      <c r="D1003" s="217" t="s">
        <v>157</v>
      </c>
      <c r="E1003" s="222" t="s">
        <v>19</v>
      </c>
      <c r="F1003" s="223" t="s">
        <v>158</v>
      </c>
      <c r="G1003" s="221"/>
      <c r="H1003" s="222" t="s">
        <v>19</v>
      </c>
      <c r="I1003" s="224"/>
      <c r="J1003" s="221"/>
      <c r="K1003" s="221"/>
      <c r="L1003" s="225"/>
      <c r="M1003" s="226"/>
      <c r="N1003" s="227"/>
      <c r="O1003" s="227"/>
      <c r="P1003" s="227"/>
      <c r="Q1003" s="227"/>
      <c r="R1003" s="227"/>
      <c r="S1003" s="227"/>
      <c r="T1003" s="228"/>
      <c r="AT1003" s="229" t="s">
        <v>157</v>
      </c>
      <c r="AU1003" s="229" t="s">
        <v>80</v>
      </c>
      <c r="AV1003" s="11" t="s">
        <v>76</v>
      </c>
      <c r="AW1003" s="11" t="s">
        <v>33</v>
      </c>
      <c r="AX1003" s="11" t="s">
        <v>71</v>
      </c>
      <c r="AY1003" s="229" t="s">
        <v>145</v>
      </c>
    </row>
    <row r="1004" spans="2:51" s="11" customFormat="1" ht="12">
      <c r="B1004" s="220"/>
      <c r="C1004" s="221"/>
      <c r="D1004" s="217" t="s">
        <v>157</v>
      </c>
      <c r="E1004" s="222" t="s">
        <v>19</v>
      </c>
      <c r="F1004" s="223" t="s">
        <v>159</v>
      </c>
      <c r="G1004" s="221"/>
      <c r="H1004" s="222" t="s">
        <v>19</v>
      </c>
      <c r="I1004" s="224"/>
      <c r="J1004" s="221"/>
      <c r="K1004" s="221"/>
      <c r="L1004" s="225"/>
      <c r="M1004" s="226"/>
      <c r="N1004" s="227"/>
      <c r="O1004" s="227"/>
      <c r="P1004" s="227"/>
      <c r="Q1004" s="227"/>
      <c r="R1004" s="227"/>
      <c r="S1004" s="227"/>
      <c r="T1004" s="228"/>
      <c r="AT1004" s="229" t="s">
        <v>157</v>
      </c>
      <c r="AU1004" s="229" t="s">
        <v>80</v>
      </c>
      <c r="AV1004" s="11" t="s">
        <v>76</v>
      </c>
      <c r="AW1004" s="11" t="s">
        <v>33</v>
      </c>
      <c r="AX1004" s="11" t="s">
        <v>71</v>
      </c>
      <c r="AY1004" s="229" t="s">
        <v>145</v>
      </c>
    </row>
    <row r="1005" spans="2:51" s="12" customFormat="1" ht="12">
      <c r="B1005" s="230"/>
      <c r="C1005" s="231"/>
      <c r="D1005" s="217" t="s">
        <v>157</v>
      </c>
      <c r="E1005" s="232" t="s">
        <v>19</v>
      </c>
      <c r="F1005" s="233" t="s">
        <v>97</v>
      </c>
      <c r="G1005" s="231"/>
      <c r="H1005" s="234">
        <v>547.062</v>
      </c>
      <c r="I1005" s="235"/>
      <c r="J1005" s="231"/>
      <c r="K1005" s="231"/>
      <c r="L1005" s="236"/>
      <c r="M1005" s="237"/>
      <c r="N1005" s="238"/>
      <c r="O1005" s="238"/>
      <c r="P1005" s="238"/>
      <c r="Q1005" s="238"/>
      <c r="R1005" s="238"/>
      <c r="S1005" s="238"/>
      <c r="T1005" s="239"/>
      <c r="AT1005" s="240" t="s">
        <v>157</v>
      </c>
      <c r="AU1005" s="240" t="s">
        <v>80</v>
      </c>
      <c r="AV1005" s="12" t="s">
        <v>80</v>
      </c>
      <c r="AW1005" s="12" t="s">
        <v>33</v>
      </c>
      <c r="AX1005" s="12" t="s">
        <v>76</v>
      </c>
      <c r="AY1005" s="240" t="s">
        <v>145</v>
      </c>
    </row>
    <row r="1006" spans="2:65" s="1" customFormat="1" ht="14.4" customHeight="1">
      <c r="B1006" s="38"/>
      <c r="C1006" s="241" t="s">
        <v>1013</v>
      </c>
      <c r="D1006" s="241" t="s">
        <v>169</v>
      </c>
      <c r="E1006" s="242" t="s">
        <v>1014</v>
      </c>
      <c r="F1006" s="243" t="s">
        <v>1015</v>
      </c>
      <c r="G1006" s="244" t="s">
        <v>177</v>
      </c>
      <c r="H1006" s="245">
        <v>601.768</v>
      </c>
      <c r="I1006" s="246"/>
      <c r="J1006" s="247">
        <f>ROUND(I1006*H1006,2)</f>
        <v>0</v>
      </c>
      <c r="K1006" s="243" t="s">
        <v>19</v>
      </c>
      <c r="L1006" s="248"/>
      <c r="M1006" s="249" t="s">
        <v>19</v>
      </c>
      <c r="N1006" s="250" t="s">
        <v>42</v>
      </c>
      <c r="O1006" s="79"/>
      <c r="P1006" s="214">
        <f>O1006*H1006</f>
        <v>0</v>
      </c>
      <c r="Q1006" s="214">
        <v>0.0126</v>
      </c>
      <c r="R1006" s="214">
        <f>Q1006*H1006</f>
        <v>7.582276800000001</v>
      </c>
      <c r="S1006" s="214">
        <v>0</v>
      </c>
      <c r="T1006" s="215">
        <f>S1006*H1006</f>
        <v>0</v>
      </c>
      <c r="AR1006" s="17" t="s">
        <v>425</v>
      </c>
      <c r="AT1006" s="17" t="s">
        <v>169</v>
      </c>
      <c r="AU1006" s="17" t="s">
        <v>80</v>
      </c>
      <c r="AY1006" s="17" t="s">
        <v>145</v>
      </c>
      <c r="BE1006" s="216">
        <f>IF(N1006="základní",J1006,0)</f>
        <v>0</v>
      </c>
      <c r="BF1006" s="216">
        <f>IF(N1006="snížená",J1006,0)</f>
        <v>0</v>
      </c>
      <c r="BG1006" s="216">
        <f>IF(N1006="zákl. přenesená",J1006,0)</f>
        <v>0</v>
      </c>
      <c r="BH1006" s="216">
        <f>IF(N1006="sníž. přenesená",J1006,0)</f>
        <v>0</v>
      </c>
      <c r="BI1006" s="216">
        <f>IF(N1006="nulová",J1006,0)</f>
        <v>0</v>
      </c>
      <c r="BJ1006" s="17" t="s">
        <v>76</v>
      </c>
      <c r="BK1006" s="216">
        <f>ROUND(I1006*H1006,2)</f>
        <v>0</v>
      </c>
      <c r="BL1006" s="17" t="s">
        <v>308</v>
      </c>
      <c r="BM1006" s="17" t="s">
        <v>1016</v>
      </c>
    </row>
    <row r="1007" spans="2:51" s="12" customFormat="1" ht="12">
      <c r="B1007" s="230"/>
      <c r="C1007" s="231"/>
      <c r="D1007" s="217" t="s">
        <v>157</v>
      </c>
      <c r="E1007" s="231"/>
      <c r="F1007" s="233" t="s">
        <v>1017</v>
      </c>
      <c r="G1007" s="231"/>
      <c r="H1007" s="234">
        <v>601.768</v>
      </c>
      <c r="I1007" s="235"/>
      <c r="J1007" s="231"/>
      <c r="K1007" s="231"/>
      <c r="L1007" s="236"/>
      <c r="M1007" s="237"/>
      <c r="N1007" s="238"/>
      <c r="O1007" s="238"/>
      <c r="P1007" s="238"/>
      <c r="Q1007" s="238"/>
      <c r="R1007" s="238"/>
      <c r="S1007" s="238"/>
      <c r="T1007" s="239"/>
      <c r="AT1007" s="240" t="s">
        <v>157</v>
      </c>
      <c r="AU1007" s="240" t="s">
        <v>80</v>
      </c>
      <c r="AV1007" s="12" t="s">
        <v>80</v>
      </c>
      <c r="AW1007" s="12" t="s">
        <v>4</v>
      </c>
      <c r="AX1007" s="12" t="s">
        <v>76</v>
      </c>
      <c r="AY1007" s="240" t="s">
        <v>145</v>
      </c>
    </row>
    <row r="1008" spans="2:65" s="1" customFormat="1" ht="20.4" customHeight="1">
      <c r="B1008" s="38"/>
      <c r="C1008" s="205" t="s">
        <v>1018</v>
      </c>
      <c r="D1008" s="205" t="s">
        <v>148</v>
      </c>
      <c r="E1008" s="206" t="s">
        <v>1019</v>
      </c>
      <c r="F1008" s="207" t="s">
        <v>1020</v>
      </c>
      <c r="G1008" s="208" t="s">
        <v>177</v>
      </c>
      <c r="H1008" s="209">
        <v>6.66</v>
      </c>
      <c r="I1008" s="210"/>
      <c r="J1008" s="211">
        <f>ROUND(I1008*H1008,2)</f>
        <v>0</v>
      </c>
      <c r="K1008" s="207" t="s">
        <v>152</v>
      </c>
      <c r="L1008" s="43"/>
      <c r="M1008" s="212" t="s">
        <v>19</v>
      </c>
      <c r="N1008" s="213" t="s">
        <v>42</v>
      </c>
      <c r="O1008" s="79"/>
      <c r="P1008" s="214">
        <f>O1008*H1008</f>
        <v>0</v>
      </c>
      <c r="Q1008" s="214">
        <v>0.0052</v>
      </c>
      <c r="R1008" s="214">
        <f>Q1008*H1008</f>
        <v>0.034631999999999996</v>
      </c>
      <c r="S1008" s="214">
        <v>0</v>
      </c>
      <c r="T1008" s="215">
        <f>S1008*H1008</f>
        <v>0</v>
      </c>
      <c r="AR1008" s="17" t="s">
        <v>308</v>
      </c>
      <c r="AT1008" s="17" t="s">
        <v>148</v>
      </c>
      <c r="AU1008" s="17" t="s">
        <v>80</v>
      </c>
      <c r="AY1008" s="17" t="s">
        <v>145</v>
      </c>
      <c r="BE1008" s="216">
        <f>IF(N1008="základní",J1008,0)</f>
        <v>0</v>
      </c>
      <c r="BF1008" s="216">
        <f>IF(N1008="snížená",J1008,0)</f>
        <v>0</v>
      </c>
      <c r="BG1008" s="216">
        <f>IF(N1008="zákl. přenesená",J1008,0)</f>
        <v>0</v>
      </c>
      <c r="BH1008" s="216">
        <f>IF(N1008="sníž. přenesená",J1008,0)</f>
        <v>0</v>
      </c>
      <c r="BI1008" s="216">
        <f>IF(N1008="nulová",J1008,0)</f>
        <v>0</v>
      </c>
      <c r="BJ1008" s="17" t="s">
        <v>76</v>
      </c>
      <c r="BK1008" s="216">
        <f>ROUND(I1008*H1008,2)</f>
        <v>0</v>
      </c>
      <c r="BL1008" s="17" t="s">
        <v>308</v>
      </c>
      <c r="BM1008" s="17" t="s">
        <v>1021</v>
      </c>
    </row>
    <row r="1009" spans="2:47" s="1" customFormat="1" ht="12">
      <c r="B1009" s="38"/>
      <c r="C1009" s="39"/>
      <c r="D1009" s="217" t="s">
        <v>155</v>
      </c>
      <c r="E1009" s="39"/>
      <c r="F1009" s="218" t="s">
        <v>1012</v>
      </c>
      <c r="G1009" s="39"/>
      <c r="H1009" s="39"/>
      <c r="I1009" s="131"/>
      <c r="J1009" s="39"/>
      <c r="K1009" s="39"/>
      <c r="L1009" s="43"/>
      <c r="M1009" s="219"/>
      <c r="N1009" s="79"/>
      <c r="O1009" s="79"/>
      <c r="P1009" s="79"/>
      <c r="Q1009" s="79"/>
      <c r="R1009" s="79"/>
      <c r="S1009" s="79"/>
      <c r="T1009" s="80"/>
      <c r="AT1009" s="17" t="s">
        <v>155</v>
      </c>
      <c r="AU1009" s="17" t="s">
        <v>80</v>
      </c>
    </row>
    <row r="1010" spans="2:51" s="11" customFormat="1" ht="12">
      <c r="B1010" s="220"/>
      <c r="C1010" s="221"/>
      <c r="D1010" s="217" t="s">
        <v>157</v>
      </c>
      <c r="E1010" s="222" t="s">
        <v>19</v>
      </c>
      <c r="F1010" s="223" t="s">
        <v>158</v>
      </c>
      <c r="G1010" s="221"/>
      <c r="H1010" s="222" t="s">
        <v>19</v>
      </c>
      <c r="I1010" s="224"/>
      <c r="J1010" s="221"/>
      <c r="K1010" s="221"/>
      <c r="L1010" s="225"/>
      <c r="M1010" s="226"/>
      <c r="N1010" s="227"/>
      <c r="O1010" s="227"/>
      <c r="P1010" s="227"/>
      <c r="Q1010" s="227"/>
      <c r="R1010" s="227"/>
      <c r="S1010" s="227"/>
      <c r="T1010" s="228"/>
      <c r="AT1010" s="229" t="s">
        <v>157</v>
      </c>
      <c r="AU1010" s="229" t="s">
        <v>80</v>
      </c>
      <c r="AV1010" s="11" t="s">
        <v>76</v>
      </c>
      <c r="AW1010" s="11" t="s">
        <v>33</v>
      </c>
      <c r="AX1010" s="11" t="s">
        <v>71</v>
      </c>
      <c r="AY1010" s="229" t="s">
        <v>145</v>
      </c>
    </row>
    <row r="1011" spans="2:51" s="11" customFormat="1" ht="12">
      <c r="B1011" s="220"/>
      <c r="C1011" s="221"/>
      <c r="D1011" s="217" t="s">
        <v>157</v>
      </c>
      <c r="E1011" s="222" t="s">
        <v>19</v>
      </c>
      <c r="F1011" s="223" t="s">
        <v>261</v>
      </c>
      <c r="G1011" s="221"/>
      <c r="H1011" s="222" t="s">
        <v>19</v>
      </c>
      <c r="I1011" s="224"/>
      <c r="J1011" s="221"/>
      <c r="K1011" s="221"/>
      <c r="L1011" s="225"/>
      <c r="M1011" s="226"/>
      <c r="N1011" s="227"/>
      <c r="O1011" s="227"/>
      <c r="P1011" s="227"/>
      <c r="Q1011" s="227"/>
      <c r="R1011" s="227"/>
      <c r="S1011" s="227"/>
      <c r="T1011" s="228"/>
      <c r="AT1011" s="229" t="s">
        <v>157</v>
      </c>
      <c r="AU1011" s="229" t="s">
        <v>80</v>
      </c>
      <c r="AV1011" s="11" t="s">
        <v>76</v>
      </c>
      <c r="AW1011" s="11" t="s">
        <v>33</v>
      </c>
      <c r="AX1011" s="11" t="s">
        <v>71</v>
      </c>
      <c r="AY1011" s="229" t="s">
        <v>145</v>
      </c>
    </row>
    <row r="1012" spans="2:51" s="12" customFormat="1" ht="12">
      <c r="B1012" s="230"/>
      <c r="C1012" s="231"/>
      <c r="D1012" s="217" t="s">
        <v>157</v>
      </c>
      <c r="E1012" s="232" t="s">
        <v>19</v>
      </c>
      <c r="F1012" s="233" t="s">
        <v>100</v>
      </c>
      <c r="G1012" s="231"/>
      <c r="H1012" s="234">
        <v>6.66</v>
      </c>
      <c r="I1012" s="235"/>
      <c r="J1012" s="231"/>
      <c r="K1012" s="231"/>
      <c r="L1012" s="236"/>
      <c r="M1012" s="237"/>
      <c r="N1012" s="238"/>
      <c r="O1012" s="238"/>
      <c r="P1012" s="238"/>
      <c r="Q1012" s="238"/>
      <c r="R1012" s="238"/>
      <c r="S1012" s="238"/>
      <c r="T1012" s="239"/>
      <c r="AT1012" s="240" t="s">
        <v>157</v>
      </c>
      <c r="AU1012" s="240" t="s">
        <v>80</v>
      </c>
      <c r="AV1012" s="12" t="s">
        <v>80</v>
      </c>
      <c r="AW1012" s="12" t="s">
        <v>33</v>
      </c>
      <c r="AX1012" s="12" t="s">
        <v>76</v>
      </c>
      <c r="AY1012" s="240" t="s">
        <v>145</v>
      </c>
    </row>
    <row r="1013" spans="2:65" s="1" customFormat="1" ht="14.4" customHeight="1">
      <c r="B1013" s="38"/>
      <c r="C1013" s="241" t="s">
        <v>1022</v>
      </c>
      <c r="D1013" s="241" t="s">
        <v>169</v>
      </c>
      <c r="E1013" s="242" t="s">
        <v>1023</v>
      </c>
      <c r="F1013" s="243" t="s">
        <v>1024</v>
      </c>
      <c r="G1013" s="244" t="s">
        <v>177</v>
      </c>
      <c r="H1013" s="245">
        <v>7.326</v>
      </c>
      <c r="I1013" s="246"/>
      <c r="J1013" s="247">
        <f>ROUND(I1013*H1013,2)</f>
        <v>0</v>
      </c>
      <c r="K1013" s="243" t="s">
        <v>19</v>
      </c>
      <c r="L1013" s="248"/>
      <c r="M1013" s="249" t="s">
        <v>19</v>
      </c>
      <c r="N1013" s="250" t="s">
        <v>42</v>
      </c>
      <c r="O1013" s="79"/>
      <c r="P1013" s="214">
        <f>O1013*H1013</f>
        <v>0</v>
      </c>
      <c r="Q1013" s="214">
        <v>0.0126</v>
      </c>
      <c r="R1013" s="214">
        <f>Q1013*H1013</f>
        <v>0.09230759999999999</v>
      </c>
      <c r="S1013" s="214">
        <v>0</v>
      </c>
      <c r="T1013" s="215">
        <f>S1013*H1013</f>
        <v>0</v>
      </c>
      <c r="AR1013" s="17" t="s">
        <v>425</v>
      </c>
      <c r="AT1013" s="17" t="s">
        <v>169</v>
      </c>
      <c r="AU1013" s="17" t="s">
        <v>80</v>
      </c>
      <c r="AY1013" s="17" t="s">
        <v>145</v>
      </c>
      <c r="BE1013" s="216">
        <f>IF(N1013="základní",J1013,0)</f>
        <v>0</v>
      </c>
      <c r="BF1013" s="216">
        <f>IF(N1013="snížená",J1013,0)</f>
        <v>0</v>
      </c>
      <c r="BG1013" s="216">
        <f>IF(N1013="zákl. přenesená",J1013,0)</f>
        <v>0</v>
      </c>
      <c r="BH1013" s="216">
        <f>IF(N1013="sníž. přenesená",J1013,0)</f>
        <v>0</v>
      </c>
      <c r="BI1013" s="216">
        <f>IF(N1013="nulová",J1013,0)</f>
        <v>0</v>
      </c>
      <c r="BJ1013" s="17" t="s">
        <v>76</v>
      </c>
      <c r="BK1013" s="216">
        <f>ROUND(I1013*H1013,2)</f>
        <v>0</v>
      </c>
      <c r="BL1013" s="17" t="s">
        <v>308</v>
      </c>
      <c r="BM1013" s="17" t="s">
        <v>1025</v>
      </c>
    </row>
    <row r="1014" spans="2:51" s="12" customFormat="1" ht="12">
      <c r="B1014" s="230"/>
      <c r="C1014" s="231"/>
      <c r="D1014" s="217" t="s">
        <v>157</v>
      </c>
      <c r="E1014" s="231"/>
      <c r="F1014" s="233" t="s">
        <v>1026</v>
      </c>
      <c r="G1014" s="231"/>
      <c r="H1014" s="234">
        <v>7.326</v>
      </c>
      <c r="I1014" s="235"/>
      <c r="J1014" s="231"/>
      <c r="K1014" s="231"/>
      <c r="L1014" s="236"/>
      <c r="M1014" s="237"/>
      <c r="N1014" s="238"/>
      <c r="O1014" s="238"/>
      <c r="P1014" s="238"/>
      <c r="Q1014" s="238"/>
      <c r="R1014" s="238"/>
      <c r="S1014" s="238"/>
      <c r="T1014" s="239"/>
      <c r="AT1014" s="240" t="s">
        <v>157</v>
      </c>
      <c r="AU1014" s="240" t="s">
        <v>80</v>
      </c>
      <c r="AV1014" s="12" t="s">
        <v>80</v>
      </c>
      <c r="AW1014" s="12" t="s">
        <v>4</v>
      </c>
      <c r="AX1014" s="12" t="s">
        <v>76</v>
      </c>
      <c r="AY1014" s="240" t="s">
        <v>145</v>
      </c>
    </row>
    <row r="1015" spans="2:65" s="1" customFormat="1" ht="14.4" customHeight="1">
      <c r="B1015" s="38"/>
      <c r="C1015" s="205" t="s">
        <v>1027</v>
      </c>
      <c r="D1015" s="205" t="s">
        <v>148</v>
      </c>
      <c r="E1015" s="206" t="s">
        <v>1028</v>
      </c>
      <c r="F1015" s="207" t="s">
        <v>1029</v>
      </c>
      <c r="G1015" s="208" t="s">
        <v>316</v>
      </c>
      <c r="H1015" s="209">
        <v>76.27</v>
      </c>
      <c r="I1015" s="210"/>
      <c r="J1015" s="211">
        <f>ROUND(I1015*H1015,2)</f>
        <v>0</v>
      </c>
      <c r="K1015" s="207" t="s">
        <v>19</v>
      </c>
      <c r="L1015" s="43"/>
      <c r="M1015" s="212" t="s">
        <v>19</v>
      </c>
      <c r="N1015" s="213" t="s">
        <v>42</v>
      </c>
      <c r="O1015" s="79"/>
      <c r="P1015" s="214">
        <f>O1015*H1015</f>
        <v>0</v>
      </c>
      <c r="Q1015" s="214">
        <v>0.00031</v>
      </c>
      <c r="R1015" s="214">
        <f>Q1015*H1015</f>
        <v>0.0236437</v>
      </c>
      <c r="S1015" s="214">
        <v>0</v>
      </c>
      <c r="T1015" s="215">
        <f>S1015*H1015</f>
        <v>0</v>
      </c>
      <c r="AR1015" s="17" t="s">
        <v>308</v>
      </c>
      <c r="AT1015" s="17" t="s">
        <v>148</v>
      </c>
      <c r="AU1015" s="17" t="s">
        <v>80</v>
      </c>
      <c r="AY1015" s="17" t="s">
        <v>145</v>
      </c>
      <c r="BE1015" s="216">
        <f>IF(N1015="základní",J1015,0)</f>
        <v>0</v>
      </c>
      <c r="BF1015" s="216">
        <f>IF(N1015="snížená",J1015,0)</f>
        <v>0</v>
      </c>
      <c r="BG1015" s="216">
        <f>IF(N1015="zákl. přenesená",J1015,0)</f>
        <v>0</v>
      </c>
      <c r="BH1015" s="216">
        <f>IF(N1015="sníž. přenesená",J1015,0)</f>
        <v>0</v>
      </c>
      <c r="BI1015" s="216">
        <f>IF(N1015="nulová",J1015,0)</f>
        <v>0</v>
      </c>
      <c r="BJ1015" s="17" t="s">
        <v>76</v>
      </c>
      <c r="BK1015" s="216">
        <f>ROUND(I1015*H1015,2)</f>
        <v>0</v>
      </c>
      <c r="BL1015" s="17" t="s">
        <v>308</v>
      </c>
      <c r="BM1015" s="17" t="s">
        <v>1030</v>
      </c>
    </row>
    <row r="1016" spans="2:47" s="1" customFormat="1" ht="12">
      <c r="B1016" s="38"/>
      <c r="C1016" s="39"/>
      <c r="D1016" s="217" t="s">
        <v>155</v>
      </c>
      <c r="E1016" s="39"/>
      <c r="F1016" s="218" t="s">
        <v>1031</v>
      </c>
      <c r="G1016" s="39"/>
      <c r="H1016" s="39"/>
      <c r="I1016" s="131"/>
      <c r="J1016" s="39"/>
      <c r="K1016" s="39"/>
      <c r="L1016" s="43"/>
      <c r="M1016" s="219"/>
      <c r="N1016" s="79"/>
      <c r="O1016" s="79"/>
      <c r="P1016" s="79"/>
      <c r="Q1016" s="79"/>
      <c r="R1016" s="79"/>
      <c r="S1016" s="79"/>
      <c r="T1016" s="80"/>
      <c r="AT1016" s="17" t="s">
        <v>155</v>
      </c>
      <c r="AU1016" s="17" t="s">
        <v>80</v>
      </c>
    </row>
    <row r="1017" spans="2:51" s="11" customFormat="1" ht="12">
      <c r="B1017" s="220"/>
      <c r="C1017" s="221"/>
      <c r="D1017" s="217" t="s">
        <v>157</v>
      </c>
      <c r="E1017" s="222" t="s">
        <v>19</v>
      </c>
      <c r="F1017" s="223" t="s">
        <v>158</v>
      </c>
      <c r="G1017" s="221"/>
      <c r="H1017" s="222" t="s">
        <v>19</v>
      </c>
      <c r="I1017" s="224"/>
      <c r="J1017" s="221"/>
      <c r="K1017" s="221"/>
      <c r="L1017" s="225"/>
      <c r="M1017" s="226"/>
      <c r="N1017" s="227"/>
      <c r="O1017" s="227"/>
      <c r="P1017" s="227"/>
      <c r="Q1017" s="227"/>
      <c r="R1017" s="227"/>
      <c r="S1017" s="227"/>
      <c r="T1017" s="228"/>
      <c r="AT1017" s="229" t="s">
        <v>157</v>
      </c>
      <c r="AU1017" s="229" t="s">
        <v>80</v>
      </c>
      <c r="AV1017" s="11" t="s">
        <v>76</v>
      </c>
      <c r="AW1017" s="11" t="s">
        <v>33</v>
      </c>
      <c r="AX1017" s="11" t="s">
        <v>71</v>
      </c>
      <c r="AY1017" s="229" t="s">
        <v>145</v>
      </c>
    </row>
    <row r="1018" spans="2:51" s="11" customFormat="1" ht="12">
      <c r="B1018" s="220"/>
      <c r="C1018" s="221"/>
      <c r="D1018" s="217" t="s">
        <v>157</v>
      </c>
      <c r="E1018" s="222" t="s">
        <v>19</v>
      </c>
      <c r="F1018" s="223" t="s">
        <v>159</v>
      </c>
      <c r="G1018" s="221"/>
      <c r="H1018" s="222" t="s">
        <v>19</v>
      </c>
      <c r="I1018" s="224"/>
      <c r="J1018" s="221"/>
      <c r="K1018" s="221"/>
      <c r="L1018" s="225"/>
      <c r="M1018" s="226"/>
      <c r="N1018" s="227"/>
      <c r="O1018" s="227"/>
      <c r="P1018" s="227"/>
      <c r="Q1018" s="227"/>
      <c r="R1018" s="227"/>
      <c r="S1018" s="227"/>
      <c r="T1018" s="228"/>
      <c r="AT1018" s="229" t="s">
        <v>157</v>
      </c>
      <c r="AU1018" s="229" t="s">
        <v>80</v>
      </c>
      <c r="AV1018" s="11" t="s">
        <v>76</v>
      </c>
      <c r="AW1018" s="11" t="s">
        <v>33</v>
      </c>
      <c r="AX1018" s="11" t="s">
        <v>71</v>
      </c>
      <c r="AY1018" s="229" t="s">
        <v>145</v>
      </c>
    </row>
    <row r="1019" spans="2:51" s="11" customFormat="1" ht="12">
      <c r="B1019" s="220"/>
      <c r="C1019" s="221"/>
      <c r="D1019" s="217" t="s">
        <v>157</v>
      </c>
      <c r="E1019" s="222" t="s">
        <v>19</v>
      </c>
      <c r="F1019" s="223" t="s">
        <v>466</v>
      </c>
      <c r="G1019" s="221"/>
      <c r="H1019" s="222" t="s">
        <v>19</v>
      </c>
      <c r="I1019" s="224"/>
      <c r="J1019" s="221"/>
      <c r="K1019" s="221"/>
      <c r="L1019" s="225"/>
      <c r="M1019" s="226"/>
      <c r="N1019" s="227"/>
      <c r="O1019" s="227"/>
      <c r="P1019" s="227"/>
      <c r="Q1019" s="227"/>
      <c r="R1019" s="227"/>
      <c r="S1019" s="227"/>
      <c r="T1019" s="228"/>
      <c r="AT1019" s="229" t="s">
        <v>157</v>
      </c>
      <c r="AU1019" s="229" t="s">
        <v>80</v>
      </c>
      <c r="AV1019" s="11" t="s">
        <v>76</v>
      </c>
      <c r="AW1019" s="11" t="s">
        <v>33</v>
      </c>
      <c r="AX1019" s="11" t="s">
        <v>71</v>
      </c>
      <c r="AY1019" s="229" t="s">
        <v>145</v>
      </c>
    </row>
    <row r="1020" spans="2:51" s="12" customFormat="1" ht="12">
      <c r="B1020" s="230"/>
      <c r="C1020" s="231"/>
      <c r="D1020" s="217" t="s">
        <v>157</v>
      </c>
      <c r="E1020" s="232" t="s">
        <v>19</v>
      </c>
      <c r="F1020" s="233" t="s">
        <v>1032</v>
      </c>
      <c r="G1020" s="231"/>
      <c r="H1020" s="234">
        <v>18</v>
      </c>
      <c r="I1020" s="235"/>
      <c r="J1020" s="231"/>
      <c r="K1020" s="231"/>
      <c r="L1020" s="236"/>
      <c r="M1020" s="237"/>
      <c r="N1020" s="238"/>
      <c r="O1020" s="238"/>
      <c r="P1020" s="238"/>
      <c r="Q1020" s="238"/>
      <c r="R1020" s="238"/>
      <c r="S1020" s="238"/>
      <c r="T1020" s="239"/>
      <c r="AT1020" s="240" t="s">
        <v>157</v>
      </c>
      <c r="AU1020" s="240" t="s">
        <v>80</v>
      </c>
      <c r="AV1020" s="12" t="s">
        <v>80</v>
      </c>
      <c r="AW1020" s="12" t="s">
        <v>33</v>
      </c>
      <c r="AX1020" s="12" t="s">
        <v>71</v>
      </c>
      <c r="AY1020" s="240" t="s">
        <v>145</v>
      </c>
    </row>
    <row r="1021" spans="2:51" s="12" customFormat="1" ht="12">
      <c r="B1021" s="230"/>
      <c r="C1021" s="231"/>
      <c r="D1021" s="217" t="s">
        <v>157</v>
      </c>
      <c r="E1021" s="232" t="s">
        <v>19</v>
      </c>
      <c r="F1021" s="233" t="s">
        <v>1033</v>
      </c>
      <c r="G1021" s="231"/>
      <c r="H1021" s="234">
        <v>34.6</v>
      </c>
      <c r="I1021" s="235"/>
      <c r="J1021" s="231"/>
      <c r="K1021" s="231"/>
      <c r="L1021" s="236"/>
      <c r="M1021" s="237"/>
      <c r="N1021" s="238"/>
      <c r="O1021" s="238"/>
      <c r="P1021" s="238"/>
      <c r="Q1021" s="238"/>
      <c r="R1021" s="238"/>
      <c r="S1021" s="238"/>
      <c r="T1021" s="239"/>
      <c r="AT1021" s="240" t="s">
        <v>157</v>
      </c>
      <c r="AU1021" s="240" t="s">
        <v>80</v>
      </c>
      <c r="AV1021" s="12" t="s">
        <v>80</v>
      </c>
      <c r="AW1021" s="12" t="s">
        <v>33</v>
      </c>
      <c r="AX1021" s="12" t="s">
        <v>71</v>
      </c>
      <c r="AY1021" s="240" t="s">
        <v>145</v>
      </c>
    </row>
    <row r="1022" spans="2:51" s="11" customFormat="1" ht="12">
      <c r="B1022" s="220"/>
      <c r="C1022" s="221"/>
      <c r="D1022" s="217" t="s">
        <v>157</v>
      </c>
      <c r="E1022" s="222" t="s">
        <v>19</v>
      </c>
      <c r="F1022" s="223" t="s">
        <v>468</v>
      </c>
      <c r="G1022" s="221"/>
      <c r="H1022" s="222" t="s">
        <v>19</v>
      </c>
      <c r="I1022" s="224"/>
      <c r="J1022" s="221"/>
      <c r="K1022" s="221"/>
      <c r="L1022" s="225"/>
      <c r="M1022" s="226"/>
      <c r="N1022" s="227"/>
      <c r="O1022" s="227"/>
      <c r="P1022" s="227"/>
      <c r="Q1022" s="227"/>
      <c r="R1022" s="227"/>
      <c r="S1022" s="227"/>
      <c r="T1022" s="228"/>
      <c r="AT1022" s="229" t="s">
        <v>157</v>
      </c>
      <c r="AU1022" s="229" t="s">
        <v>80</v>
      </c>
      <c r="AV1022" s="11" t="s">
        <v>76</v>
      </c>
      <c r="AW1022" s="11" t="s">
        <v>33</v>
      </c>
      <c r="AX1022" s="11" t="s">
        <v>71</v>
      </c>
      <c r="AY1022" s="229" t="s">
        <v>145</v>
      </c>
    </row>
    <row r="1023" spans="2:51" s="12" customFormat="1" ht="12">
      <c r="B1023" s="230"/>
      <c r="C1023" s="231"/>
      <c r="D1023" s="217" t="s">
        <v>157</v>
      </c>
      <c r="E1023" s="232" t="s">
        <v>19</v>
      </c>
      <c r="F1023" s="233" t="s">
        <v>1034</v>
      </c>
      <c r="G1023" s="231"/>
      <c r="H1023" s="234">
        <v>8.1</v>
      </c>
      <c r="I1023" s="235"/>
      <c r="J1023" s="231"/>
      <c r="K1023" s="231"/>
      <c r="L1023" s="236"/>
      <c r="M1023" s="237"/>
      <c r="N1023" s="238"/>
      <c r="O1023" s="238"/>
      <c r="P1023" s="238"/>
      <c r="Q1023" s="238"/>
      <c r="R1023" s="238"/>
      <c r="S1023" s="238"/>
      <c r="T1023" s="239"/>
      <c r="AT1023" s="240" t="s">
        <v>157</v>
      </c>
      <c r="AU1023" s="240" t="s">
        <v>80</v>
      </c>
      <c r="AV1023" s="12" t="s">
        <v>80</v>
      </c>
      <c r="AW1023" s="12" t="s">
        <v>33</v>
      </c>
      <c r="AX1023" s="12" t="s">
        <v>71</v>
      </c>
      <c r="AY1023" s="240" t="s">
        <v>145</v>
      </c>
    </row>
    <row r="1024" spans="2:51" s="12" customFormat="1" ht="12">
      <c r="B1024" s="230"/>
      <c r="C1024" s="231"/>
      <c r="D1024" s="217" t="s">
        <v>157</v>
      </c>
      <c r="E1024" s="232" t="s">
        <v>19</v>
      </c>
      <c r="F1024" s="233" t="s">
        <v>1035</v>
      </c>
      <c r="G1024" s="231"/>
      <c r="H1024" s="234">
        <v>15.57</v>
      </c>
      <c r="I1024" s="235"/>
      <c r="J1024" s="231"/>
      <c r="K1024" s="231"/>
      <c r="L1024" s="236"/>
      <c r="M1024" s="237"/>
      <c r="N1024" s="238"/>
      <c r="O1024" s="238"/>
      <c r="P1024" s="238"/>
      <c r="Q1024" s="238"/>
      <c r="R1024" s="238"/>
      <c r="S1024" s="238"/>
      <c r="T1024" s="239"/>
      <c r="AT1024" s="240" t="s">
        <v>157</v>
      </c>
      <c r="AU1024" s="240" t="s">
        <v>80</v>
      </c>
      <c r="AV1024" s="12" t="s">
        <v>80</v>
      </c>
      <c r="AW1024" s="12" t="s">
        <v>33</v>
      </c>
      <c r="AX1024" s="12" t="s">
        <v>71</v>
      </c>
      <c r="AY1024" s="240" t="s">
        <v>145</v>
      </c>
    </row>
    <row r="1025" spans="2:51" s="13" customFormat="1" ht="12">
      <c r="B1025" s="251"/>
      <c r="C1025" s="252"/>
      <c r="D1025" s="217" t="s">
        <v>157</v>
      </c>
      <c r="E1025" s="253" t="s">
        <v>19</v>
      </c>
      <c r="F1025" s="254" t="s">
        <v>185</v>
      </c>
      <c r="G1025" s="252"/>
      <c r="H1025" s="255">
        <v>76.27</v>
      </c>
      <c r="I1025" s="256"/>
      <c r="J1025" s="252"/>
      <c r="K1025" s="252"/>
      <c r="L1025" s="257"/>
      <c r="M1025" s="258"/>
      <c r="N1025" s="259"/>
      <c r="O1025" s="259"/>
      <c r="P1025" s="259"/>
      <c r="Q1025" s="259"/>
      <c r="R1025" s="259"/>
      <c r="S1025" s="259"/>
      <c r="T1025" s="260"/>
      <c r="AT1025" s="261" t="s">
        <v>157</v>
      </c>
      <c r="AU1025" s="261" t="s">
        <v>80</v>
      </c>
      <c r="AV1025" s="13" t="s">
        <v>153</v>
      </c>
      <c r="AW1025" s="13" t="s">
        <v>33</v>
      </c>
      <c r="AX1025" s="13" t="s">
        <v>76</v>
      </c>
      <c r="AY1025" s="261" t="s">
        <v>145</v>
      </c>
    </row>
    <row r="1026" spans="2:65" s="1" customFormat="1" ht="14.4" customHeight="1">
      <c r="B1026" s="38"/>
      <c r="C1026" s="205" t="s">
        <v>1036</v>
      </c>
      <c r="D1026" s="205" t="s">
        <v>148</v>
      </c>
      <c r="E1026" s="206" t="s">
        <v>1037</v>
      </c>
      <c r="F1026" s="207" t="s">
        <v>1038</v>
      </c>
      <c r="G1026" s="208" t="s">
        <v>316</v>
      </c>
      <c r="H1026" s="209">
        <v>306.84</v>
      </c>
      <c r="I1026" s="210"/>
      <c r="J1026" s="211">
        <f>ROUND(I1026*H1026,2)</f>
        <v>0</v>
      </c>
      <c r="K1026" s="207" t="s">
        <v>19</v>
      </c>
      <c r="L1026" s="43"/>
      <c r="M1026" s="212" t="s">
        <v>19</v>
      </c>
      <c r="N1026" s="213" t="s">
        <v>42</v>
      </c>
      <c r="O1026" s="79"/>
      <c r="P1026" s="214">
        <f>O1026*H1026</f>
        <v>0</v>
      </c>
      <c r="Q1026" s="214">
        <v>0.00026</v>
      </c>
      <c r="R1026" s="214">
        <f>Q1026*H1026</f>
        <v>0.07977839999999999</v>
      </c>
      <c r="S1026" s="214">
        <v>0</v>
      </c>
      <c r="T1026" s="215">
        <f>S1026*H1026</f>
        <v>0</v>
      </c>
      <c r="AR1026" s="17" t="s">
        <v>308</v>
      </c>
      <c r="AT1026" s="17" t="s">
        <v>148</v>
      </c>
      <c r="AU1026" s="17" t="s">
        <v>80</v>
      </c>
      <c r="AY1026" s="17" t="s">
        <v>145</v>
      </c>
      <c r="BE1026" s="216">
        <f>IF(N1026="základní",J1026,0)</f>
        <v>0</v>
      </c>
      <c r="BF1026" s="216">
        <f>IF(N1026="snížená",J1026,0)</f>
        <v>0</v>
      </c>
      <c r="BG1026" s="216">
        <f>IF(N1026="zákl. přenesená",J1026,0)</f>
        <v>0</v>
      </c>
      <c r="BH1026" s="216">
        <f>IF(N1026="sníž. přenesená",J1026,0)</f>
        <v>0</v>
      </c>
      <c r="BI1026" s="216">
        <f>IF(N1026="nulová",J1026,0)</f>
        <v>0</v>
      </c>
      <c r="BJ1026" s="17" t="s">
        <v>76</v>
      </c>
      <c r="BK1026" s="216">
        <f>ROUND(I1026*H1026,2)</f>
        <v>0</v>
      </c>
      <c r="BL1026" s="17" t="s">
        <v>308</v>
      </c>
      <c r="BM1026" s="17" t="s">
        <v>1039</v>
      </c>
    </row>
    <row r="1027" spans="2:47" s="1" customFormat="1" ht="12">
      <c r="B1027" s="38"/>
      <c r="C1027" s="39"/>
      <c r="D1027" s="217" t="s">
        <v>155</v>
      </c>
      <c r="E1027" s="39"/>
      <c r="F1027" s="218" t="s">
        <v>1031</v>
      </c>
      <c r="G1027" s="39"/>
      <c r="H1027" s="39"/>
      <c r="I1027" s="131"/>
      <c r="J1027" s="39"/>
      <c r="K1027" s="39"/>
      <c r="L1027" s="43"/>
      <c r="M1027" s="219"/>
      <c r="N1027" s="79"/>
      <c r="O1027" s="79"/>
      <c r="P1027" s="79"/>
      <c r="Q1027" s="79"/>
      <c r="R1027" s="79"/>
      <c r="S1027" s="79"/>
      <c r="T1027" s="80"/>
      <c r="AT1027" s="17" t="s">
        <v>155</v>
      </c>
      <c r="AU1027" s="17" t="s">
        <v>80</v>
      </c>
    </row>
    <row r="1028" spans="2:51" s="11" customFormat="1" ht="12">
      <c r="B1028" s="220"/>
      <c r="C1028" s="221"/>
      <c r="D1028" s="217" t="s">
        <v>157</v>
      </c>
      <c r="E1028" s="222" t="s">
        <v>19</v>
      </c>
      <c r="F1028" s="223" t="s">
        <v>158</v>
      </c>
      <c r="G1028" s="221"/>
      <c r="H1028" s="222" t="s">
        <v>19</v>
      </c>
      <c r="I1028" s="224"/>
      <c r="J1028" s="221"/>
      <c r="K1028" s="221"/>
      <c r="L1028" s="225"/>
      <c r="M1028" s="226"/>
      <c r="N1028" s="227"/>
      <c r="O1028" s="227"/>
      <c r="P1028" s="227"/>
      <c r="Q1028" s="227"/>
      <c r="R1028" s="227"/>
      <c r="S1028" s="227"/>
      <c r="T1028" s="228"/>
      <c r="AT1028" s="229" t="s">
        <v>157</v>
      </c>
      <c r="AU1028" s="229" t="s">
        <v>80</v>
      </c>
      <c r="AV1028" s="11" t="s">
        <v>76</v>
      </c>
      <c r="AW1028" s="11" t="s">
        <v>33</v>
      </c>
      <c r="AX1028" s="11" t="s">
        <v>71</v>
      </c>
      <c r="AY1028" s="229" t="s">
        <v>145</v>
      </c>
    </row>
    <row r="1029" spans="2:51" s="11" customFormat="1" ht="12">
      <c r="B1029" s="220"/>
      <c r="C1029" s="221"/>
      <c r="D1029" s="217" t="s">
        <v>157</v>
      </c>
      <c r="E1029" s="222" t="s">
        <v>19</v>
      </c>
      <c r="F1029" s="223" t="s">
        <v>159</v>
      </c>
      <c r="G1029" s="221"/>
      <c r="H1029" s="222" t="s">
        <v>19</v>
      </c>
      <c r="I1029" s="224"/>
      <c r="J1029" s="221"/>
      <c r="K1029" s="221"/>
      <c r="L1029" s="225"/>
      <c r="M1029" s="226"/>
      <c r="N1029" s="227"/>
      <c r="O1029" s="227"/>
      <c r="P1029" s="227"/>
      <c r="Q1029" s="227"/>
      <c r="R1029" s="227"/>
      <c r="S1029" s="227"/>
      <c r="T1029" s="228"/>
      <c r="AT1029" s="229" t="s">
        <v>157</v>
      </c>
      <c r="AU1029" s="229" t="s">
        <v>80</v>
      </c>
      <c r="AV1029" s="11" t="s">
        <v>76</v>
      </c>
      <c r="AW1029" s="11" t="s">
        <v>33</v>
      </c>
      <c r="AX1029" s="11" t="s">
        <v>71</v>
      </c>
      <c r="AY1029" s="229" t="s">
        <v>145</v>
      </c>
    </row>
    <row r="1030" spans="2:51" s="11" customFormat="1" ht="12">
      <c r="B1030" s="220"/>
      <c r="C1030" s="221"/>
      <c r="D1030" s="217" t="s">
        <v>157</v>
      </c>
      <c r="E1030" s="222" t="s">
        <v>19</v>
      </c>
      <c r="F1030" s="223" t="s">
        <v>466</v>
      </c>
      <c r="G1030" s="221"/>
      <c r="H1030" s="222" t="s">
        <v>19</v>
      </c>
      <c r="I1030" s="224"/>
      <c r="J1030" s="221"/>
      <c r="K1030" s="221"/>
      <c r="L1030" s="225"/>
      <c r="M1030" s="226"/>
      <c r="N1030" s="227"/>
      <c r="O1030" s="227"/>
      <c r="P1030" s="227"/>
      <c r="Q1030" s="227"/>
      <c r="R1030" s="227"/>
      <c r="S1030" s="227"/>
      <c r="T1030" s="228"/>
      <c r="AT1030" s="229" t="s">
        <v>157</v>
      </c>
      <c r="AU1030" s="229" t="s">
        <v>80</v>
      </c>
      <c r="AV1030" s="11" t="s">
        <v>76</v>
      </c>
      <c r="AW1030" s="11" t="s">
        <v>33</v>
      </c>
      <c r="AX1030" s="11" t="s">
        <v>71</v>
      </c>
      <c r="AY1030" s="229" t="s">
        <v>145</v>
      </c>
    </row>
    <row r="1031" spans="2:51" s="12" customFormat="1" ht="12">
      <c r="B1031" s="230"/>
      <c r="C1031" s="231"/>
      <c r="D1031" s="217" t="s">
        <v>157</v>
      </c>
      <c r="E1031" s="232" t="s">
        <v>19</v>
      </c>
      <c r="F1031" s="233" t="s">
        <v>568</v>
      </c>
      <c r="G1031" s="231"/>
      <c r="H1031" s="234">
        <v>80</v>
      </c>
      <c r="I1031" s="235"/>
      <c r="J1031" s="231"/>
      <c r="K1031" s="231"/>
      <c r="L1031" s="236"/>
      <c r="M1031" s="237"/>
      <c r="N1031" s="238"/>
      <c r="O1031" s="238"/>
      <c r="P1031" s="238"/>
      <c r="Q1031" s="238"/>
      <c r="R1031" s="238"/>
      <c r="S1031" s="238"/>
      <c r="T1031" s="239"/>
      <c r="AT1031" s="240" t="s">
        <v>157</v>
      </c>
      <c r="AU1031" s="240" t="s">
        <v>80</v>
      </c>
      <c r="AV1031" s="12" t="s">
        <v>80</v>
      </c>
      <c r="AW1031" s="12" t="s">
        <v>33</v>
      </c>
      <c r="AX1031" s="12" t="s">
        <v>71</v>
      </c>
      <c r="AY1031" s="240" t="s">
        <v>145</v>
      </c>
    </row>
    <row r="1032" spans="2:51" s="12" customFormat="1" ht="12">
      <c r="B1032" s="230"/>
      <c r="C1032" s="231"/>
      <c r="D1032" s="217" t="s">
        <v>157</v>
      </c>
      <c r="E1032" s="232" t="s">
        <v>19</v>
      </c>
      <c r="F1032" s="233" t="s">
        <v>569</v>
      </c>
      <c r="G1032" s="231"/>
      <c r="H1032" s="234">
        <v>118</v>
      </c>
      <c r="I1032" s="235"/>
      <c r="J1032" s="231"/>
      <c r="K1032" s="231"/>
      <c r="L1032" s="236"/>
      <c r="M1032" s="237"/>
      <c r="N1032" s="238"/>
      <c r="O1032" s="238"/>
      <c r="P1032" s="238"/>
      <c r="Q1032" s="238"/>
      <c r="R1032" s="238"/>
      <c r="S1032" s="238"/>
      <c r="T1032" s="239"/>
      <c r="AT1032" s="240" t="s">
        <v>157</v>
      </c>
      <c r="AU1032" s="240" t="s">
        <v>80</v>
      </c>
      <c r="AV1032" s="12" t="s">
        <v>80</v>
      </c>
      <c r="AW1032" s="12" t="s">
        <v>33</v>
      </c>
      <c r="AX1032" s="12" t="s">
        <v>71</v>
      </c>
      <c r="AY1032" s="240" t="s">
        <v>145</v>
      </c>
    </row>
    <row r="1033" spans="2:51" s="11" customFormat="1" ht="12">
      <c r="B1033" s="220"/>
      <c r="C1033" s="221"/>
      <c r="D1033" s="217" t="s">
        <v>157</v>
      </c>
      <c r="E1033" s="222" t="s">
        <v>19</v>
      </c>
      <c r="F1033" s="223" t="s">
        <v>468</v>
      </c>
      <c r="G1033" s="221"/>
      <c r="H1033" s="222" t="s">
        <v>19</v>
      </c>
      <c r="I1033" s="224"/>
      <c r="J1033" s="221"/>
      <c r="K1033" s="221"/>
      <c r="L1033" s="225"/>
      <c r="M1033" s="226"/>
      <c r="N1033" s="227"/>
      <c r="O1033" s="227"/>
      <c r="P1033" s="227"/>
      <c r="Q1033" s="227"/>
      <c r="R1033" s="227"/>
      <c r="S1033" s="227"/>
      <c r="T1033" s="228"/>
      <c r="AT1033" s="229" t="s">
        <v>157</v>
      </c>
      <c r="AU1033" s="229" t="s">
        <v>80</v>
      </c>
      <c r="AV1033" s="11" t="s">
        <v>76</v>
      </c>
      <c r="AW1033" s="11" t="s">
        <v>33</v>
      </c>
      <c r="AX1033" s="11" t="s">
        <v>71</v>
      </c>
      <c r="AY1033" s="229" t="s">
        <v>145</v>
      </c>
    </row>
    <row r="1034" spans="2:51" s="12" customFormat="1" ht="12">
      <c r="B1034" s="230"/>
      <c r="C1034" s="231"/>
      <c r="D1034" s="217" t="s">
        <v>157</v>
      </c>
      <c r="E1034" s="232" t="s">
        <v>19</v>
      </c>
      <c r="F1034" s="233" t="s">
        <v>571</v>
      </c>
      <c r="G1034" s="231"/>
      <c r="H1034" s="234">
        <v>36</v>
      </c>
      <c r="I1034" s="235"/>
      <c r="J1034" s="231"/>
      <c r="K1034" s="231"/>
      <c r="L1034" s="236"/>
      <c r="M1034" s="237"/>
      <c r="N1034" s="238"/>
      <c r="O1034" s="238"/>
      <c r="P1034" s="238"/>
      <c r="Q1034" s="238"/>
      <c r="R1034" s="238"/>
      <c r="S1034" s="238"/>
      <c r="T1034" s="239"/>
      <c r="AT1034" s="240" t="s">
        <v>157</v>
      </c>
      <c r="AU1034" s="240" t="s">
        <v>80</v>
      </c>
      <c r="AV1034" s="12" t="s">
        <v>80</v>
      </c>
      <c r="AW1034" s="12" t="s">
        <v>33</v>
      </c>
      <c r="AX1034" s="12" t="s">
        <v>71</v>
      </c>
      <c r="AY1034" s="240" t="s">
        <v>145</v>
      </c>
    </row>
    <row r="1035" spans="2:51" s="12" customFormat="1" ht="12">
      <c r="B1035" s="230"/>
      <c r="C1035" s="231"/>
      <c r="D1035" s="217" t="s">
        <v>157</v>
      </c>
      <c r="E1035" s="232" t="s">
        <v>19</v>
      </c>
      <c r="F1035" s="233" t="s">
        <v>572</v>
      </c>
      <c r="G1035" s="231"/>
      <c r="H1035" s="234">
        <v>60.84</v>
      </c>
      <c r="I1035" s="235"/>
      <c r="J1035" s="231"/>
      <c r="K1035" s="231"/>
      <c r="L1035" s="236"/>
      <c r="M1035" s="237"/>
      <c r="N1035" s="238"/>
      <c r="O1035" s="238"/>
      <c r="P1035" s="238"/>
      <c r="Q1035" s="238"/>
      <c r="R1035" s="238"/>
      <c r="S1035" s="238"/>
      <c r="T1035" s="239"/>
      <c r="AT1035" s="240" t="s">
        <v>157</v>
      </c>
      <c r="AU1035" s="240" t="s">
        <v>80</v>
      </c>
      <c r="AV1035" s="12" t="s">
        <v>80</v>
      </c>
      <c r="AW1035" s="12" t="s">
        <v>33</v>
      </c>
      <c r="AX1035" s="12" t="s">
        <v>71</v>
      </c>
      <c r="AY1035" s="240" t="s">
        <v>145</v>
      </c>
    </row>
    <row r="1036" spans="2:51" s="14" customFormat="1" ht="12">
      <c r="B1036" s="262"/>
      <c r="C1036" s="263"/>
      <c r="D1036" s="217" t="s">
        <v>157</v>
      </c>
      <c r="E1036" s="264" t="s">
        <v>19</v>
      </c>
      <c r="F1036" s="265" t="s">
        <v>229</v>
      </c>
      <c r="G1036" s="263"/>
      <c r="H1036" s="266">
        <v>294.84</v>
      </c>
      <c r="I1036" s="267"/>
      <c r="J1036" s="263"/>
      <c r="K1036" s="263"/>
      <c r="L1036" s="268"/>
      <c r="M1036" s="269"/>
      <c r="N1036" s="270"/>
      <c r="O1036" s="270"/>
      <c r="P1036" s="270"/>
      <c r="Q1036" s="270"/>
      <c r="R1036" s="270"/>
      <c r="S1036" s="270"/>
      <c r="T1036" s="271"/>
      <c r="AT1036" s="272" t="s">
        <v>157</v>
      </c>
      <c r="AU1036" s="272" t="s">
        <v>80</v>
      </c>
      <c r="AV1036" s="14" t="s">
        <v>146</v>
      </c>
      <c r="AW1036" s="14" t="s">
        <v>33</v>
      </c>
      <c r="AX1036" s="14" t="s">
        <v>71</v>
      </c>
      <c r="AY1036" s="272" t="s">
        <v>145</v>
      </c>
    </row>
    <row r="1037" spans="2:51" s="11" customFormat="1" ht="12">
      <c r="B1037" s="220"/>
      <c r="C1037" s="221"/>
      <c r="D1037" s="217" t="s">
        <v>157</v>
      </c>
      <c r="E1037" s="222" t="s">
        <v>19</v>
      </c>
      <c r="F1037" s="223" t="s">
        <v>261</v>
      </c>
      <c r="G1037" s="221"/>
      <c r="H1037" s="222" t="s">
        <v>19</v>
      </c>
      <c r="I1037" s="224"/>
      <c r="J1037" s="221"/>
      <c r="K1037" s="221"/>
      <c r="L1037" s="225"/>
      <c r="M1037" s="226"/>
      <c r="N1037" s="227"/>
      <c r="O1037" s="227"/>
      <c r="P1037" s="227"/>
      <c r="Q1037" s="227"/>
      <c r="R1037" s="227"/>
      <c r="S1037" s="227"/>
      <c r="T1037" s="228"/>
      <c r="AT1037" s="229" t="s">
        <v>157</v>
      </c>
      <c r="AU1037" s="229" t="s">
        <v>80</v>
      </c>
      <c r="AV1037" s="11" t="s">
        <v>76</v>
      </c>
      <c r="AW1037" s="11" t="s">
        <v>33</v>
      </c>
      <c r="AX1037" s="11" t="s">
        <v>71</v>
      </c>
      <c r="AY1037" s="229" t="s">
        <v>145</v>
      </c>
    </row>
    <row r="1038" spans="2:51" s="12" customFormat="1" ht="12">
      <c r="B1038" s="230"/>
      <c r="C1038" s="231"/>
      <c r="D1038" s="217" t="s">
        <v>157</v>
      </c>
      <c r="E1038" s="232" t="s">
        <v>19</v>
      </c>
      <c r="F1038" s="233" t="s">
        <v>282</v>
      </c>
      <c r="G1038" s="231"/>
      <c r="H1038" s="234">
        <v>12</v>
      </c>
      <c r="I1038" s="235"/>
      <c r="J1038" s="231"/>
      <c r="K1038" s="231"/>
      <c r="L1038" s="236"/>
      <c r="M1038" s="237"/>
      <c r="N1038" s="238"/>
      <c r="O1038" s="238"/>
      <c r="P1038" s="238"/>
      <c r="Q1038" s="238"/>
      <c r="R1038" s="238"/>
      <c r="S1038" s="238"/>
      <c r="T1038" s="239"/>
      <c r="AT1038" s="240" t="s">
        <v>157</v>
      </c>
      <c r="AU1038" s="240" t="s">
        <v>80</v>
      </c>
      <c r="AV1038" s="12" t="s">
        <v>80</v>
      </c>
      <c r="AW1038" s="12" t="s">
        <v>33</v>
      </c>
      <c r="AX1038" s="12" t="s">
        <v>71</v>
      </c>
      <c r="AY1038" s="240" t="s">
        <v>145</v>
      </c>
    </row>
    <row r="1039" spans="2:51" s="14" customFormat="1" ht="12">
      <c r="B1039" s="262"/>
      <c r="C1039" s="263"/>
      <c r="D1039" s="217" t="s">
        <v>157</v>
      </c>
      <c r="E1039" s="264" t="s">
        <v>19</v>
      </c>
      <c r="F1039" s="265" t="s">
        <v>229</v>
      </c>
      <c r="G1039" s="263"/>
      <c r="H1039" s="266">
        <v>12</v>
      </c>
      <c r="I1039" s="267"/>
      <c r="J1039" s="263"/>
      <c r="K1039" s="263"/>
      <c r="L1039" s="268"/>
      <c r="M1039" s="269"/>
      <c r="N1039" s="270"/>
      <c r="O1039" s="270"/>
      <c r="P1039" s="270"/>
      <c r="Q1039" s="270"/>
      <c r="R1039" s="270"/>
      <c r="S1039" s="270"/>
      <c r="T1039" s="271"/>
      <c r="AT1039" s="272" t="s">
        <v>157</v>
      </c>
      <c r="AU1039" s="272" t="s">
        <v>80</v>
      </c>
      <c r="AV1039" s="14" t="s">
        <v>146</v>
      </c>
      <c r="AW1039" s="14" t="s">
        <v>33</v>
      </c>
      <c r="AX1039" s="14" t="s">
        <v>71</v>
      </c>
      <c r="AY1039" s="272" t="s">
        <v>145</v>
      </c>
    </row>
    <row r="1040" spans="2:51" s="13" customFormat="1" ht="12">
      <c r="B1040" s="251"/>
      <c r="C1040" s="252"/>
      <c r="D1040" s="217" t="s">
        <v>157</v>
      </c>
      <c r="E1040" s="253" t="s">
        <v>19</v>
      </c>
      <c r="F1040" s="254" t="s">
        <v>185</v>
      </c>
      <c r="G1040" s="252"/>
      <c r="H1040" s="255">
        <v>306.84</v>
      </c>
      <c r="I1040" s="256"/>
      <c r="J1040" s="252"/>
      <c r="K1040" s="252"/>
      <c r="L1040" s="257"/>
      <c r="M1040" s="258"/>
      <c r="N1040" s="259"/>
      <c r="O1040" s="259"/>
      <c r="P1040" s="259"/>
      <c r="Q1040" s="259"/>
      <c r="R1040" s="259"/>
      <c r="S1040" s="259"/>
      <c r="T1040" s="260"/>
      <c r="AT1040" s="261" t="s">
        <v>157</v>
      </c>
      <c r="AU1040" s="261" t="s">
        <v>80</v>
      </c>
      <c r="AV1040" s="13" t="s">
        <v>153</v>
      </c>
      <c r="AW1040" s="13" t="s">
        <v>33</v>
      </c>
      <c r="AX1040" s="13" t="s">
        <v>76</v>
      </c>
      <c r="AY1040" s="261" t="s">
        <v>145</v>
      </c>
    </row>
    <row r="1041" spans="2:65" s="1" customFormat="1" ht="20.4" customHeight="1">
      <c r="B1041" s="38"/>
      <c r="C1041" s="205" t="s">
        <v>1040</v>
      </c>
      <c r="D1041" s="205" t="s">
        <v>148</v>
      </c>
      <c r="E1041" s="206" t="s">
        <v>1041</v>
      </c>
      <c r="F1041" s="207" t="s">
        <v>1042</v>
      </c>
      <c r="G1041" s="208" t="s">
        <v>316</v>
      </c>
      <c r="H1041" s="209">
        <v>506.84</v>
      </c>
      <c r="I1041" s="210"/>
      <c r="J1041" s="211">
        <f>ROUND(I1041*H1041,2)</f>
        <v>0</v>
      </c>
      <c r="K1041" s="207" t="s">
        <v>152</v>
      </c>
      <c r="L1041" s="43"/>
      <c r="M1041" s="212" t="s">
        <v>19</v>
      </c>
      <c r="N1041" s="213" t="s">
        <v>42</v>
      </c>
      <c r="O1041" s="79"/>
      <c r="P1041" s="214">
        <f>O1041*H1041</f>
        <v>0</v>
      </c>
      <c r="Q1041" s="214">
        <v>3E-05</v>
      </c>
      <c r="R1041" s="214">
        <f>Q1041*H1041</f>
        <v>0.0152052</v>
      </c>
      <c r="S1041" s="214">
        <v>0</v>
      </c>
      <c r="T1041" s="215">
        <f>S1041*H1041</f>
        <v>0</v>
      </c>
      <c r="AR1041" s="17" t="s">
        <v>308</v>
      </c>
      <c r="AT1041" s="17" t="s">
        <v>148</v>
      </c>
      <c r="AU1041" s="17" t="s">
        <v>80</v>
      </c>
      <c r="AY1041" s="17" t="s">
        <v>145</v>
      </c>
      <c r="BE1041" s="216">
        <f>IF(N1041="základní",J1041,0)</f>
        <v>0</v>
      </c>
      <c r="BF1041" s="216">
        <f>IF(N1041="snížená",J1041,0)</f>
        <v>0</v>
      </c>
      <c r="BG1041" s="216">
        <f>IF(N1041="zákl. přenesená",J1041,0)</f>
        <v>0</v>
      </c>
      <c r="BH1041" s="216">
        <f>IF(N1041="sníž. přenesená",J1041,0)</f>
        <v>0</v>
      </c>
      <c r="BI1041" s="216">
        <f>IF(N1041="nulová",J1041,0)</f>
        <v>0</v>
      </c>
      <c r="BJ1041" s="17" t="s">
        <v>76</v>
      </c>
      <c r="BK1041" s="216">
        <f>ROUND(I1041*H1041,2)</f>
        <v>0</v>
      </c>
      <c r="BL1041" s="17" t="s">
        <v>308</v>
      </c>
      <c r="BM1041" s="17" t="s">
        <v>1043</v>
      </c>
    </row>
    <row r="1042" spans="2:47" s="1" customFormat="1" ht="12">
      <c r="B1042" s="38"/>
      <c r="C1042" s="39"/>
      <c r="D1042" s="217" t="s">
        <v>155</v>
      </c>
      <c r="E1042" s="39"/>
      <c r="F1042" s="218" t="s">
        <v>1031</v>
      </c>
      <c r="G1042" s="39"/>
      <c r="H1042" s="39"/>
      <c r="I1042" s="131"/>
      <c r="J1042" s="39"/>
      <c r="K1042" s="39"/>
      <c r="L1042" s="43"/>
      <c r="M1042" s="219"/>
      <c r="N1042" s="79"/>
      <c r="O1042" s="79"/>
      <c r="P1042" s="79"/>
      <c r="Q1042" s="79"/>
      <c r="R1042" s="79"/>
      <c r="S1042" s="79"/>
      <c r="T1042" s="80"/>
      <c r="AT1042" s="17" t="s">
        <v>155</v>
      </c>
      <c r="AU1042" s="17" t="s">
        <v>80</v>
      </c>
    </row>
    <row r="1043" spans="2:51" s="11" customFormat="1" ht="12">
      <c r="B1043" s="220"/>
      <c r="C1043" s="221"/>
      <c r="D1043" s="217" t="s">
        <v>157</v>
      </c>
      <c r="E1043" s="222" t="s">
        <v>19</v>
      </c>
      <c r="F1043" s="223" t="s">
        <v>158</v>
      </c>
      <c r="G1043" s="221"/>
      <c r="H1043" s="222" t="s">
        <v>19</v>
      </c>
      <c r="I1043" s="224"/>
      <c r="J1043" s="221"/>
      <c r="K1043" s="221"/>
      <c r="L1043" s="225"/>
      <c r="M1043" s="226"/>
      <c r="N1043" s="227"/>
      <c r="O1043" s="227"/>
      <c r="P1043" s="227"/>
      <c r="Q1043" s="227"/>
      <c r="R1043" s="227"/>
      <c r="S1043" s="227"/>
      <c r="T1043" s="228"/>
      <c r="AT1043" s="229" t="s">
        <v>157</v>
      </c>
      <c r="AU1043" s="229" t="s">
        <v>80</v>
      </c>
      <c r="AV1043" s="11" t="s">
        <v>76</v>
      </c>
      <c r="AW1043" s="11" t="s">
        <v>33</v>
      </c>
      <c r="AX1043" s="11" t="s">
        <v>71</v>
      </c>
      <c r="AY1043" s="229" t="s">
        <v>145</v>
      </c>
    </row>
    <row r="1044" spans="2:51" s="11" customFormat="1" ht="12">
      <c r="B1044" s="220"/>
      <c r="C1044" s="221"/>
      <c r="D1044" s="217" t="s">
        <v>157</v>
      </c>
      <c r="E1044" s="222" t="s">
        <v>19</v>
      </c>
      <c r="F1044" s="223" t="s">
        <v>159</v>
      </c>
      <c r="G1044" s="221"/>
      <c r="H1044" s="222" t="s">
        <v>19</v>
      </c>
      <c r="I1044" s="224"/>
      <c r="J1044" s="221"/>
      <c r="K1044" s="221"/>
      <c r="L1044" s="225"/>
      <c r="M1044" s="226"/>
      <c r="N1044" s="227"/>
      <c r="O1044" s="227"/>
      <c r="P1044" s="227"/>
      <c r="Q1044" s="227"/>
      <c r="R1044" s="227"/>
      <c r="S1044" s="227"/>
      <c r="T1044" s="228"/>
      <c r="AT1044" s="229" t="s">
        <v>157</v>
      </c>
      <c r="AU1044" s="229" t="s">
        <v>80</v>
      </c>
      <c r="AV1044" s="11" t="s">
        <v>76</v>
      </c>
      <c r="AW1044" s="11" t="s">
        <v>33</v>
      </c>
      <c r="AX1044" s="11" t="s">
        <v>71</v>
      </c>
      <c r="AY1044" s="229" t="s">
        <v>145</v>
      </c>
    </row>
    <row r="1045" spans="2:51" s="12" customFormat="1" ht="12">
      <c r="B1045" s="230"/>
      <c r="C1045" s="231"/>
      <c r="D1045" s="217" t="s">
        <v>157</v>
      </c>
      <c r="E1045" s="232" t="s">
        <v>19</v>
      </c>
      <c r="F1045" s="233" t="s">
        <v>1044</v>
      </c>
      <c r="G1045" s="231"/>
      <c r="H1045" s="234">
        <v>306.84</v>
      </c>
      <c r="I1045" s="235"/>
      <c r="J1045" s="231"/>
      <c r="K1045" s="231"/>
      <c r="L1045" s="236"/>
      <c r="M1045" s="237"/>
      <c r="N1045" s="238"/>
      <c r="O1045" s="238"/>
      <c r="P1045" s="238"/>
      <c r="Q1045" s="238"/>
      <c r="R1045" s="238"/>
      <c r="S1045" s="238"/>
      <c r="T1045" s="239"/>
      <c r="AT1045" s="240" t="s">
        <v>157</v>
      </c>
      <c r="AU1045" s="240" t="s">
        <v>80</v>
      </c>
      <c r="AV1045" s="12" t="s">
        <v>80</v>
      </c>
      <c r="AW1045" s="12" t="s">
        <v>33</v>
      </c>
      <c r="AX1045" s="12" t="s">
        <v>71</v>
      </c>
      <c r="AY1045" s="240" t="s">
        <v>145</v>
      </c>
    </row>
    <row r="1046" spans="2:51" s="12" customFormat="1" ht="12">
      <c r="B1046" s="230"/>
      <c r="C1046" s="231"/>
      <c r="D1046" s="217" t="s">
        <v>157</v>
      </c>
      <c r="E1046" s="232" t="s">
        <v>19</v>
      </c>
      <c r="F1046" s="233" t="s">
        <v>291</v>
      </c>
      <c r="G1046" s="231"/>
      <c r="H1046" s="234">
        <v>200</v>
      </c>
      <c r="I1046" s="235"/>
      <c r="J1046" s="231"/>
      <c r="K1046" s="231"/>
      <c r="L1046" s="236"/>
      <c r="M1046" s="237"/>
      <c r="N1046" s="238"/>
      <c r="O1046" s="238"/>
      <c r="P1046" s="238"/>
      <c r="Q1046" s="238"/>
      <c r="R1046" s="238"/>
      <c r="S1046" s="238"/>
      <c r="T1046" s="239"/>
      <c r="AT1046" s="240" t="s">
        <v>157</v>
      </c>
      <c r="AU1046" s="240" t="s">
        <v>80</v>
      </c>
      <c r="AV1046" s="12" t="s">
        <v>80</v>
      </c>
      <c r="AW1046" s="12" t="s">
        <v>33</v>
      </c>
      <c r="AX1046" s="12" t="s">
        <v>71</v>
      </c>
      <c r="AY1046" s="240" t="s">
        <v>145</v>
      </c>
    </row>
    <row r="1047" spans="2:51" s="13" customFormat="1" ht="12">
      <c r="B1047" s="251"/>
      <c r="C1047" s="252"/>
      <c r="D1047" s="217" t="s">
        <v>157</v>
      </c>
      <c r="E1047" s="253" t="s">
        <v>19</v>
      </c>
      <c r="F1047" s="254" t="s">
        <v>185</v>
      </c>
      <c r="G1047" s="252"/>
      <c r="H1047" s="255">
        <v>506.84</v>
      </c>
      <c r="I1047" s="256"/>
      <c r="J1047" s="252"/>
      <c r="K1047" s="252"/>
      <c r="L1047" s="257"/>
      <c r="M1047" s="258"/>
      <c r="N1047" s="259"/>
      <c r="O1047" s="259"/>
      <c r="P1047" s="259"/>
      <c r="Q1047" s="259"/>
      <c r="R1047" s="259"/>
      <c r="S1047" s="259"/>
      <c r="T1047" s="260"/>
      <c r="AT1047" s="261" t="s">
        <v>157</v>
      </c>
      <c r="AU1047" s="261" t="s">
        <v>80</v>
      </c>
      <c r="AV1047" s="13" t="s">
        <v>153</v>
      </c>
      <c r="AW1047" s="13" t="s">
        <v>33</v>
      </c>
      <c r="AX1047" s="13" t="s">
        <v>76</v>
      </c>
      <c r="AY1047" s="261" t="s">
        <v>145</v>
      </c>
    </row>
    <row r="1048" spans="2:65" s="1" customFormat="1" ht="20.4" customHeight="1">
      <c r="B1048" s="38"/>
      <c r="C1048" s="205" t="s">
        <v>1045</v>
      </c>
      <c r="D1048" s="205" t="s">
        <v>148</v>
      </c>
      <c r="E1048" s="206" t="s">
        <v>1046</v>
      </c>
      <c r="F1048" s="207" t="s">
        <v>1047</v>
      </c>
      <c r="G1048" s="208" t="s">
        <v>151</v>
      </c>
      <c r="H1048" s="209">
        <v>600</v>
      </c>
      <c r="I1048" s="210"/>
      <c r="J1048" s="211">
        <f>ROUND(I1048*H1048,2)</f>
        <v>0</v>
      </c>
      <c r="K1048" s="207" t="s">
        <v>152</v>
      </c>
      <c r="L1048" s="43"/>
      <c r="M1048" s="212" t="s">
        <v>19</v>
      </c>
      <c r="N1048" s="213" t="s">
        <v>42</v>
      </c>
      <c r="O1048" s="79"/>
      <c r="P1048" s="214">
        <f>O1048*H1048</f>
        <v>0</v>
      </c>
      <c r="Q1048" s="214">
        <v>0</v>
      </c>
      <c r="R1048" s="214">
        <f>Q1048*H1048</f>
        <v>0</v>
      </c>
      <c r="S1048" s="214">
        <v>0</v>
      </c>
      <c r="T1048" s="215">
        <f>S1048*H1048</f>
        <v>0</v>
      </c>
      <c r="AR1048" s="17" t="s">
        <v>308</v>
      </c>
      <c r="AT1048" s="17" t="s">
        <v>148</v>
      </c>
      <c r="AU1048" s="17" t="s">
        <v>80</v>
      </c>
      <c r="AY1048" s="17" t="s">
        <v>145</v>
      </c>
      <c r="BE1048" s="216">
        <f>IF(N1048="základní",J1048,0)</f>
        <v>0</v>
      </c>
      <c r="BF1048" s="216">
        <f>IF(N1048="snížená",J1048,0)</f>
        <v>0</v>
      </c>
      <c r="BG1048" s="216">
        <f>IF(N1048="zákl. přenesená",J1048,0)</f>
        <v>0</v>
      </c>
      <c r="BH1048" s="216">
        <f>IF(N1048="sníž. přenesená",J1048,0)</f>
        <v>0</v>
      </c>
      <c r="BI1048" s="216">
        <f>IF(N1048="nulová",J1048,0)</f>
        <v>0</v>
      </c>
      <c r="BJ1048" s="17" t="s">
        <v>76</v>
      </c>
      <c r="BK1048" s="216">
        <f>ROUND(I1048*H1048,2)</f>
        <v>0</v>
      </c>
      <c r="BL1048" s="17" t="s">
        <v>308</v>
      </c>
      <c r="BM1048" s="17" t="s">
        <v>1048</v>
      </c>
    </row>
    <row r="1049" spans="2:47" s="1" customFormat="1" ht="12">
      <c r="B1049" s="38"/>
      <c r="C1049" s="39"/>
      <c r="D1049" s="217" t="s">
        <v>155</v>
      </c>
      <c r="E1049" s="39"/>
      <c r="F1049" s="218" t="s">
        <v>1031</v>
      </c>
      <c r="G1049" s="39"/>
      <c r="H1049" s="39"/>
      <c r="I1049" s="131"/>
      <c r="J1049" s="39"/>
      <c r="K1049" s="39"/>
      <c r="L1049" s="43"/>
      <c r="M1049" s="219"/>
      <c r="N1049" s="79"/>
      <c r="O1049" s="79"/>
      <c r="P1049" s="79"/>
      <c r="Q1049" s="79"/>
      <c r="R1049" s="79"/>
      <c r="S1049" s="79"/>
      <c r="T1049" s="80"/>
      <c r="AT1049" s="17" t="s">
        <v>155</v>
      </c>
      <c r="AU1049" s="17" t="s">
        <v>80</v>
      </c>
    </row>
    <row r="1050" spans="2:65" s="1" customFormat="1" ht="20.4" customHeight="1">
      <c r="B1050" s="38"/>
      <c r="C1050" s="205" t="s">
        <v>1049</v>
      </c>
      <c r="D1050" s="205" t="s">
        <v>148</v>
      </c>
      <c r="E1050" s="206" t="s">
        <v>1050</v>
      </c>
      <c r="F1050" s="207" t="s">
        <v>1051</v>
      </c>
      <c r="G1050" s="208" t="s">
        <v>164</v>
      </c>
      <c r="H1050" s="209">
        <v>10.893</v>
      </c>
      <c r="I1050" s="210"/>
      <c r="J1050" s="211">
        <f>ROUND(I1050*H1050,2)</f>
        <v>0</v>
      </c>
      <c r="K1050" s="207" t="s">
        <v>152</v>
      </c>
      <c r="L1050" s="43"/>
      <c r="M1050" s="212" t="s">
        <v>19</v>
      </c>
      <c r="N1050" s="213" t="s">
        <v>42</v>
      </c>
      <c r="O1050" s="79"/>
      <c r="P1050" s="214">
        <f>O1050*H1050</f>
        <v>0</v>
      </c>
      <c r="Q1050" s="214">
        <v>0</v>
      </c>
      <c r="R1050" s="214">
        <f>Q1050*H1050</f>
        <v>0</v>
      </c>
      <c r="S1050" s="214">
        <v>0</v>
      </c>
      <c r="T1050" s="215">
        <f>S1050*H1050</f>
        <v>0</v>
      </c>
      <c r="AR1050" s="17" t="s">
        <v>308</v>
      </c>
      <c r="AT1050" s="17" t="s">
        <v>148</v>
      </c>
      <c r="AU1050" s="17" t="s">
        <v>80</v>
      </c>
      <c r="AY1050" s="17" t="s">
        <v>145</v>
      </c>
      <c r="BE1050" s="216">
        <f>IF(N1050="základní",J1050,0)</f>
        <v>0</v>
      </c>
      <c r="BF1050" s="216">
        <f>IF(N1050="snížená",J1050,0)</f>
        <v>0</v>
      </c>
      <c r="BG1050" s="216">
        <f>IF(N1050="zákl. přenesená",J1050,0)</f>
        <v>0</v>
      </c>
      <c r="BH1050" s="216">
        <f>IF(N1050="sníž. přenesená",J1050,0)</f>
        <v>0</v>
      </c>
      <c r="BI1050" s="216">
        <f>IF(N1050="nulová",J1050,0)</f>
        <v>0</v>
      </c>
      <c r="BJ1050" s="17" t="s">
        <v>76</v>
      </c>
      <c r="BK1050" s="216">
        <f>ROUND(I1050*H1050,2)</f>
        <v>0</v>
      </c>
      <c r="BL1050" s="17" t="s">
        <v>308</v>
      </c>
      <c r="BM1050" s="17" t="s">
        <v>1052</v>
      </c>
    </row>
    <row r="1051" spans="2:47" s="1" customFormat="1" ht="12">
      <c r="B1051" s="38"/>
      <c r="C1051" s="39"/>
      <c r="D1051" s="217" t="s">
        <v>155</v>
      </c>
      <c r="E1051" s="39"/>
      <c r="F1051" s="218" t="s">
        <v>474</v>
      </c>
      <c r="G1051" s="39"/>
      <c r="H1051" s="39"/>
      <c r="I1051" s="131"/>
      <c r="J1051" s="39"/>
      <c r="K1051" s="39"/>
      <c r="L1051" s="43"/>
      <c r="M1051" s="219"/>
      <c r="N1051" s="79"/>
      <c r="O1051" s="79"/>
      <c r="P1051" s="79"/>
      <c r="Q1051" s="79"/>
      <c r="R1051" s="79"/>
      <c r="S1051" s="79"/>
      <c r="T1051" s="80"/>
      <c r="AT1051" s="17" t="s">
        <v>155</v>
      </c>
      <c r="AU1051" s="17" t="s">
        <v>80</v>
      </c>
    </row>
    <row r="1052" spans="2:63" s="10" customFormat="1" ht="22.8" customHeight="1">
      <c r="B1052" s="189"/>
      <c r="C1052" s="190"/>
      <c r="D1052" s="191" t="s">
        <v>70</v>
      </c>
      <c r="E1052" s="203" t="s">
        <v>1053</v>
      </c>
      <c r="F1052" s="203" t="s">
        <v>1054</v>
      </c>
      <c r="G1052" s="190"/>
      <c r="H1052" s="190"/>
      <c r="I1052" s="193"/>
      <c r="J1052" s="204">
        <f>BK1052</f>
        <v>0</v>
      </c>
      <c r="K1052" s="190"/>
      <c r="L1052" s="195"/>
      <c r="M1052" s="196"/>
      <c r="N1052" s="197"/>
      <c r="O1052" s="197"/>
      <c r="P1052" s="198">
        <f>SUM(P1053:P1067)</f>
        <v>0</v>
      </c>
      <c r="Q1052" s="197"/>
      <c r="R1052" s="198">
        <f>SUM(R1053:R1067)</f>
        <v>0.029375999999999996</v>
      </c>
      <c r="S1052" s="197"/>
      <c r="T1052" s="199">
        <f>SUM(T1053:T1067)</f>
        <v>0</v>
      </c>
      <c r="AR1052" s="200" t="s">
        <v>80</v>
      </c>
      <c r="AT1052" s="201" t="s">
        <v>70</v>
      </c>
      <c r="AU1052" s="201" t="s">
        <v>76</v>
      </c>
      <c r="AY1052" s="200" t="s">
        <v>145</v>
      </c>
      <c r="BK1052" s="202">
        <f>SUM(BK1053:BK1067)</f>
        <v>0</v>
      </c>
    </row>
    <row r="1053" spans="2:65" s="1" customFormat="1" ht="20.4" customHeight="1">
      <c r="B1053" s="38"/>
      <c r="C1053" s="205" t="s">
        <v>1055</v>
      </c>
      <c r="D1053" s="205" t="s">
        <v>148</v>
      </c>
      <c r="E1053" s="206" t="s">
        <v>1056</v>
      </c>
      <c r="F1053" s="207" t="s">
        <v>1057</v>
      </c>
      <c r="G1053" s="208" t="s">
        <v>177</v>
      </c>
      <c r="H1053" s="209">
        <v>81.6</v>
      </c>
      <c r="I1053" s="210"/>
      <c r="J1053" s="211">
        <f>ROUND(I1053*H1053,2)</f>
        <v>0</v>
      </c>
      <c r="K1053" s="207" t="s">
        <v>152</v>
      </c>
      <c r="L1053" s="43"/>
      <c r="M1053" s="212" t="s">
        <v>19</v>
      </c>
      <c r="N1053" s="213" t="s">
        <v>42</v>
      </c>
      <c r="O1053" s="79"/>
      <c r="P1053" s="214">
        <f>O1053*H1053</f>
        <v>0</v>
      </c>
      <c r="Q1053" s="214">
        <v>8E-05</v>
      </c>
      <c r="R1053" s="214">
        <f>Q1053*H1053</f>
        <v>0.006528</v>
      </c>
      <c r="S1053" s="214">
        <v>0</v>
      </c>
      <c r="T1053" s="215">
        <f>S1053*H1053</f>
        <v>0</v>
      </c>
      <c r="AR1053" s="17" t="s">
        <v>308</v>
      </c>
      <c r="AT1053" s="17" t="s">
        <v>148</v>
      </c>
      <c r="AU1053" s="17" t="s">
        <v>80</v>
      </c>
      <c r="AY1053" s="17" t="s">
        <v>145</v>
      </c>
      <c r="BE1053" s="216">
        <f>IF(N1053="základní",J1053,0)</f>
        <v>0</v>
      </c>
      <c r="BF1053" s="216">
        <f>IF(N1053="snížená",J1053,0)</f>
        <v>0</v>
      </c>
      <c r="BG1053" s="216">
        <f>IF(N1053="zákl. přenesená",J1053,0)</f>
        <v>0</v>
      </c>
      <c r="BH1053" s="216">
        <f>IF(N1053="sníž. přenesená",J1053,0)</f>
        <v>0</v>
      </c>
      <c r="BI1053" s="216">
        <f>IF(N1053="nulová",J1053,0)</f>
        <v>0</v>
      </c>
      <c r="BJ1053" s="17" t="s">
        <v>76</v>
      </c>
      <c r="BK1053" s="216">
        <f>ROUND(I1053*H1053,2)</f>
        <v>0</v>
      </c>
      <c r="BL1053" s="17" t="s">
        <v>308</v>
      </c>
      <c r="BM1053" s="17" t="s">
        <v>1058</v>
      </c>
    </row>
    <row r="1054" spans="2:51" s="11" customFormat="1" ht="12">
      <c r="B1054" s="220"/>
      <c r="C1054" s="221"/>
      <c r="D1054" s="217" t="s">
        <v>157</v>
      </c>
      <c r="E1054" s="222" t="s">
        <v>19</v>
      </c>
      <c r="F1054" s="223" t="s">
        <v>319</v>
      </c>
      <c r="G1054" s="221"/>
      <c r="H1054" s="222" t="s">
        <v>19</v>
      </c>
      <c r="I1054" s="224"/>
      <c r="J1054" s="221"/>
      <c r="K1054" s="221"/>
      <c r="L1054" s="225"/>
      <c r="M1054" s="226"/>
      <c r="N1054" s="227"/>
      <c r="O1054" s="227"/>
      <c r="P1054" s="227"/>
      <c r="Q1054" s="227"/>
      <c r="R1054" s="227"/>
      <c r="S1054" s="227"/>
      <c r="T1054" s="228"/>
      <c r="AT1054" s="229" t="s">
        <v>157</v>
      </c>
      <c r="AU1054" s="229" t="s">
        <v>80</v>
      </c>
      <c r="AV1054" s="11" t="s">
        <v>76</v>
      </c>
      <c r="AW1054" s="11" t="s">
        <v>33</v>
      </c>
      <c r="AX1054" s="11" t="s">
        <v>71</v>
      </c>
      <c r="AY1054" s="229" t="s">
        <v>145</v>
      </c>
    </row>
    <row r="1055" spans="2:51" s="11" customFormat="1" ht="12">
      <c r="B1055" s="220"/>
      <c r="C1055" s="221"/>
      <c r="D1055" s="217" t="s">
        <v>157</v>
      </c>
      <c r="E1055" s="222" t="s">
        <v>19</v>
      </c>
      <c r="F1055" s="223" t="s">
        <v>1059</v>
      </c>
      <c r="G1055" s="221"/>
      <c r="H1055" s="222" t="s">
        <v>19</v>
      </c>
      <c r="I1055" s="224"/>
      <c r="J1055" s="221"/>
      <c r="K1055" s="221"/>
      <c r="L1055" s="225"/>
      <c r="M1055" s="226"/>
      <c r="N1055" s="227"/>
      <c r="O1055" s="227"/>
      <c r="P1055" s="227"/>
      <c r="Q1055" s="227"/>
      <c r="R1055" s="227"/>
      <c r="S1055" s="227"/>
      <c r="T1055" s="228"/>
      <c r="AT1055" s="229" t="s">
        <v>157</v>
      </c>
      <c r="AU1055" s="229" t="s">
        <v>80</v>
      </c>
      <c r="AV1055" s="11" t="s">
        <v>76</v>
      </c>
      <c r="AW1055" s="11" t="s">
        <v>33</v>
      </c>
      <c r="AX1055" s="11" t="s">
        <v>71</v>
      </c>
      <c r="AY1055" s="229" t="s">
        <v>145</v>
      </c>
    </row>
    <row r="1056" spans="2:51" s="12" customFormat="1" ht="12">
      <c r="B1056" s="230"/>
      <c r="C1056" s="231"/>
      <c r="D1056" s="217" t="s">
        <v>157</v>
      </c>
      <c r="E1056" s="232" t="s">
        <v>19</v>
      </c>
      <c r="F1056" s="233" t="s">
        <v>1060</v>
      </c>
      <c r="G1056" s="231"/>
      <c r="H1056" s="234">
        <v>81.6</v>
      </c>
      <c r="I1056" s="235"/>
      <c r="J1056" s="231"/>
      <c r="K1056" s="231"/>
      <c r="L1056" s="236"/>
      <c r="M1056" s="237"/>
      <c r="N1056" s="238"/>
      <c r="O1056" s="238"/>
      <c r="P1056" s="238"/>
      <c r="Q1056" s="238"/>
      <c r="R1056" s="238"/>
      <c r="S1056" s="238"/>
      <c r="T1056" s="239"/>
      <c r="AT1056" s="240" t="s">
        <v>157</v>
      </c>
      <c r="AU1056" s="240" t="s">
        <v>80</v>
      </c>
      <c r="AV1056" s="12" t="s">
        <v>80</v>
      </c>
      <c r="AW1056" s="12" t="s">
        <v>33</v>
      </c>
      <c r="AX1056" s="12" t="s">
        <v>76</v>
      </c>
      <c r="AY1056" s="240" t="s">
        <v>145</v>
      </c>
    </row>
    <row r="1057" spans="2:65" s="1" customFormat="1" ht="20.4" customHeight="1">
      <c r="B1057" s="38"/>
      <c r="C1057" s="205" t="s">
        <v>1061</v>
      </c>
      <c r="D1057" s="205" t="s">
        <v>148</v>
      </c>
      <c r="E1057" s="206" t="s">
        <v>1062</v>
      </c>
      <c r="F1057" s="207" t="s">
        <v>1063</v>
      </c>
      <c r="G1057" s="208" t="s">
        <v>177</v>
      </c>
      <c r="H1057" s="209">
        <v>81.6</v>
      </c>
      <c r="I1057" s="210"/>
      <c r="J1057" s="211">
        <f>ROUND(I1057*H1057,2)</f>
        <v>0</v>
      </c>
      <c r="K1057" s="207" t="s">
        <v>152</v>
      </c>
      <c r="L1057" s="43"/>
      <c r="M1057" s="212" t="s">
        <v>19</v>
      </c>
      <c r="N1057" s="213" t="s">
        <v>42</v>
      </c>
      <c r="O1057" s="79"/>
      <c r="P1057" s="214">
        <f>O1057*H1057</f>
        <v>0</v>
      </c>
      <c r="Q1057" s="214">
        <v>6E-05</v>
      </c>
      <c r="R1057" s="214">
        <f>Q1057*H1057</f>
        <v>0.004896</v>
      </c>
      <c r="S1057" s="214">
        <v>0</v>
      </c>
      <c r="T1057" s="215">
        <f>S1057*H1057</f>
        <v>0</v>
      </c>
      <c r="AR1057" s="17" t="s">
        <v>308</v>
      </c>
      <c r="AT1057" s="17" t="s">
        <v>148</v>
      </c>
      <c r="AU1057" s="17" t="s">
        <v>80</v>
      </c>
      <c r="AY1057" s="17" t="s">
        <v>145</v>
      </c>
      <c r="BE1057" s="216">
        <f>IF(N1057="základní",J1057,0)</f>
        <v>0</v>
      </c>
      <c r="BF1057" s="216">
        <f>IF(N1057="snížená",J1057,0)</f>
        <v>0</v>
      </c>
      <c r="BG1057" s="216">
        <f>IF(N1057="zákl. přenesená",J1057,0)</f>
        <v>0</v>
      </c>
      <c r="BH1057" s="216">
        <f>IF(N1057="sníž. přenesená",J1057,0)</f>
        <v>0</v>
      </c>
      <c r="BI1057" s="216">
        <f>IF(N1057="nulová",J1057,0)</f>
        <v>0</v>
      </c>
      <c r="BJ1057" s="17" t="s">
        <v>76</v>
      </c>
      <c r="BK1057" s="216">
        <f>ROUND(I1057*H1057,2)</f>
        <v>0</v>
      </c>
      <c r="BL1057" s="17" t="s">
        <v>308</v>
      </c>
      <c r="BM1057" s="17" t="s">
        <v>1064</v>
      </c>
    </row>
    <row r="1058" spans="2:65" s="1" customFormat="1" ht="20.4" customHeight="1">
      <c r="B1058" s="38"/>
      <c r="C1058" s="205" t="s">
        <v>1065</v>
      </c>
      <c r="D1058" s="205" t="s">
        <v>148</v>
      </c>
      <c r="E1058" s="206" t="s">
        <v>1066</v>
      </c>
      <c r="F1058" s="207" t="s">
        <v>1067</v>
      </c>
      <c r="G1058" s="208" t="s">
        <v>177</v>
      </c>
      <c r="H1058" s="209">
        <v>81.6</v>
      </c>
      <c r="I1058" s="210"/>
      <c r="J1058" s="211">
        <f>ROUND(I1058*H1058,2)</f>
        <v>0</v>
      </c>
      <c r="K1058" s="207" t="s">
        <v>152</v>
      </c>
      <c r="L1058" s="43"/>
      <c r="M1058" s="212" t="s">
        <v>19</v>
      </c>
      <c r="N1058" s="213" t="s">
        <v>42</v>
      </c>
      <c r="O1058" s="79"/>
      <c r="P1058" s="214">
        <f>O1058*H1058</f>
        <v>0</v>
      </c>
      <c r="Q1058" s="214">
        <v>0</v>
      </c>
      <c r="R1058" s="214">
        <f>Q1058*H1058</f>
        <v>0</v>
      </c>
      <c r="S1058" s="214">
        <v>0</v>
      </c>
      <c r="T1058" s="215">
        <f>S1058*H1058</f>
        <v>0</v>
      </c>
      <c r="AR1058" s="17" t="s">
        <v>308</v>
      </c>
      <c r="AT1058" s="17" t="s">
        <v>148</v>
      </c>
      <c r="AU1058" s="17" t="s">
        <v>80</v>
      </c>
      <c r="AY1058" s="17" t="s">
        <v>145</v>
      </c>
      <c r="BE1058" s="216">
        <f>IF(N1058="základní",J1058,0)</f>
        <v>0</v>
      </c>
      <c r="BF1058" s="216">
        <f>IF(N1058="snížená",J1058,0)</f>
        <v>0</v>
      </c>
      <c r="BG1058" s="216">
        <f>IF(N1058="zákl. přenesená",J1058,0)</f>
        <v>0</v>
      </c>
      <c r="BH1058" s="216">
        <f>IF(N1058="sníž. přenesená",J1058,0)</f>
        <v>0</v>
      </c>
      <c r="BI1058" s="216">
        <f>IF(N1058="nulová",J1058,0)</f>
        <v>0</v>
      </c>
      <c r="BJ1058" s="17" t="s">
        <v>76</v>
      </c>
      <c r="BK1058" s="216">
        <f>ROUND(I1058*H1058,2)</f>
        <v>0</v>
      </c>
      <c r="BL1058" s="17" t="s">
        <v>308</v>
      </c>
      <c r="BM1058" s="17" t="s">
        <v>1068</v>
      </c>
    </row>
    <row r="1059" spans="2:51" s="11" customFormat="1" ht="12">
      <c r="B1059" s="220"/>
      <c r="C1059" s="221"/>
      <c r="D1059" s="217" t="s">
        <v>157</v>
      </c>
      <c r="E1059" s="222" t="s">
        <v>19</v>
      </c>
      <c r="F1059" s="223" t="s">
        <v>319</v>
      </c>
      <c r="G1059" s="221"/>
      <c r="H1059" s="222" t="s">
        <v>19</v>
      </c>
      <c r="I1059" s="224"/>
      <c r="J1059" s="221"/>
      <c r="K1059" s="221"/>
      <c r="L1059" s="225"/>
      <c r="M1059" s="226"/>
      <c r="N1059" s="227"/>
      <c r="O1059" s="227"/>
      <c r="P1059" s="227"/>
      <c r="Q1059" s="227"/>
      <c r="R1059" s="227"/>
      <c r="S1059" s="227"/>
      <c r="T1059" s="228"/>
      <c r="AT1059" s="229" t="s">
        <v>157</v>
      </c>
      <c r="AU1059" s="229" t="s">
        <v>80</v>
      </c>
      <c r="AV1059" s="11" t="s">
        <v>76</v>
      </c>
      <c r="AW1059" s="11" t="s">
        <v>33</v>
      </c>
      <c r="AX1059" s="11" t="s">
        <v>71</v>
      </c>
      <c r="AY1059" s="229" t="s">
        <v>145</v>
      </c>
    </row>
    <row r="1060" spans="2:51" s="11" customFormat="1" ht="12">
      <c r="B1060" s="220"/>
      <c r="C1060" s="221"/>
      <c r="D1060" s="217" t="s">
        <v>157</v>
      </c>
      <c r="E1060" s="222" t="s">
        <v>19</v>
      </c>
      <c r="F1060" s="223" t="s">
        <v>1059</v>
      </c>
      <c r="G1060" s="221"/>
      <c r="H1060" s="222" t="s">
        <v>19</v>
      </c>
      <c r="I1060" s="224"/>
      <c r="J1060" s="221"/>
      <c r="K1060" s="221"/>
      <c r="L1060" s="225"/>
      <c r="M1060" s="226"/>
      <c r="N1060" s="227"/>
      <c r="O1060" s="227"/>
      <c r="P1060" s="227"/>
      <c r="Q1060" s="227"/>
      <c r="R1060" s="227"/>
      <c r="S1060" s="227"/>
      <c r="T1060" s="228"/>
      <c r="AT1060" s="229" t="s">
        <v>157</v>
      </c>
      <c r="AU1060" s="229" t="s">
        <v>80</v>
      </c>
      <c r="AV1060" s="11" t="s">
        <v>76</v>
      </c>
      <c r="AW1060" s="11" t="s">
        <v>33</v>
      </c>
      <c r="AX1060" s="11" t="s">
        <v>71</v>
      </c>
      <c r="AY1060" s="229" t="s">
        <v>145</v>
      </c>
    </row>
    <row r="1061" spans="2:51" s="12" customFormat="1" ht="12">
      <c r="B1061" s="230"/>
      <c r="C1061" s="231"/>
      <c r="D1061" s="217" t="s">
        <v>157</v>
      </c>
      <c r="E1061" s="232" t="s">
        <v>19</v>
      </c>
      <c r="F1061" s="233" t="s">
        <v>1060</v>
      </c>
      <c r="G1061" s="231"/>
      <c r="H1061" s="234">
        <v>81.6</v>
      </c>
      <c r="I1061" s="235"/>
      <c r="J1061" s="231"/>
      <c r="K1061" s="231"/>
      <c r="L1061" s="236"/>
      <c r="M1061" s="237"/>
      <c r="N1061" s="238"/>
      <c r="O1061" s="238"/>
      <c r="P1061" s="238"/>
      <c r="Q1061" s="238"/>
      <c r="R1061" s="238"/>
      <c r="S1061" s="238"/>
      <c r="T1061" s="239"/>
      <c r="AT1061" s="240" t="s">
        <v>157</v>
      </c>
      <c r="AU1061" s="240" t="s">
        <v>80</v>
      </c>
      <c r="AV1061" s="12" t="s">
        <v>80</v>
      </c>
      <c r="AW1061" s="12" t="s">
        <v>33</v>
      </c>
      <c r="AX1061" s="12" t="s">
        <v>76</v>
      </c>
      <c r="AY1061" s="240" t="s">
        <v>145</v>
      </c>
    </row>
    <row r="1062" spans="2:65" s="1" customFormat="1" ht="20.4" customHeight="1">
      <c r="B1062" s="38"/>
      <c r="C1062" s="205" t="s">
        <v>1069</v>
      </c>
      <c r="D1062" s="205" t="s">
        <v>148</v>
      </c>
      <c r="E1062" s="206" t="s">
        <v>1070</v>
      </c>
      <c r="F1062" s="207" t="s">
        <v>1071</v>
      </c>
      <c r="G1062" s="208" t="s">
        <v>177</v>
      </c>
      <c r="H1062" s="209">
        <v>81.6</v>
      </c>
      <c r="I1062" s="210"/>
      <c r="J1062" s="211">
        <f>ROUND(I1062*H1062,2)</f>
        <v>0</v>
      </c>
      <c r="K1062" s="207" t="s">
        <v>152</v>
      </c>
      <c r="L1062" s="43"/>
      <c r="M1062" s="212" t="s">
        <v>19</v>
      </c>
      <c r="N1062" s="213" t="s">
        <v>42</v>
      </c>
      <c r="O1062" s="79"/>
      <c r="P1062" s="214">
        <f>O1062*H1062</f>
        <v>0</v>
      </c>
      <c r="Q1062" s="214">
        <v>0.00013</v>
      </c>
      <c r="R1062" s="214">
        <f>Q1062*H1062</f>
        <v>0.010607999999999998</v>
      </c>
      <c r="S1062" s="214">
        <v>0</v>
      </c>
      <c r="T1062" s="215">
        <f>S1062*H1062</f>
        <v>0</v>
      </c>
      <c r="AR1062" s="17" t="s">
        <v>308</v>
      </c>
      <c r="AT1062" s="17" t="s">
        <v>148</v>
      </c>
      <c r="AU1062" s="17" t="s">
        <v>80</v>
      </c>
      <c r="AY1062" s="17" t="s">
        <v>145</v>
      </c>
      <c r="BE1062" s="216">
        <f>IF(N1062="základní",J1062,0)</f>
        <v>0</v>
      </c>
      <c r="BF1062" s="216">
        <f>IF(N1062="snížená",J1062,0)</f>
        <v>0</v>
      </c>
      <c r="BG1062" s="216">
        <f>IF(N1062="zákl. přenesená",J1062,0)</f>
        <v>0</v>
      </c>
      <c r="BH1062" s="216">
        <f>IF(N1062="sníž. přenesená",J1062,0)</f>
        <v>0</v>
      </c>
      <c r="BI1062" s="216">
        <f>IF(N1062="nulová",J1062,0)</f>
        <v>0</v>
      </c>
      <c r="BJ1062" s="17" t="s">
        <v>76</v>
      </c>
      <c r="BK1062" s="216">
        <f>ROUND(I1062*H1062,2)</f>
        <v>0</v>
      </c>
      <c r="BL1062" s="17" t="s">
        <v>308</v>
      </c>
      <c r="BM1062" s="17" t="s">
        <v>1072</v>
      </c>
    </row>
    <row r="1063" spans="2:65" s="1" customFormat="1" ht="20.4" customHeight="1">
      <c r="B1063" s="38"/>
      <c r="C1063" s="205" t="s">
        <v>1073</v>
      </c>
      <c r="D1063" s="205" t="s">
        <v>148</v>
      </c>
      <c r="E1063" s="206" t="s">
        <v>1074</v>
      </c>
      <c r="F1063" s="207" t="s">
        <v>1075</v>
      </c>
      <c r="G1063" s="208" t="s">
        <v>177</v>
      </c>
      <c r="H1063" s="209">
        <v>81.6</v>
      </c>
      <c r="I1063" s="210"/>
      <c r="J1063" s="211">
        <f>ROUND(I1063*H1063,2)</f>
        <v>0</v>
      </c>
      <c r="K1063" s="207" t="s">
        <v>152</v>
      </c>
      <c r="L1063" s="43"/>
      <c r="M1063" s="212" t="s">
        <v>19</v>
      </c>
      <c r="N1063" s="213" t="s">
        <v>42</v>
      </c>
      <c r="O1063" s="79"/>
      <c r="P1063" s="214">
        <f>O1063*H1063</f>
        <v>0</v>
      </c>
      <c r="Q1063" s="214">
        <v>9E-05</v>
      </c>
      <c r="R1063" s="214">
        <f>Q1063*H1063</f>
        <v>0.007344</v>
      </c>
      <c r="S1063" s="214">
        <v>0</v>
      </c>
      <c r="T1063" s="215">
        <f>S1063*H1063</f>
        <v>0</v>
      </c>
      <c r="AR1063" s="17" t="s">
        <v>308</v>
      </c>
      <c r="AT1063" s="17" t="s">
        <v>148</v>
      </c>
      <c r="AU1063" s="17" t="s">
        <v>80</v>
      </c>
      <c r="AY1063" s="17" t="s">
        <v>145</v>
      </c>
      <c r="BE1063" s="216">
        <f>IF(N1063="základní",J1063,0)</f>
        <v>0</v>
      </c>
      <c r="BF1063" s="216">
        <f>IF(N1063="snížená",J1063,0)</f>
        <v>0</v>
      </c>
      <c r="BG1063" s="216">
        <f>IF(N1063="zákl. přenesená",J1063,0)</f>
        <v>0</v>
      </c>
      <c r="BH1063" s="216">
        <f>IF(N1063="sníž. přenesená",J1063,0)</f>
        <v>0</v>
      </c>
      <c r="BI1063" s="216">
        <f>IF(N1063="nulová",J1063,0)</f>
        <v>0</v>
      </c>
      <c r="BJ1063" s="17" t="s">
        <v>76</v>
      </c>
      <c r="BK1063" s="216">
        <f>ROUND(I1063*H1063,2)</f>
        <v>0</v>
      </c>
      <c r="BL1063" s="17" t="s">
        <v>308</v>
      </c>
      <c r="BM1063" s="17" t="s">
        <v>1076</v>
      </c>
    </row>
    <row r="1064" spans="2:51" s="11" customFormat="1" ht="12">
      <c r="B1064" s="220"/>
      <c r="C1064" s="221"/>
      <c r="D1064" s="217" t="s">
        <v>157</v>
      </c>
      <c r="E1064" s="222" t="s">
        <v>19</v>
      </c>
      <c r="F1064" s="223" t="s">
        <v>319</v>
      </c>
      <c r="G1064" s="221"/>
      <c r="H1064" s="222" t="s">
        <v>19</v>
      </c>
      <c r="I1064" s="224"/>
      <c r="J1064" s="221"/>
      <c r="K1064" s="221"/>
      <c r="L1064" s="225"/>
      <c r="M1064" s="226"/>
      <c r="N1064" s="227"/>
      <c r="O1064" s="227"/>
      <c r="P1064" s="227"/>
      <c r="Q1064" s="227"/>
      <c r="R1064" s="227"/>
      <c r="S1064" s="227"/>
      <c r="T1064" s="228"/>
      <c r="AT1064" s="229" t="s">
        <v>157</v>
      </c>
      <c r="AU1064" s="229" t="s">
        <v>80</v>
      </c>
      <c r="AV1064" s="11" t="s">
        <v>76</v>
      </c>
      <c r="AW1064" s="11" t="s">
        <v>33</v>
      </c>
      <c r="AX1064" s="11" t="s">
        <v>71</v>
      </c>
      <c r="AY1064" s="229" t="s">
        <v>145</v>
      </c>
    </row>
    <row r="1065" spans="2:51" s="11" customFormat="1" ht="12">
      <c r="B1065" s="220"/>
      <c r="C1065" s="221"/>
      <c r="D1065" s="217" t="s">
        <v>157</v>
      </c>
      <c r="E1065" s="222" t="s">
        <v>19</v>
      </c>
      <c r="F1065" s="223" t="s">
        <v>1059</v>
      </c>
      <c r="G1065" s="221"/>
      <c r="H1065" s="222" t="s">
        <v>19</v>
      </c>
      <c r="I1065" s="224"/>
      <c r="J1065" s="221"/>
      <c r="K1065" s="221"/>
      <c r="L1065" s="225"/>
      <c r="M1065" s="226"/>
      <c r="N1065" s="227"/>
      <c r="O1065" s="227"/>
      <c r="P1065" s="227"/>
      <c r="Q1065" s="227"/>
      <c r="R1065" s="227"/>
      <c r="S1065" s="227"/>
      <c r="T1065" s="228"/>
      <c r="AT1065" s="229" t="s">
        <v>157</v>
      </c>
      <c r="AU1065" s="229" t="s">
        <v>80</v>
      </c>
      <c r="AV1065" s="11" t="s">
        <v>76</v>
      </c>
      <c r="AW1065" s="11" t="s">
        <v>33</v>
      </c>
      <c r="AX1065" s="11" t="s">
        <v>71</v>
      </c>
      <c r="AY1065" s="229" t="s">
        <v>145</v>
      </c>
    </row>
    <row r="1066" spans="2:51" s="12" customFormat="1" ht="12">
      <c r="B1066" s="230"/>
      <c r="C1066" s="231"/>
      <c r="D1066" s="217" t="s">
        <v>157</v>
      </c>
      <c r="E1066" s="232" t="s">
        <v>19</v>
      </c>
      <c r="F1066" s="233" t="s">
        <v>1060</v>
      </c>
      <c r="G1066" s="231"/>
      <c r="H1066" s="234">
        <v>81.6</v>
      </c>
      <c r="I1066" s="235"/>
      <c r="J1066" s="231"/>
      <c r="K1066" s="231"/>
      <c r="L1066" s="236"/>
      <c r="M1066" s="237"/>
      <c r="N1066" s="238"/>
      <c r="O1066" s="238"/>
      <c r="P1066" s="238"/>
      <c r="Q1066" s="238"/>
      <c r="R1066" s="238"/>
      <c r="S1066" s="238"/>
      <c r="T1066" s="239"/>
      <c r="AT1066" s="240" t="s">
        <v>157</v>
      </c>
      <c r="AU1066" s="240" t="s">
        <v>80</v>
      </c>
      <c r="AV1066" s="12" t="s">
        <v>80</v>
      </c>
      <c r="AW1066" s="12" t="s">
        <v>33</v>
      </c>
      <c r="AX1066" s="12" t="s">
        <v>76</v>
      </c>
      <c r="AY1066" s="240" t="s">
        <v>145</v>
      </c>
    </row>
    <row r="1067" spans="2:65" s="1" customFormat="1" ht="14.4" customHeight="1">
      <c r="B1067" s="38"/>
      <c r="C1067" s="205" t="s">
        <v>1077</v>
      </c>
      <c r="D1067" s="205" t="s">
        <v>148</v>
      </c>
      <c r="E1067" s="206" t="s">
        <v>1078</v>
      </c>
      <c r="F1067" s="207" t="s">
        <v>1079</v>
      </c>
      <c r="G1067" s="208" t="s">
        <v>151</v>
      </c>
      <c r="H1067" s="209">
        <v>37</v>
      </c>
      <c r="I1067" s="210"/>
      <c r="J1067" s="211">
        <f>ROUND(I1067*H1067,2)</f>
        <v>0</v>
      </c>
      <c r="K1067" s="207" t="s">
        <v>19</v>
      </c>
      <c r="L1067" s="43"/>
      <c r="M1067" s="212" t="s">
        <v>19</v>
      </c>
      <c r="N1067" s="213" t="s">
        <v>42</v>
      </c>
      <c r="O1067" s="79"/>
      <c r="P1067" s="214">
        <f>O1067*H1067</f>
        <v>0</v>
      </c>
      <c r="Q1067" s="214">
        <v>0</v>
      </c>
      <c r="R1067" s="214">
        <f>Q1067*H1067</f>
        <v>0</v>
      </c>
      <c r="S1067" s="214">
        <v>0</v>
      </c>
      <c r="T1067" s="215">
        <f>S1067*H1067</f>
        <v>0</v>
      </c>
      <c r="AR1067" s="17" t="s">
        <v>308</v>
      </c>
      <c r="AT1067" s="17" t="s">
        <v>148</v>
      </c>
      <c r="AU1067" s="17" t="s">
        <v>80</v>
      </c>
      <c r="AY1067" s="17" t="s">
        <v>145</v>
      </c>
      <c r="BE1067" s="216">
        <f>IF(N1067="základní",J1067,0)</f>
        <v>0</v>
      </c>
      <c r="BF1067" s="216">
        <f>IF(N1067="snížená",J1067,0)</f>
        <v>0</v>
      </c>
      <c r="BG1067" s="216">
        <f>IF(N1067="zákl. přenesená",J1067,0)</f>
        <v>0</v>
      </c>
      <c r="BH1067" s="216">
        <f>IF(N1067="sníž. přenesená",J1067,0)</f>
        <v>0</v>
      </c>
      <c r="BI1067" s="216">
        <f>IF(N1067="nulová",J1067,0)</f>
        <v>0</v>
      </c>
      <c r="BJ1067" s="17" t="s">
        <v>76</v>
      </c>
      <c r="BK1067" s="216">
        <f>ROUND(I1067*H1067,2)</f>
        <v>0</v>
      </c>
      <c r="BL1067" s="17" t="s">
        <v>308</v>
      </c>
      <c r="BM1067" s="17" t="s">
        <v>1080</v>
      </c>
    </row>
    <row r="1068" spans="2:63" s="10" customFormat="1" ht="22.8" customHeight="1">
      <c r="B1068" s="189"/>
      <c r="C1068" s="190"/>
      <c r="D1068" s="191" t="s">
        <v>70</v>
      </c>
      <c r="E1068" s="203" t="s">
        <v>1081</v>
      </c>
      <c r="F1068" s="203" t="s">
        <v>1082</v>
      </c>
      <c r="G1068" s="190"/>
      <c r="H1068" s="190"/>
      <c r="I1068" s="193"/>
      <c r="J1068" s="204">
        <f>BK1068</f>
        <v>0</v>
      </c>
      <c r="K1068" s="190"/>
      <c r="L1068" s="195"/>
      <c r="M1068" s="196"/>
      <c r="N1068" s="197"/>
      <c r="O1068" s="197"/>
      <c r="P1068" s="198">
        <f>SUM(P1069:P1155)</f>
        <v>0</v>
      </c>
      <c r="Q1068" s="197"/>
      <c r="R1068" s="198">
        <f>SUM(R1069:R1155)</f>
        <v>3.56407209</v>
      </c>
      <c r="S1068" s="197"/>
      <c r="T1068" s="199">
        <f>SUM(T1069:T1155)</f>
        <v>0.67847654</v>
      </c>
      <c r="AR1068" s="200" t="s">
        <v>80</v>
      </c>
      <c r="AT1068" s="201" t="s">
        <v>70</v>
      </c>
      <c r="AU1068" s="201" t="s">
        <v>76</v>
      </c>
      <c r="AY1068" s="200" t="s">
        <v>145</v>
      </c>
      <c r="BK1068" s="202">
        <f>SUM(BK1069:BK1155)</f>
        <v>0</v>
      </c>
    </row>
    <row r="1069" spans="2:65" s="1" customFormat="1" ht="20.4" customHeight="1">
      <c r="B1069" s="38"/>
      <c r="C1069" s="205" t="s">
        <v>1083</v>
      </c>
      <c r="D1069" s="205" t="s">
        <v>148</v>
      </c>
      <c r="E1069" s="206" t="s">
        <v>1084</v>
      </c>
      <c r="F1069" s="207" t="s">
        <v>1085</v>
      </c>
      <c r="G1069" s="208" t="s">
        <v>177</v>
      </c>
      <c r="H1069" s="209">
        <v>2188.634</v>
      </c>
      <c r="I1069" s="210"/>
      <c r="J1069" s="211">
        <f>ROUND(I1069*H1069,2)</f>
        <v>0</v>
      </c>
      <c r="K1069" s="207" t="s">
        <v>152</v>
      </c>
      <c r="L1069" s="43"/>
      <c r="M1069" s="212" t="s">
        <v>19</v>
      </c>
      <c r="N1069" s="213" t="s">
        <v>42</v>
      </c>
      <c r="O1069" s="79"/>
      <c r="P1069" s="214">
        <f>O1069*H1069</f>
        <v>0</v>
      </c>
      <c r="Q1069" s="214">
        <v>0.001</v>
      </c>
      <c r="R1069" s="214">
        <f>Q1069*H1069</f>
        <v>2.188634</v>
      </c>
      <c r="S1069" s="214">
        <v>0.00031</v>
      </c>
      <c r="T1069" s="215">
        <f>S1069*H1069</f>
        <v>0.67847654</v>
      </c>
      <c r="AR1069" s="17" t="s">
        <v>308</v>
      </c>
      <c r="AT1069" s="17" t="s">
        <v>148</v>
      </c>
      <c r="AU1069" s="17" t="s">
        <v>80</v>
      </c>
      <c r="AY1069" s="17" t="s">
        <v>145</v>
      </c>
      <c r="BE1069" s="216">
        <f>IF(N1069="základní",J1069,0)</f>
        <v>0</v>
      </c>
      <c r="BF1069" s="216">
        <f>IF(N1069="snížená",J1069,0)</f>
        <v>0</v>
      </c>
      <c r="BG1069" s="216">
        <f>IF(N1069="zákl. přenesená",J1069,0)</f>
        <v>0</v>
      </c>
      <c r="BH1069" s="216">
        <f>IF(N1069="sníž. přenesená",J1069,0)</f>
        <v>0</v>
      </c>
      <c r="BI1069" s="216">
        <f>IF(N1069="nulová",J1069,0)</f>
        <v>0</v>
      </c>
      <c r="BJ1069" s="17" t="s">
        <v>76</v>
      </c>
      <c r="BK1069" s="216">
        <f>ROUND(I1069*H1069,2)</f>
        <v>0</v>
      </c>
      <c r="BL1069" s="17" t="s">
        <v>308</v>
      </c>
      <c r="BM1069" s="17" t="s">
        <v>1086</v>
      </c>
    </row>
    <row r="1070" spans="2:47" s="1" customFormat="1" ht="12">
      <c r="B1070" s="38"/>
      <c r="C1070" s="39"/>
      <c r="D1070" s="217" t="s">
        <v>155</v>
      </c>
      <c r="E1070" s="39"/>
      <c r="F1070" s="218" t="s">
        <v>1087</v>
      </c>
      <c r="G1070" s="39"/>
      <c r="H1070" s="39"/>
      <c r="I1070" s="131"/>
      <c r="J1070" s="39"/>
      <c r="K1070" s="39"/>
      <c r="L1070" s="43"/>
      <c r="M1070" s="219"/>
      <c r="N1070" s="79"/>
      <c r="O1070" s="79"/>
      <c r="P1070" s="79"/>
      <c r="Q1070" s="79"/>
      <c r="R1070" s="79"/>
      <c r="S1070" s="79"/>
      <c r="T1070" s="80"/>
      <c r="AT1070" s="17" t="s">
        <v>155</v>
      </c>
      <c r="AU1070" s="17" t="s">
        <v>80</v>
      </c>
    </row>
    <row r="1071" spans="2:51" s="11" customFormat="1" ht="12">
      <c r="B1071" s="220"/>
      <c r="C1071" s="221"/>
      <c r="D1071" s="217" t="s">
        <v>157</v>
      </c>
      <c r="E1071" s="222" t="s">
        <v>19</v>
      </c>
      <c r="F1071" s="223" t="s">
        <v>158</v>
      </c>
      <c r="G1071" s="221"/>
      <c r="H1071" s="222" t="s">
        <v>19</v>
      </c>
      <c r="I1071" s="224"/>
      <c r="J1071" s="221"/>
      <c r="K1071" s="221"/>
      <c r="L1071" s="225"/>
      <c r="M1071" s="226"/>
      <c r="N1071" s="227"/>
      <c r="O1071" s="227"/>
      <c r="P1071" s="227"/>
      <c r="Q1071" s="227"/>
      <c r="R1071" s="227"/>
      <c r="S1071" s="227"/>
      <c r="T1071" s="228"/>
      <c r="AT1071" s="229" t="s">
        <v>157</v>
      </c>
      <c r="AU1071" s="229" t="s">
        <v>80</v>
      </c>
      <c r="AV1071" s="11" t="s">
        <v>76</v>
      </c>
      <c r="AW1071" s="11" t="s">
        <v>33</v>
      </c>
      <c r="AX1071" s="11" t="s">
        <v>71</v>
      </c>
      <c r="AY1071" s="229" t="s">
        <v>145</v>
      </c>
    </row>
    <row r="1072" spans="2:51" s="11" customFormat="1" ht="12">
      <c r="B1072" s="220"/>
      <c r="C1072" s="221"/>
      <c r="D1072" s="217" t="s">
        <v>157</v>
      </c>
      <c r="E1072" s="222" t="s">
        <v>19</v>
      </c>
      <c r="F1072" s="223" t="s">
        <v>159</v>
      </c>
      <c r="G1072" s="221"/>
      <c r="H1072" s="222" t="s">
        <v>19</v>
      </c>
      <c r="I1072" s="224"/>
      <c r="J1072" s="221"/>
      <c r="K1072" s="221"/>
      <c r="L1072" s="225"/>
      <c r="M1072" s="226"/>
      <c r="N1072" s="227"/>
      <c r="O1072" s="227"/>
      <c r="P1072" s="227"/>
      <c r="Q1072" s="227"/>
      <c r="R1072" s="227"/>
      <c r="S1072" s="227"/>
      <c r="T1072" s="228"/>
      <c r="AT1072" s="229" t="s">
        <v>157</v>
      </c>
      <c r="AU1072" s="229" t="s">
        <v>80</v>
      </c>
      <c r="AV1072" s="11" t="s">
        <v>76</v>
      </c>
      <c r="AW1072" s="11" t="s">
        <v>33</v>
      </c>
      <c r="AX1072" s="11" t="s">
        <v>71</v>
      </c>
      <c r="AY1072" s="229" t="s">
        <v>145</v>
      </c>
    </row>
    <row r="1073" spans="2:51" s="11" customFormat="1" ht="12">
      <c r="B1073" s="220"/>
      <c r="C1073" s="221"/>
      <c r="D1073" s="217" t="s">
        <v>157</v>
      </c>
      <c r="E1073" s="222" t="s">
        <v>19</v>
      </c>
      <c r="F1073" s="223" t="s">
        <v>1088</v>
      </c>
      <c r="G1073" s="221"/>
      <c r="H1073" s="222" t="s">
        <v>19</v>
      </c>
      <c r="I1073" s="224"/>
      <c r="J1073" s="221"/>
      <c r="K1073" s="221"/>
      <c r="L1073" s="225"/>
      <c r="M1073" s="226"/>
      <c r="N1073" s="227"/>
      <c r="O1073" s="227"/>
      <c r="P1073" s="227"/>
      <c r="Q1073" s="227"/>
      <c r="R1073" s="227"/>
      <c r="S1073" s="227"/>
      <c r="T1073" s="228"/>
      <c r="AT1073" s="229" t="s">
        <v>157</v>
      </c>
      <c r="AU1073" s="229" t="s">
        <v>80</v>
      </c>
      <c r="AV1073" s="11" t="s">
        <v>76</v>
      </c>
      <c r="AW1073" s="11" t="s">
        <v>33</v>
      </c>
      <c r="AX1073" s="11" t="s">
        <v>71</v>
      </c>
      <c r="AY1073" s="229" t="s">
        <v>145</v>
      </c>
    </row>
    <row r="1074" spans="2:51" s="11" customFormat="1" ht="12">
      <c r="B1074" s="220"/>
      <c r="C1074" s="221"/>
      <c r="D1074" s="217" t="s">
        <v>157</v>
      </c>
      <c r="E1074" s="222" t="s">
        <v>19</v>
      </c>
      <c r="F1074" s="223" t="s">
        <v>179</v>
      </c>
      <c r="G1074" s="221"/>
      <c r="H1074" s="222" t="s">
        <v>19</v>
      </c>
      <c r="I1074" s="224"/>
      <c r="J1074" s="221"/>
      <c r="K1074" s="221"/>
      <c r="L1074" s="225"/>
      <c r="M1074" s="226"/>
      <c r="N1074" s="227"/>
      <c r="O1074" s="227"/>
      <c r="P1074" s="227"/>
      <c r="Q1074" s="227"/>
      <c r="R1074" s="227"/>
      <c r="S1074" s="227"/>
      <c r="T1074" s="228"/>
      <c r="AT1074" s="229" t="s">
        <v>157</v>
      </c>
      <c r="AU1074" s="229" t="s">
        <v>80</v>
      </c>
      <c r="AV1074" s="11" t="s">
        <v>76</v>
      </c>
      <c r="AW1074" s="11" t="s">
        <v>33</v>
      </c>
      <c r="AX1074" s="11" t="s">
        <v>71</v>
      </c>
      <c r="AY1074" s="229" t="s">
        <v>145</v>
      </c>
    </row>
    <row r="1075" spans="2:51" s="12" customFormat="1" ht="12">
      <c r="B1075" s="230"/>
      <c r="C1075" s="231"/>
      <c r="D1075" s="217" t="s">
        <v>157</v>
      </c>
      <c r="E1075" s="232" t="s">
        <v>19</v>
      </c>
      <c r="F1075" s="233" t="s">
        <v>207</v>
      </c>
      <c r="G1075" s="231"/>
      <c r="H1075" s="234">
        <v>319.6</v>
      </c>
      <c r="I1075" s="235"/>
      <c r="J1075" s="231"/>
      <c r="K1075" s="231"/>
      <c r="L1075" s="236"/>
      <c r="M1075" s="237"/>
      <c r="N1075" s="238"/>
      <c r="O1075" s="238"/>
      <c r="P1075" s="238"/>
      <c r="Q1075" s="238"/>
      <c r="R1075" s="238"/>
      <c r="S1075" s="238"/>
      <c r="T1075" s="239"/>
      <c r="AT1075" s="240" t="s">
        <v>157</v>
      </c>
      <c r="AU1075" s="240" t="s">
        <v>80</v>
      </c>
      <c r="AV1075" s="12" t="s">
        <v>80</v>
      </c>
      <c r="AW1075" s="12" t="s">
        <v>33</v>
      </c>
      <c r="AX1075" s="12" t="s">
        <v>71</v>
      </c>
      <c r="AY1075" s="240" t="s">
        <v>145</v>
      </c>
    </row>
    <row r="1076" spans="2:51" s="11" customFormat="1" ht="12">
      <c r="B1076" s="220"/>
      <c r="C1076" s="221"/>
      <c r="D1076" s="217" t="s">
        <v>157</v>
      </c>
      <c r="E1076" s="222" t="s">
        <v>19</v>
      </c>
      <c r="F1076" s="223" t="s">
        <v>181</v>
      </c>
      <c r="G1076" s="221"/>
      <c r="H1076" s="222" t="s">
        <v>19</v>
      </c>
      <c r="I1076" s="224"/>
      <c r="J1076" s="221"/>
      <c r="K1076" s="221"/>
      <c r="L1076" s="225"/>
      <c r="M1076" s="226"/>
      <c r="N1076" s="227"/>
      <c r="O1076" s="227"/>
      <c r="P1076" s="227"/>
      <c r="Q1076" s="227"/>
      <c r="R1076" s="227"/>
      <c r="S1076" s="227"/>
      <c r="T1076" s="228"/>
      <c r="AT1076" s="229" t="s">
        <v>157</v>
      </c>
      <c r="AU1076" s="229" t="s">
        <v>80</v>
      </c>
      <c r="AV1076" s="11" t="s">
        <v>76</v>
      </c>
      <c r="AW1076" s="11" t="s">
        <v>33</v>
      </c>
      <c r="AX1076" s="11" t="s">
        <v>71</v>
      </c>
      <c r="AY1076" s="229" t="s">
        <v>145</v>
      </c>
    </row>
    <row r="1077" spans="2:51" s="12" customFormat="1" ht="12">
      <c r="B1077" s="230"/>
      <c r="C1077" s="231"/>
      <c r="D1077" s="217" t="s">
        <v>157</v>
      </c>
      <c r="E1077" s="232" t="s">
        <v>19</v>
      </c>
      <c r="F1077" s="233" t="s">
        <v>208</v>
      </c>
      <c r="G1077" s="231"/>
      <c r="H1077" s="234">
        <v>130.68</v>
      </c>
      <c r="I1077" s="235"/>
      <c r="J1077" s="231"/>
      <c r="K1077" s="231"/>
      <c r="L1077" s="236"/>
      <c r="M1077" s="237"/>
      <c r="N1077" s="238"/>
      <c r="O1077" s="238"/>
      <c r="P1077" s="238"/>
      <c r="Q1077" s="238"/>
      <c r="R1077" s="238"/>
      <c r="S1077" s="238"/>
      <c r="T1077" s="239"/>
      <c r="AT1077" s="240" t="s">
        <v>157</v>
      </c>
      <c r="AU1077" s="240" t="s">
        <v>80</v>
      </c>
      <c r="AV1077" s="12" t="s">
        <v>80</v>
      </c>
      <c r="AW1077" s="12" t="s">
        <v>33</v>
      </c>
      <c r="AX1077" s="12" t="s">
        <v>71</v>
      </c>
      <c r="AY1077" s="240" t="s">
        <v>145</v>
      </c>
    </row>
    <row r="1078" spans="2:51" s="11" customFormat="1" ht="12">
      <c r="B1078" s="220"/>
      <c r="C1078" s="221"/>
      <c r="D1078" s="217" t="s">
        <v>157</v>
      </c>
      <c r="E1078" s="222" t="s">
        <v>19</v>
      </c>
      <c r="F1078" s="223" t="s">
        <v>1089</v>
      </c>
      <c r="G1078" s="221"/>
      <c r="H1078" s="222" t="s">
        <v>19</v>
      </c>
      <c r="I1078" s="224"/>
      <c r="J1078" s="221"/>
      <c r="K1078" s="221"/>
      <c r="L1078" s="225"/>
      <c r="M1078" s="226"/>
      <c r="N1078" s="227"/>
      <c r="O1078" s="227"/>
      <c r="P1078" s="227"/>
      <c r="Q1078" s="227"/>
      <c r="R1078" s="227"/>
      <c r="S1078" s="227"/>
      <c r="T1078" s="228"/>
      <c r="AT1078" s="229" t="s">
        <v>157</v>
      </c>
      <c r="AU1078" s="229" t="s">
        <v>80</v>
      </c>
      <c r="AV1078" s="11" t="s">
        <v>76</v>
      </c>
      <c r="AW1078" s="11" t="s">
        <v>33</v>
      </c>
      <c r="AX1078" s="11" t="s">
        <v>71</v>
      </c>
      <c r="AY1078" s="229" t="s">
        <v>145</v>
      </c>
    </row>
    <row r="1079" spans="2:51" s="12" customFormat="1" ht="12">
      <c r="B1079" s="230"/>
      <c r="C1079" s="231"/>
      <c r="D1079" s="217" t="s">
        <v>157</v>
      </c>
      <c r="E1079" s="232" t="s">
        <v>19</v>
      </c>
      <c r="F1079" s="233" t="s">
        <v>1090</v>
      </c>
      <c r="G1079" s="231"/>
      <c r="H1079" s="234">
        <v>28.9</v>
      </c>
      <c r="I1079" s="235"/>
      <c r="J1079" s="231"/>
      <c r="K1079" s="231"/>
      <c r="L1079" s="236"/>
      <c r="M1079" s="237"/>
      <c r="N1079" s="238"/>
      <c r="O1079" s="238"/>
      <c r="P1079" s="238"/>
      <c r="Q1079" s="238"/>
      <c r="R1079" s="238"/>
      <c r="S1079" s="238"/>
      <c r="T1079" s="239"/>
      <c r="AT1079" s="240" t="s">
        <v>157</v>
      </c>
      <c r="AU1079" s="240" t="s">
        <v>80</v>
      </c>
      <c r="AV1079" s="12" t="s">
        <v>80</v>
      </c>
      <c r="AW1079" s="12" t="s">
        <v>33</v>
      </c>
      <c r="AX1079" s="12" t="s">
        <v>71</v>
      </c>
      <c r="AY1079" s="240" t="s">
        <v>145</v>
      </c>
    </row>
    <row r="1080" spans="2:51" s="11" customFormat="1" ht="12">
      <c r="B1080" s="220"/>
      <c r="C1080" s="221"/>
      <c r="D1080" s="217" t="s">
        <v>157</v>
      </c>
      <c r="E1080" s="222" t="s">
        <v>19</v>
      </c>
      <c r="F1080" s="223" t="s">
        <v>1091</v>
      </c>
      <c r="G1080" s="221"/>
      <c r="H1080" s="222" t="s">
        <v>19</v>
      </c>
      <c r="I1080" s="224"/>
      <c r="J1080" s="221"/>
      <c r="K1080" s="221"/>
      <c r="L1080" s="225"/>
      <c r="M1080" s="226"/>
      <c r="N1080" s="227"/>
      <c r="O1080" s="227"/>
      <c r="P1080" s="227"/>
      <c r="Q1080" s="227"/>
      <c r="R1080" s="227"/>
      <c r="S1080" s="227"/>
      <c r="T1080" s="228"/>
      <c r="AT1080" s="229" t="s">
        <v>157</v>
      </c>
      <c r="AU1080" s="229" t="s">
        <v>80</v>
      </c>
      <c r="AV1080" s="11" t="s">
        <v>76</v>
      </c>
      <c r="AW1080" s="11" t="s">
        <v>33</v>
      </c>
      <c r="AX1080" s="11" t="s">
        <v>71</v>
      </c>
      <c r="AY1080" s="229" t="s">
        <v>145</v>
      </c>
    </row>
    <row r="1081" spans="2:51" s="11" customFormat="1" ht="12">
      <c r="B1081" s="220"/>
      <c r="C1081" s="221"/>
      <c r="D1081" s="217" t="s">
        <v>157</v>
      </c>
      <c r="E1081" s="222" t="s">
        <v>19</v>
      </c>
      <c r="F1081" s="223" t="s">
        <v>159</v>
      </c>
      <c r="G1081" s="221"/>
      <c r="H1081" s="222" t="s">
        <v>19</v>
      </c>
      <c r="I1081" s="224"/>
      <c r="J1081" s="221"/>
      <c r="K1081" s="221"/>
      <c r="L1081" s="225"/>
      <c r="M1081" s="226"/>
      <c r="N1081" s="227"/>
      <c r="O1081" s="227"/>
      <c r="P1081" s="227"/>
      <c r="Q1081" s="227"/>
      <c r="R1081" s="227"/>
      <c r="S1081" s="227"/>
      <c r="T1081" s="228"/>
      <c r="AT1081" s="229" t="s">
        <v>157</v>
      </c>
      <c r="AU1081" s="229" t="s">
        <v>80</v>
      </c>
      <c r="AV1081" s="11" t="s">
        <v>76</v>
      </c>
      <c r="AW1081" s="11" t="s">
        <v>33</v>
      </c>
      <c r="AX1081" s="11" t="s">
        <v>71</v>
      </c>
      <c r="AY1081" s="229" t="s">
        <v>145</v>
      </c>
    </row>
    <row r="1082" spans="2:51" s="11" customFormat="1" ht="12">
      <c r="B1082" s="220"/>
      <c r="C1082" s="221"/>
      <c r="D1082" s="217" t="s">
        <v>157</v>
      </c>
      <c r="E1082" s="222" t="s">
        <v>19</v>
      </c>
      <c r="F1082" s="223" t="s">
        <v>179</v>
      </c>
      <c r="G1082" s="221"/>
      <c r="H1082" s="222" t="s">
        <v>19</v>
      </c>
      <c r="I1082" s="224"/>
      <c r="J1082" s="221"/>
      <c r="K1082" s="221"/>
      <c r="L1082" s="225"/>
      <c r="M1082" s="226"/>
      <c r="N1082" s="227"/>
      <c r="O1082" s="227"/>
      <c r="P1082" s="227"/>
      <c r="Q1082" s="227"/>
      <c r="R1082" s="227"/>
      <c r="S1082" s="227"/>
      <c r="T1082" s="228"/>
      <c r="AT1082" s="229" t="s">
        <v>157</v>
      </c>
      <c r="AU1082" s="229" t="s">
        <v>80</v>
      </c>
      <c r="AV1082" s="11" t="s">
        <v>76</v>
      </c>
      <c r="AW1082" s="11" t="s">
        <v>33</v>
      </c>
      <c r="AX1082" s="11" t="s">
        <v>71</v>
      </c>
      <c r="AY1082" s="229" t="s">
        <v>145</v>
      </c>
    </row>
    <row r="1083" spans="2:51" s="12" customFormat="1" ht="12">
      <c r="B1083" s="230"/>
      <c r="C1083" s="231"/>
      <c r="D1083" s="217" t="s">
        <v>157</v>
      </c>
      <c r="E1083" s="232" t="s">
        <v>19</v>
      </c>
      <c r="F1083" s="233" t="s">
        <v>242</v>
      </c>
      <c r="G1083" s="231"/>
      <c r="H1083" s="234">
        <v>1048.32</v>
      </c>
      <c r="I1083" s="235"/>
      <c r="J1083" s="231"/>
      <c r="K1083" s="231"/>
      <c r="L1083" s="236"/>
      <c r="M1083" s="237"/>
      <c r="N1083" s="238"/>
      <c r="O1083" s="238"/>
      <c r="P1083" s="238"/>
      <c r="Q1083" s="238"/>
      <c r="R1083" s="238"/>
      <c r="S1083" s="238"/>
      <c r="T1083" s="239"/>
      <c r="AT1083" s="240" t="s">
        <v>157</v>
      </c>
      <c r="AU1083" s="240" t="s">
        <v>80</v>
      </c>
      <c r="AV1083" s="12" t="s">
        <v>80</v>
      </c>
      <c r="AW1083" s="12" t="s">
        <v>33</v>
      </c>
      <c r="AX1083" s="12" t="s">
        <v>71</v>
      </c>
      <c r="AY1083" s="240" t="s">
        <v>145</v>
      </c>
    </row>
    <row r="1084" spans="2:51" s="12" customFormat="1" ht="12">
      <c r="B1084" s="230"/>
      <c r="C1084" s="231"/>
      <c r="D1084" s="217" t="s">
        <v>157</v>
      </c>
      <c r="E1084" s="232" t="s">
        <v>19</v>
      </c>
      <c r="F1084" s="233" t="s">
        <v>1092</v>
      </c>
      <c r="G1084" s="231"/>
      <c r="H1084" s="234">
        <v>52.416</v>
      </c>
      <c r="I1084" s="235"/>
      <c r="J1084" s="231"/>
      <c r="K1084" s="231"/>
      <c r="L1084" s="236"/>
      <c r="M1084" s="237"/>
      <c r="N1084" s="238"/>
      <c r="O1084" s="238"/>
      <c r="P1084" s="238"/>
      <c r="Q1084" s="238"/>
      <c r="R1084" s="238"/>
      <c r="S1084" s="238"/>
      <c r="T1084" s="239"/>
      <c r="AT1084" s="240" t="s">
        <v>157</v>
      </c>
      <c r="AU1084" s="240" t="s">
        <v>80</v>
      </c>
      <c r="AV1084" s="12" t="s">
        <v>80</v>
      </c>
      <c r="AW1084" s="12" t="s">
        <v>33</v>
      </c>
      <c r="AX1084" s="12" t="s">
        <v>71</v>
      </c>
      <c r="AY1084" s="240" t="s">
        <v>145</v>
      </c>
    </row>
    <row r="1085" spans="2:51" s="11" customFormat="1" ht="12">
      <c r="B1085" s="220"/>
      <c r="C1085" s="221"/>
      <c r="D1085" s="217" t="s">
        <v>157</v>
      </c>
      <c r="E1085" s="222" t="s">
        <v>19</v>
      </c>
      <c r="F1085" s="223" t="s">
        <v>181</v>
      </c>
      <c r="G1085" s="221"/>
      <c r="H1085" s="222" t="s">
        <v>19</v>
      </c>
      <c r="I1085" s="224"/>
      <c r="J1085" s="221"/>
      <c r="K1085" s="221"/>
      <c r="L1085" s="225"/>
      <c r="M1085" s="226"/>
      <c r="N1085" s="227"/>
      <c r="O1085" s="227"/>
      <c r="P1085" s="227"/>
      <c r="Q1085" s="227"/>
      <c r="R1085" s="227"/>
      <c r="S1085" s="227"/>
      <c r="T1085" s="228"/>
      <c r="AT1085" s="229" t="s">
        <v>157</v>
      </c>
      <c r="AU1085" s="229" t="s">
        <v>80</v>
      </c>
      <c r="AV1085" s="11" t="s">
        <v>76</v>
      </c>
      <c r="AW1085" s="11" t="s">
        <v>33</v>
      </c>
      <c r="AX1085" s="11" t="s">
        <v>71</v>
      </c>
      <c r="AY1085" s="229" t="s">
        <v>145</v>
      </c>
    </row>
    <row r="1086" spans="2:51" s="12" customFormat="1" ht="12">
      <c r="B1086" s="230"/>
      <c r="C1086" s="231"/>
      <c r="D1086" s="217" t="s">
        <v>157</v>
      </c>
      <c r="E1086" s="232" t="s">
        <v>19</v>
      </c>
      <c r="F1086" s="233" t="s">
        <v>243</v>
      </c>
      <c r="G1086" s="231"/>
      <c r="H1086" s="234">
        <v>471.744</v>
      </c>
      <c r="I1086" s="235"/>
      <c r="J1086" s="231"/>
      <c r="K1086" s="231"/>
      <c r="L1086" s="236"/>
      <c r="M1086" s="237"/>
      <c r="N1086" s="238"/>
      <c r="O1086" s="238"/>
      <c r="P1086" s="238"/>
      <c r="Q1086" s="238"/>
      <c r="R1086" s="238"/>
      <c r="S1086" s="238"/>
      <c r="T1086" s="239"/>
      <c r="AT1086" s="240" t="s">
        <v>157</v>
      </c>
      <c r="AU1086" s="240" t="s">
        <v>80</v>
      </c>
      <c r="AV1086" s="12" t="s">
        <v>80</v>
      </c>
      <c r="AW1086" s="12" t="s">
        <v>33</v>
      </c>
      <c r="AX1086" s="12" t="s">
        <v>71</v>
      </c>
      <c r="AY1086" s="240" t="s">
        <v>145</v>
      </c>
    </row>
    <row r="1087" spans="2:51" s="11" customFormat="1" ht="12">
      <c r="B1087" s="220"/>
      <c r="C1087" s="221"/>
      <c r="D1087" s="217" t="s">
        <v>157</v>
      </c>
      <c r="E1087" s="222" t="s">
        <v>19</v>
      </c>
      <c r="F1087" s="223" t="s">
        <v>244</v>
      </c>
      <c r="G1087" s="221"/>
      <c r="H1087" s="222" t="s">
        <v>19</v>
      </c>
      <c r="I1087" s="224"/>
      <c r="J1087" s="221"/>
      <c r="K1087" s="221"/>
      <c r="L1087" s="225"/>
      <c r="M1087" s="226"/>
      <c r="N1087" s="227"/>
      <c r="O1087" s="227"/>
      <c r="P1087" s="227"/>
      <c r="Q1087" s="227"/>
      <c r="R1087" s="227"/>
      <c r="S1087" s="227"/>
      <c r="T1087" s="228"/>
      <c r="AT1087" s="229" t="s">
        <v>157</v>
      </c>
      <c r="AU1087" s="229" t="s">
        <v>80</v>
      </c>
      <c r="AV1087" s="11" t="s">
        <v>76</v>
      </c>
      <c r="AW1087" s="11" t="s">
        <v>33</v>
      </c>
      <c r="AX1087" s="11" t="s">
        <v>71</v>
      </c>
      <c r="AY1087" s="229" t="s">
        <v>145</v>
      </c>
    </row>
    <row r="1088" spans="2:51" s="12" customFormat="1" ht="12">
      <c r="B1088" s="230"/>
      <c r="C1088" s="231"/>
      <c r="D1088" s="217" t="s">
        <v>157</v>
      </c>
      <c r="E1088" s="232" t="s">
        <v>19</v>
      </c>
      <c r="F1088" s="233" t="s">
        <v>245</v>
      </c>
      <c r="G1088" s="231"/>
      <c r="H1088" s="234">
        <v>-169.05</v>
      </c>
      <c r="I1088" s="235"/>
      <c r="J1088" s="231"/>
      <c r="K1088" s="231"/>
      <c r="L1088" s="236"/>
      <c r="M1088" s="237"/>
      <c r="N1088" s="238"/>
      <c r="O1088" s="238"/>
      <c r="P1088" s="238"/>
      <c r="Q1088" s="238"/>
      <c r="R1088" s="238"/>
      <c r="S1088" s="238"/>
      <c r="T1088" s="239"/>
      <c r="AT1088" s="240" t="s">
        <v>157</v>
      </c>
      <c r="AU1088" s="240" t="s">
        <v>80</v>
      </c>
      <c r="AV1088" s="12" t="s">
        <v>80</v>
      </c>
      <c r="AW1088" s="12" t="s">
        <v>33</v>
      </c>
      <c r="AX1088" s="12" t="s">
        <v>71</v>
      </c>
      <c r="AY1088" s="240" t="s">
        <v>145</v>
      </c>
    </row>
    <row r="1089" spans="2:51" s="12" customFormat="1" ht="12">
      <c r="B1089" s="230"/>
      <c r="C1089" s="231"/>
      <c r="D1089" s="217" t="s">
        <v>157</v>
      </c>
      <c r="E1089" s="232" t="s">
        <v>19</v>
      </c>
      <c r="F1089" s="233" t="s">
        <v>246</v>
      </c>
      <c r="G1089" s="231"/>
      <c r="H1089" s="234">
        <v>-84.2</v>
      </c>
      <c r="I1089" s="235"/>
      <c r="J1089" s="231"/>
      <c r="K1089" s="231"/>
      <c r="L1089" s="236"/>
      <c r="M1089" s="237"/>
      <c r="N1089" s="238"/>
      <c r="O1089" s="238"/>
      <c r="P1089" s="238"/>
      <c r="Q1089" s="238"/>
      <c r="R1089" s="238"/>
      <c r="S1089" s="238"/>
      <c r="T1089" s="239"/>
      <c r="AT1089" s="240" t="s">
        <v>157</v>
      </c>
      <c r="AU1089" s="240" t="s">
        <v>80</v>
      </c>
      <c r="AV1089" s="12" t="s">
        <v>80</v>
      </c>
      <c r="AW1089" s="12" t="s">
        <v>33</v>
      </c>
      <c r="AX1089" s="12" t="s">
        <v>71</v>
      </c>
      <c r="AY1089" s="240" t="s">
        <v>145</v>
      </c>
    </row>
    <row r="1090" spans="2:51" s="11" customFormat="1" ht="12">
      <c r="B1090" s="220"/>
      <c r="C1090" s="221"/>
      <c r="D1090" s="217" t="s">
        <v>157</v>
      </c>
      <c r="E1090" s="222" t="s">
        <v>19</v>
      </c>
      <c r="F1090" s="223" t="s">
        <v>250</v>
      </c>
      <c r="G1090" s="221"/>
      <c r="H1090" s="222" t="s">
        <v>19</v>
      </c>
      <c r="I1090" s="224"/>
      <c r="J1090" s="221"/>
      <c r="K1090" s="221"/>
      <c r="L1090" s="225"/>
      <c r="M1090" s="226"/>
      <c r="N1090" s="227"/>
      <c r="O1090" s="227"/>
      <c r="P1090" s="227"/>
      <c r="Q1090" s="227"/>
      <c r="R1090" s="227"/>
      <c r="S1090" s="227"/>
      <c r="T1090" s="228"/>
      <c r="AT1090" s="229" t="s">
        <v>157</v>
      </c>
      <c r="AU1090" s="229" t="s">
        <v>80</v>
      </c>
      <c r="AV1090" s="11" t="s">
        <v>76</v>
      </c>
      <c r="AW1090" s="11" t="s">
        <v>33</v>
      </c>
      <c r="AX1090" s="11" t="s">
        <v>71</v>
      </c>
      <c r="AY1090" s="229" t="s">
        <v>145</v>
      </c>
    </row>
    <row r="1091" spans="2:51" s="12" customFormat="1" ht="12">
      <c r="B1091" s="230"/>
      <c r="C1091" s="231"/>
      <c r="D1091" s="217" t="s">
        <v>157</v>
      </c>
      <c r="E1091" s="232" t="s">
        <v>19</v>
      </c>
      <c r="F1091" s="233" t="s">
        <v>251</v>
      </c>
      <c r="G1091" s="231"/>
      <c r="H1091" s="234">
        <v>190.512</v>
      </c>
      <c r="I1091" s="235"/>
      <c r="J1091" s="231"/>
      <c r="K1091" s="231"/>
      <c r="L1091" s="236"/>
      <c r="M1091" s="237"/>
      <c r="N1091" s="238"/>
      <c r="O1091" s="238"/>
      <c r="P1091" s="238"/>
      <c r="Q1091" s="238"/>
      <c r="R1091" s="238"/>
      <c r="S1091" s="238"/>
      <c r="T1091" s="239"/>
      <c r="AT1091" s="240" t="s">
        <v>157</v>
      </c>
      <c r="AU1091" s="240" t="s">
        <v>80</v>
      </c>
      <c r="AV1091" s="12" t="s">
        <v>80</v>
      </c>
      <c r="AW1091" s="12" t="s">
        <v>33</v>
      </c>
      <c r="AX1091" s="12" t="s">
        <v>71</v>
      </c>
      <c r="AY1091" s="240" t="s">
        <v>145</v>
      </c>
    </row>
    <row r="1092" spans="2:51" s="12" customFormat="1" ht="12">
      <c r="B1092" s="230"/>
      <c r="C1092" s="231"/>
      <c r="D1092" s="217" t="s">
        <v>157</v>
      </c>
      <c r="E1092" s="232" t="s">
        <v>19</v>
      </c>
      <c r="F1092" s="233" t="s">
        <v>252</v>
      </c>
      <c r="G1092" s="231"/>
      <c r="H1092" s="234">
        <v>154.224</v>
      </c>
      <c r="I1092" s="235"/>
      <c r="J1092" s="231"/>
      <c r="K1092" s="231"/>
      <c r="L1092" s="236"/>
      <c r="M1092" s="237"/>
      <c r="N1092" s="238"/>
      <c r="O1092" s="238"/>
      <c r="P1092" s="238"/>
      <c r="Q1092" s="238"/>
      <c r="R1092" s="238"/>
      <c r="S1092" s="238"/>
      <c r="T1092" s="239"/>
      <c r="AT1092" s="240" t="s">
        <v>157</v>
      </c>
      <c r="AU1092" s="240" t="s">
        <v>80</v>
      </c>
      <c r="AV1092" s="12" t="s">
        <v>80</v>
      </c>
      <c r="AW1092" s="12" t="s">
        <v>33</v>
      </c>
      <c r="AX1092" s="12" t="s">
        <v>71</v>
      </c>
      <c r="AY1092" s="240" t="s">
        <v>145</v>
      </c>
    </row>
    <row r="1093" spans="2:51" s="12" customFormat="1" ht="12">
      <c r="B1093" s="230"/>
      <c r="C1093" s="231"/>
      <c r="D1093" s="217" t="s">
        <v>157</v>
      </c>
      <c r="E1093" s="232" t="s">
        <v>19</v>
      </c>
      <c r="F1093" s="233" t="s">
        <v>253</v>
      </c>
      <c r="G1093" s="231"/>
      <c r="H1093" s="234">
        <v>102.816</v>
      </c>
      <c r="I1093" s="235"/>
      <c r="J1093" s="231"/>
      <c r="K1093" s="231"/>
      <c r="L1093" s="236"/>
      <c r="M1093" s="237"/>
      <c r="N1093" s="238"/>
      <c r="O1093" s="238"/>
      <c r="P1093" s="238"/>
      <c r="Q1093" s="238"/>
      <c r="R1093" s="238"/>
      <c r="S1093" s="238"/>
      <c r="T1093" s="239"/>
      <c r="AT1093" s="240" t="s">
        <v>157</v>
      </c>
      <c r="AU1093" s="240" t="s">
        <v>80</v>
      </c>
      <c r="AV1093" s="12" t="s">
        <v>80</v>
      </c>
      <c r="AW1093" s="12" t="s">
        <v>33</v>
      </c>
      <c r="AX1093" s="12" t="s">
        <v>71</v>
      </c>
      <c r="AY1093" s="240" t="s">
        <v>145</v>
      </c>
    </row>
    <row r="1094" spans="2:51" s="12" customFormat="1" ht="12">
      <c r="B1094" s="230"/>
      <c r="C1094" s="231"/>
      <c r="D1094" s="217" t="s">
        <v>157</v>
      </c>
      <c r="E1094" s="232" t="s">
        <v>19</v>
      </c>
      <c r="F1094" s="233" t="s">
        <v>254</v>
      </c>
      <c r="G1094" s="231"/>
      <c r="H1094" s="234">
        <v>39.816</v>
      </c>
      <c r="I1094" s="235"/>
      <c r="J1094" s="231"/>
      <c r="K1094" s="231"/>
      <c r="L1094" s="236"/>
      <c r="M1094" s="237"/>
      <c r="N1094" s="238"/>
      <c r="O1094" s="238"/>
      <c r="P1094" s="238"/>
      <c r="Q1094" s="238"/>
      <c r="R1094" s="238"/>
      <c r="S1094" s="238"/>
      <c r="T1094" s="239"/>
      <c r="AT1094" s="240" t="s">
        <v>157</v>
      </c>
      <c r="AU1094" s="240" t="s">
        <v>80</v>
      </c>
      <c r="AV1094" s="12" t="s">
        <v>80</v>
      </c>
      <c r="AW1094" s="12" t="s">
        <v>33</v>
      </c>
      <c r="AX1094" s="12" t="s">
        <v>71</v>
      </c>
      <c r="AY1094" s="240" t="s">
        <v>145</v>
      </c>
    </row>
    <row r="1095" spans="2:51" s="12" customFormat="1" ht="12">
      <c r="B1095" s="230"/>
      <c r="C1095" s="231"/>
      <c r="D1095" s="217" t="s">
        <v>157</v>
      </c>
      <c r="E1095" s="232" t="s">
        <v>19</v>
      </c>
      <c r="F1095" s="233" t="s">
        <v>255</v>
      </c>
      <c r="G1095" s="231"/>
      <c r="H1095" s="234">
        <v>29.988</v>
      </c>
      <c r="I1095" s="235"/>
      <c r="J1095" s="231"/>
      <c r="K1095" s="231"/>
      <c r="L1095" s="236"/>
      <c r="M1095" s="237"/>
      <c r="N1095" s="238"/>
      <c r="O1095" s="238"/>
      <c r="P1095" s="238"/>
      <c r="Q1095" s="238"/>
      <c r="R1095" s="238"/>
      <c r="S1095" s="238"/>
      <c r="T1095" s="239"/>
      <c r="AT1095" s="240" t="s">
        <v>157</v>
      </c>
      <c r="AU1095" s="240" t="s">
        <v>80</v>
      </c>
      <c r="AV1095" s="12" t="s">
        <v>80</v>
      </c>
      <c r="AW1095" s="12" t="s">
        <v>33</v>
      </c>
      <c r="AX1095" s="12" t="s">
        <v>71</v>
      </c>
      <c r="AY1095" s="240" t="s">
        <v>145</v>
      </c>
    </row>
    <row r="1096" spans="2:51" s="12" customFormat="1" ht="12">
      <c r="B1096" s="230"/>
      <c r="C1096" s="231"/>
      <c r="D1096" s="217" t="s">
        <v>157</v>
      </c>
      <c r="E1096" s="232" t="s">
        <v>19</v>
      </c>
      <c r="F1096" s="233" t="s">
        <v>256</v>
      </c>
      <c r="G1096" s="231"/>
      <c r="H1096" s="234">
        <v>-67.768</v>
      </c>
      <c r="I1096" s="235"/>
      <c r="J1096" s="231"/>
      <c r="K1096" s="231"/>
      <c r="L1096" s="236"/>
      <c r="M1096" s="237"/>
      <c r="N1096" s="238"/>
      <c r="O1096" s="238"/>
      <c r="P1096" s="238"/>
      <c r="Q1096" s="238"/>
      <c r="R1096" s="238"/>
      <c r="S1096" s="238"/>
      <c r="T1096" s="239"/>
      <c r="AT1096" s="240" t="s">
        <v>157</v>
      </c>
      <c r="AU1096" s="240" t="s">
        <v>80</v>
      </c>
      <c r="AV1096" s="12" t="s">
        <v>80</v>
      </c>
      <c r="AW1096" s="12" t="s">
        <v>33</v>
      </c>
      <c r="AX1096" s="12" t="s">
        <v>71</v>
      </c>
      <c r="AY1096" s="240" t="s">
        <v>145</v>
      </c>
    </row>
    <row r="1097" spans="2:51" s="12" customFormat="1" ht="12">
      <c r="B1097" s="230"/>
      <c r="C1097" s="231"/>
      <c r="D1097" s="217" t="s">
        <v>157</v>
      </c>
      <c r="E1097" s="232" t="s">
        <v>19</v>
      </c>
      <c r="F1097" s="233" t="s">
        <v>257</v>
      </c>
      <c r="G1097" s="231"/>
      <c r="H1097" s="234">
        <v>-31.52</v>
      </c>
      <c r="I1097" s="235"/>
      <c r="J1097" s="231"/>
      <c r="K1097" s="231"/>
      <c r="L1097" s="236"/>
      <c r="M1097" s="237"/>
      <c r="N1097" s="238"/>
      <c r="O1097" s="238"/>
      <c r="P1097" s="238"/>
      <c r="Q1097" s="238"/>
      <c r="R1097" s="238"/>
      <c r="S1097" s="238"/>
      <c r="T1097" s="239"/>
      <c r="AT1097" s="240" t="s">
        <v>157</v>
      </c>
      <c r="AU1097" s="240" t="s">
        <v>80</v>
      </c>
      <c r="AV1097" s="12" t="s">
        <v>80</v>
      </c>
      <c r="AW1097" s="12" t="s">
        <v>33</v>
      </c>
      <c r="AX1097" s="12" t="s">
        <v>71</v>
      </c>
      <c r="AY1097" s="240" t="s">
        <v>145</v>
      </c>
    </row>
    <row r="1098" spans="2:51" s="12" customFormat="1" ht="12">
      <c r="B1098" s="230"/>
      <c r="C1098" s="231"/>
      <c r="D1098" s="217" t="s">
        <v>157</v>
      </c>
      <c r="E1098" s="232" t="s">
        <v>19</v>
      </c>
      <c r="F1098" s="233" t="s">
        <v>258</v>
      </c>
      <c r="G1098" s="231"/>
      <c r="H1098" s="234">
        <v>-22.852</v>
      </c>
      <c r="I1098" s="235"/>
      <c r="J1098" s="231"/>
      <c r="K1098" s="231"/>
      <c r="L1098" s="236"/>
      <c r="M1098" s="237"/>
      <c r="N1098" s="238"/>
      <c r="O1098" s="238"/>
      <c r="P1098" s="238"/>
      <c r="Q1098" s="238"/>
      <c r="R1098" s="238"/>
      <c r="S1098" s="238"/>
      <c r="T1098" s="239"/>
      <c r="AT1098" s="240" t="s">
        <v>157</v>
      </c>
      <c r="AU1098" s="240" t="s">
        <v>80</v>
      </c>
      <c r="AV1098" s="12" t="s">
        <v>80</v>
      </c>
      <c r="AW1098" s="12" t="s">
        <v>33</v>
      </c>
      <c r="AX1098" s="12" t="s">
        <v>71</v>
      </c>
      <c r="AY1098" s="240" t="s">
        <v>145</v>
      </c>
    </row>
    <row r="1099" spans="2:51" s="11" customFormat="1" ht="12">
      <c r="B1099" s="220"/>
      <c r="C1099" s="221"/>
      <c r="D1099" s="217" t="s">
        <v>157</v>
      </c>
      <c r="E1099" s="222" t="s">
        <v>19</v>
      </c>
      <c r="F1099" s="223" t="s">
        <v>259</v>
      </c>
      <c r="G1099" s="221"/>
      <c r="H1099" s="222" t="s">
        <v>19</v>
      </c>
      <c r="I1099" s="224"/>
      <c r="J1099" s="221"/>
      <c r="K1099" s="221"/>
      <c r="L1099" s="225"/>
      <c r="M1099" s="226"/>
      <c r="N1099" s="227"/>
      <c r="O1099" s="227"/>
      <c r="P1099" s="227"/>
      <c r="Q1099" s="227"/>
      <c r="R1099" s="227"/>
      <c r="S1099" s="227"/>
      <c r="T1099" s="228"/>
      <c r="AT1099" s="229" t="s">
        <v>157</v>
      </c>
      <c r="AU1099" s="229" t="s">
        <v>80</v>
      </c>
      <c r="AV1099" s="11" t="s">
        <v>76</v>
      </c>
      <c r="AW1099" s="11" t="s">
        <v>33</v>
      </c>
      <c r="AX1099" s="11" t="s">
        <v>71</v>
      </c>
      <c r="AY1099" s="229" t="s">
        <v>145</v>
      </c>
    </row>
    <row r="1100" spans="2:51" s="12" customFormat="1" ht="12">
      <c r="B1100" s="230"/>
      <c r="C1100" s="231"/>
      <c r="D1100" s="217" t="s">
        <v>157</v>
      </c>
      <c r="E1100" s="232" t="s">
        <v>19</v>
      </c>
      <c r="F1100" s="233" t="s">
        <v>260</v>
      </c>
      <c r="G1100" s="231"/>
      <c r="H1100" s="234">
        <v>50.904</v>
      </c>
      <c r="I1100" s="235"/>
      <c r="J1100" s="231"/>
      <c r="K1100" s="231"/>
      <c r="L1100" s="236"/>
      <c r="M1100" s="237"/>
      <c r="N1100" s="238"/>
      <c r="O1100" s="238"/>
      <c r="P1100" s="238"/>
      <c r="Q1100" s="238"/>
      <c r="R1100" s="238"/>
      <c r="S1100" s="238"/>
      <c r="T1100" s="239"/>
      <c r="AT1100" s="240" t="s">
        <v>157</v>
      </c>
      <c r="AU1100" s="240" t="s">
        <v>80</v>
      </c>
      <c r="AV1100" s="12" t="s">
        <v>80</v>
      </c>
      <c r="AW1100" s="12" t="s">
        <v>33</v>
      </c>
      <c r="AX1100" s="12" t="s">
        <v>71</v>
      </c>
      <c r="AY1100" s="240" t="s">
        <v>145</v>
      </c>
    </row>
    <row r="1101" spans="2:51" s="11" customFormat="1" ht="12">
      <c r="B1101" s="220"/>
      <c r="C1101" s="221"/>
      <c r="D1101" s="217" t="s">
        <v>157</v>
      </c>
      <c r="E1101" s="222" t="s">
        <v>19</v>
      </c>
      <c r="F1101" s="223" t="s">
        <v>261</v>
      </c>
      <c r="G1101" s="221"/>
      <c r="H1101" s="222" t="s">
        <v>19</v>
      </c>
      <c r="I1101" s="224"/>
      <c r="J1101" s="221"/>
      <c r="K1101" s="221"/>
      <c r="L1101" s="225"/>
      <c r="M1101" s="226"/>
      <c r="N1101" s="227"/>
      <c r="O1101" s="227"/>
      <c r="P1101" s="227"/>
      <c r="Q1101" s="227"/>
      <c r="R1101" s="227"/>
      <c r="S1101" s="227"/>
      <c r="T1101" s="228"/>
      <c r="AT1101" s="229" t="s">
        <v>157</v>
      </c>
      <c r="AU1101" s="229" t="s">
        <v>80</v>
      </c>
      <c r="AV1101" s="11" t="s">
        <v>76</v>
      </c>
      <c r="AW1101" s="11" t="s">
        <v>33</v>
      </c>
      <c r="AX1101" s="11" t="s">
        <v>71</v>
      </c>
      <c r="AY1101" s="229" t="s">
        <v>145</v>
      </c>
    </row>
    <row r="1102" spans="2:51" s="12" customFormat="1" ht="12">
      <c r="B1102" s="230"/>
      <c r="C1102" s="231"/>
      <c r="D1102" s="217" t="s">
        <v>157</v>
      </c>
      <c r="E1102" s="232" t="s">
        <v>19</v>
      </c>
      <c r="F1102" s="233" t="s">
        <v>262</v>
      </c>
      <c r="G1102" s="231"/>
      <c r="H1102" s="234">
        <v>26.384</v>
      </c>
      <c r="I1102" s="235"/>
      <c r="J1102" s="231"/>
      <c r="K1102" s="231"/>
      <c r="L1102" s="236"/>
      <c r="M1102" s="237"/>
      <c r="N1102" s="238"/>
      <c r="O1102" s="238"/>
      <c r="P1102" s="238"/>
      <c r="Q1102" s="238"/>
      <c r="R1102" s="238"/>
      <c r="S1102" s="238"/>
      <c r="T1102" s="239"/>
      <c r="AT1102" s="240" t="s">
        <v>157</v>
      </c>
      <c r="AU1102" s="240" t="s">
        <v>80</v>
      </c>
      <c r="AV1102" s="12" t="s">
        <v>80</v>
      </c>
      <c r="AW1102" s="12" t="s">
        <v>33</v>
      </c>
      <c r="AX1102" s="12" t="s">
        <v>71</v>
      </c>
      <c r="AY1102" s="240" t="s">
        <v>145</v>
      </c>
    </row>
    <row r="1103" spans="2:51" s="12" customFormat="1" ht="12">
      <c r="B1103" s="230"/>
      <c r="C1103" s="231"/>
      <c r="D1103" s="217" t="s">
        <v>157</v>
      </c>
      <c r="E1103" s="232" t="s">
        <v>19</v>
      </c>
      <c r="F1103" s="233" t="s">
        <v>263</v>
      </c>
      <c r="G1103" s="231"/>
      <c r="H1103" s="234">
        <v>16.758</v>
      </c>
      <c r="I1103" s="235"/>
      <c r="J1103" s="231"/>
      <c r="K1103" s="231"/>
      <c r="L1103" s="236"/>
      <c r="M1103" s="237"/>
      <c r="N1103" s="238"/>
      <c r="O1103" s="238"/>
      <c r="P1103" s="238"/>
      <c r="Q1103" s="238"/>
      <c r="R1103" s="238"/>
      <c r="S1103" s="238"/>
      <c r="T1103" s="239"/>
      <c r="AT1103" s="240" t="s">
        <v>157</v>
      </c>
      <c r="AU1103" s="240" t="s">
        <v>80</v>
      </c>
      <c r="AV1103" s="12" t="s">
        <v>80</v>
      </c>
      <c r="AW1103" s="12" t="s">
        <v>33</v>
      </c>
      <c r="AX1103" s="12" t="s">
        <v>71</v>
      </c>
      <c r="AY1103" s="240" t="s">
        <v>145</v>
      </c>
    </row>
    <row r="1104" spans="2:51" s="11" customFormat="1" ht="12">
      <c r="B1104" s="220"/>
      <c r="C1104" s="221"/>
      <c r="D1104" s="217" t="s">
        <v>157</v>
      </c>
      <c r="E1104" s="222" t="s">
        <v>19</v>
      </c>
      <c r="F1104" s="223" t="s">
        <v>264</v>
      </c>
      <c r="G1104" s="221"/>
      <c r="H1104" s="222" t="s">
        <v>19</v>
      </c>
      <c r="I1104" s="224"/>
      <c r="J1104" s="221"/>
      <c r="K1104" s="221"/>
      <c r="L1104" s="225"/>
      <c r="M1104" s="226"/>
      <c r="N1104" s="227"/>
      <c r="O1104" s="227"/>
      <c r="P1104" s="227"/>
      <c r="Q1104" s="227"/>
      <c r="R1104" s="227"/>
      <c r="S1104" s="227"/>
      <c r="T1104" s="228"/>
      <c r="AT1104" s="229" t="s">
        <v>157</v>
      </c>
      <c r="AU1104" s="229" t="s">
        <v>80</v>
      </c>
      <c r="AV1104" s="11" t="s">
        <v>76</v>
      </c>
      <c r="AW1104" s="11" t="s">
        <v>33</v>
      </c>
      <c r="AX1104" s="11" t="s">
        <v>71</v>
      </c>
      <c r="AY1104" s="229" t="s">
        <v>145</v>
      </c>
    </row>
    <row r="1105" spans="2:51" s="12" customFormat="1" ht="12">
      <c r="B1105" s="230"/>
      <c r="C1105" s="231"/>
      <c r="D1105" s="217" t="s">
        <v>157</v>
      </c>
      <c r="E1105" s="232" t="s">
        <v>19</v>
      </c>
      <c r="F1105" s="233" t="s">
        <v>265</v>
      </c>
      <c r="G1105" s="231"/>
      <c r="H1105" s="234">
        <v>41.076</v>
      </c>
      <c r="I1105" s="235"/>
      <c r="J1105" s="231"/>
      <c r="K1105" s="231"/>
      <c r="L1105" s="236"/>
      <c r="M1105" s="237"/>
      <c r="N1105" s="238"/>
      <c r="O1105" s="238"/>
      <c r="P1105" s="238"/>
      <c r="Q1105" s="238"/>
      <c r="R1105" s="238"/>
      <c r="S1105" s="238"/>
      <c r="T1105" s="239"/>
      <c r="AT1105" s="240" t="s">
        <v>157</v>
      </c>
      <c r="AU1105" s="240" t="s">
        <v>80</v>
      </c>
      <c r="AV1105" s="12" t="s">
        <v>80</v>
      </c>
      <c r="AW1105" s="12" t="s">
        <v>33</v>
      </c>
      <c r="AX1105" s="12" t="s">
        <v>71</v>
      </c>
      <c r="AY1105" s="240" t="s">
        <v>145</v>
      </c>
    </row>
    <row r="1106" spans="2:51" s="11" customFormat="1" ht="12">
      <c r="B1106" s="220"/>
      <c r="C1106" s="221"/>
      <c r="D1106" s="217" t="s">
        <v>157</v>
      </c>
      <c r="E1106" s="222" t="s">
        <v>19</v>
      </c>
      <c r="F1106" s="223" t="s">
        <v>266</v>
      </c>
      <c r="G1106" s="221"/>
      <c r="H1106" s="222" t="s">
        <v>19</v>
      </c>
      <c r="I1106" s="224"/>
      <c r="J1106" s="221"/>
      <c r="K1106" s="221"/>
      <c r="L1106" s="225"/>
      <c r="M1106" s="226"/>
      <c r="N1106" s="227"/>
      <c r="O1106" s="227"/>
      <c r="P1106" s="227"/>
      <c r="Q1106" s="227"/>
      <c r="R1106" s="227"/>
      <c r="S1106" s="227"/>
      <c r="T1106" s="228"/>
      <c r="AT1106" s="229" t="s">
        <v>157</v>
      </c>
      <c r="AU1106" s="229" t="s">
        <v>80</v>
      </c>
      <c r="AV1106" s="11" t="s">
        <v>76</v>
      </c>
      <c r="AW1106" s="11" t="s">
        <v>33</v>
      </c>
      <c r="AX1106" s="11" t="s">
        <v>71</v>
      </c>
      <c r="AY1106" s="229" t="s">
        <v>145</v>
      </c>
    </row>
    <row r="1107" spans="2:51" s="12" customFormat="1" ht="12">
      <c r="B1107" s="230"/>
      <c r="C1107" s="231"/>
      <c r="D1107" s="217" t="s">
        <v>157</v>
      </c>
      <c r="E1107" s="232" t="s">
        <v>19</v>
      </c>
      <c r="F1107" s="233" t="s">
        <v>267</v>
      </c>
      <c r="G1107" s="231"/>
      <c r="H1107" s="234">
        <v>45.36</v>
      </c>
      <c r="I1107" s="235"/>
      <c r="J1107" s="231"/>
      <c r="K1107" s="231"/>
      <c r="L1107" s="236"/>
      <c r="M1107" s="237"/>
      <c r="N1107" s="238"/>
      <c r="O1107" s="238"/>
      <c r="P1107" s="238"/>
      <c r="Q1107" s="238"/>
      <c r="R1107" s="238"/>
      <c r="S1107" s="238"/>
      <c r="T1107" s="239"/>
      <c r="AT1107" s="240" t="s">
        <v>157</v>
      </c>
      <c r="AU1107" s="240" t="s">
        <v>80</v>
      </c>
      <c r="AV1107" s="12" t="s">
        <v>80</v>
      </c>
      <c r="AW1107" s="12" t="s">
        <v>33</v>
      </c>
      <c r="AX1107" s="12" t="s">
        <v>71</v>
      </c>
      <c r="AY1107" s="240" t="s">
        <v>145</v>
      </c>
    </row>
    <row r="1108" spans="2:51" s="11" customFormat="1" ht="12">
      <c r="B1108" s="220"/>
      <c r="C1108" s="221"/>
      <c r="D1108" s="217" t="s">
        <v>157</v>
      </c>
      <c r="E1108" s="222" t="s">
        <v>19</v>
      </c>
      <c r="F1108" s="223" t="s">
        <v>268</v>
      </c>
      <c r="G1108" s="221"/>
      <c r="H1108" s="222" t="s">
        <v>19</v>
      </c>
      <c r="I1108" s="224"/>
      <c r="J1108" s="221"/>
      <c r="K1108" s="221"/>
      <c r="L1108" s="225"/>
      <c r="M1108" s="226"/>
      <c r="N1108" s="227"/>
      <c r="O1108" s="227"/>
      <c r="P1108" s="227"/>
      <c r="Q1108" s="227"/>
      <c r="R1108" s="227"/>
      <c r="S1108" s="227"/>
      <c r="T1108" s="228"/>
      <c r="AT1108" s="229" t="s">
        <v>157</v>
      </c>
      <c r="AU1108" s="229" t="s">
        <v>80</v>
      </c>
      <c r="AV1108" s="11" t="s">
        <v>76</v>
      </c>
      <c r="AW1108" s="11" t="s">
        <v>33</v>
      </c>
      <c r="AX1108" s="11" t="s">
        <v>71</v>
      </c>
      <c r="AY1108" s="229" t="s">
        <v>145</v>
      </c>
    </row>
    <row r="1109" spans="2:51" s="12" customFormat="1" ht="12">
      <c r="B1109" s="230"/>
      <c r="C1109" s="231"/>
      <c r="D1109" s="217" t="s">
        <v>157</v>
      </c>
      <c r="E1109" s="232" t="s">
        <v>19</v>
      </c>
      <c r="F1109" s="233" t="s">
        <v>269</v>
      </c>
      <c r="G1109" s="231"/>
      <c r="H1109" s="234">
        <v>57.708</v>
      </c>
      <c r="I1109" s="235"/>
      <c r="J1109" s="231"/>
      <c r="K1109" s="231"/>
      <c r="L1109" s="236"/>
      <c r="M1109" s="237"/>
      <c r="N1109" s="238"/>
      <c r="O1109" s="238"/>
      <c r="P1109" s="238"/>
      <c r="Q1109" s="238"/>
      <c r="R1109" s="238"/>
      <c r="S1109" s="238"/>
      <c r="T1109" s="239"/>
      <c r="AT1109" s="240" t="s">
        <v>157</v>
      </c>
      <c r="AU1109" s="240" t="s">
        <v>80</v>
      </c>
      <c r="AV1109" s="12" t="s">
        <v>80</v>
      </c>
      <c r="AW1109" s="12" t="s">
        <v>33</v>
      </c>
      <c r="AX1109" s="12" t="s">
        <v>71</v>
      </c>
      <c r="AY1109" s="240" t="s">
        <v>145</v>
      </c>
    </row>
    <row r="1110" spans="2:51" s="14" customFormat="1" ht="12">
      <c r="B1110" s="262"/>
      <c r="C1110" s="263"/>
      <c r="D1110" s="217" t="s">
        <v>157</v>
      </c>
      <c r="E1110" s="264" t="s">
        <v>19</v>
      </c>
      <c r="F1110" s="265" t="s">
        <v>229</v>
      </c>
      <c r="G1110" s="263"/>
      <c r="H1110" s="266">
        <v>2431.816</v>
      </c>
      <c r="I1110" s="267"/>
      <c r="J1110" s="263"/>
      <c r="K1110" s="263"/>
      <c r="L1110" s="268"/>
      <c r="M1110" s="269"/>
      <c r="N1110" s="270"/>
      <c r="O1110" s="270"/>
      <c r="P1110" s="270"/>
      <c r="Q1110" s="270"/>
      <c r="R1110" s="270"/>
      <c r="S1110" s="270"/>
      <c r="T1110" s="271"/>
      <c r="AT1110" s="272" t="s">
        <v>157</v>
      </c>
      <c r="AU1110" s="272" t="s">
        <v>80</v>
      </c>
      <c r="AV1110" s="14" t="s">
        <v>146</v>
      </c>
      <c r="AW1110" s="14" t="s">
        <v>33</v>
      </c>
      <c r="AX1110" s="14" t="s">
        <v>71</v>
      </c>
      <c r="AY1110" s="272" t="s">
        <v>145</v>
      </c>
    </row>
    <row r="1111" spans="2:51" s="12" customFormat="1" ht="12">
      <c r="B1111" s="230"/>
      <c r="C1111" s="231"/>
      <c r="D1111" s="217" t="s">
        <v>157</v>
      </c>
      <c r="E1111" s="232" t="s">
        <v>19</v>
      </c>
      <c r="F1111" s="233" t="s">
        <v>1093</v>
      </c>
      <c r="G1111" s="231"/>
      <c r="H1111" s="234">
        <v>-2431.816</v>
      </c>
      <c r="I1111" s="235"/>
      <c r="J1111" s="231"/>
      <c r="K1111" s="231"/>
      <c r="L1111" s="236"/>
      <c r="M1111" s="237"/>
      <c r="N1111" s="238"/>
      <c r="O1111" s="238"/>
      <c r="P1111" s="238"/>
      <c r="Q1111" s="238"/>
      <c r="R1111" s="238"/>
      <c r="S1111" s="238"/>
      <c r="T1111" s="239"/>
      <c r="AT1111" s="240" t="s">
        <v>157</v>
      </c>
      <c r="AU1111" s="240" t="s">
        <v>80</v>
      </c>
      <c r="AV1111" s="12" t="s">
        <v>80</v>
      </c>
      <c r="AW1111" s="12" t="s">
        <v>33</v>
      </c>
      <c r="AX1111" s="12" t="s">
        <v>71</v>
      </c>
      <c r="AY1111" s="240" t="s">
        <v>145</v>
      </c>
    </row>
    <row r="1112" spans="2:51" s="12" customFormat="1" ht="12">
      <c r="B1112" s="230"/>
      <c r="C1112" s="231"/>
      <c r="D1112" s="217" t="s">
        <v>157</v>
      </c>
      <c r="E1112" s="232" t="s">
        <v>19</v>
      </c>
      <c r="F1112" s="233" t="s">
        <v>1094</v>
      </c>
      <c r="G1112" s="231"/>
      <c r="H1112" s="234">
        <v>2188.634</v>
      </c>
      <c r="I1112" s="235"/>
      <c r="J1112" s="231"/>
      <c r="K1112" s="231"/>
      <c r="L1112" s="236"/>
      <c r="M1112" s="237"/>
      <c r="N1112" s="238"/>
      <c r="O1112" s="238"/>
      <c r="P1112" s="238"/>
      <c r="Q1112" s="238"/>
      <c r="R1112" s="238"/>
      <c r="S1112" s="238"/>
      <c r="T1112" s="239"/>
      <c r="AT1112" s="240" t="s">
        <v>157</v>
      </c>
      <c r="AU1112" s="240" t="s">
        <v>80</v>
      </c>
      <c r="AV1112" s="12" t="s">
        <v>80</v>
      </c>
      <c r="AW1112" s="12" t="s">
        <v>33</v>
      </c>
      <c r="AX1112" s="12" t="s">
        <v>71</v>
      </c>
      <c r="AY1112" s="240" t="s">
        <v>145</v>
      </c>
    </row>
    <row r="1113" spans="2:51" s="13" customFormat="1" ht="12">
      <c r="B1113" s="251"/>
      <c r="C1113" s="252"/>
      <c r="D1113" s="217" t="s">
        <v>157</v>
      </c>
      <c r="E1113" s="253" t="s">
        <v>19</v>
      </c>
      <c r="F1113" s="254" t="s">
        <v>185</v>
      </c>
      <c r="G1113" s="252"/>
      <c r="H1113" s="255">
        <v>2188.634</v>
      </c>
      <c r="I1113" s="256"/>
      <c r="J1113" s="252"/>
      <c r="K1113" s="252"/>
      <c r="L1113" s="257"/>
      <c r="M1113" s="258"/>
      <c r="N1113" s="259"/>
      <c r="O1113" s="259"/>
      <c r="P1113" s="259"/>
      <c r="Q1113" s="259"/>
      <c r="R1113" s="259"/>
      <c r="S1113" s="259"/>
      <c r="T1113" s="260"/>
      <c r="AT1113" s="261" t="s">
        <v>157</v>
      </c>
      <c r="AU1113" s="261" t="s">
        <v>80</v>
      </c>
      <c r="AV1113" s="13" t="s">
        <v>153</v>
      </c>
      <c r="AW1113" s="13" t="s">
        <v>33</v>
      </c>
      <c r="AX1113" s="13" t="s">
        <v>76</v>
      </c>
      <c r="AY1113" s="261" t="s">
        <v>145</v>
      </c>
    </row>
    <row r="1114" spans="2:65" s="1" customFormat="1" ht="20.4" customHeight="1">
      <c r="B1114" s="38"/>
      <c r="C1114" s="205" t="s">
        <v>1095</v>
      </c>
      <c r="D1114" s="205" t="s">
        <v>148</v>
      </c>
      <c r="E1114" s="206" t="s">
        <v>1096</v>
      </c>
      <c r="F1114" s="207" t="s">
        <v>1097</v>
      </c>
      <c r="G1114" s="208" t="s">
        <v>177</v>
      </c>
      <c r="H1114" s="209">
        <v>2188.634</v>
      </c>
      <c r="I1114" s="210"/>
      <c r="J1114" s="211">
        <f>ROUND(I1114*H1114,2)</f>
        <v>0</v>
      </c>
      <c r="K1114" s="207" t="s">
        <v>152</v>
      </c>
      <c r="L1114" s="43"/>
      <c r="M1114" s="212" t="s">
        <v>19</v>
      </c>
      <c r="N1114" s="213" t="s">
        <v>42</v>
      </c>
      <c r="O1114" s="79"/>
      <c r="P1114" s="214">
        <f>O1114*H1114</f>
        <v>0</v>
      </c>
      <c r="Q1114" s="214">
        <v>0</v>
      </c>
      <c r="R1114" s="214">
        <f>Q1114*H1114</f>
        <v>0</v>
      </c>
      <c r="S1114" s="214">
        <v>0</v>
      </c>
      <c r="T1114" s="215">
        <f>S1114*H1114</f>
        <v>0</v>
      </c>
      <c r="AR1114" s="17" t="s">
        <v>308</v>
      </c>
      <c r="AT1114" s="17" t="s">
        <v>148</v>
      </c>
      <c r="AU1114" s="17" t="s">
        <v>80</v>
      </c>
      <c r="AY1114" s="17" t="s">
        <v>145</v>
      </c>
      <c r="BE1114" s="216">
        <f>IF(N1114="základní",J1114,0)</f>
        <v>0</v>
      </c>
      <c r="BF1114" s="216">
        <f>IF(N1114="snížená",J1114,0)</f>
        <v>0</v>
      </c>
      <c r="BG1114" s="216">
        <f>IF(N1114="zákl. přenesená",J1114,0)</f>
        <v>0</v>
      </c>
      <c r="BH1114" s="216">
        <f>IF(N1114="sníž. přenesená",J1114,0)</f>
        <v>0</v>
      </c>
      <c r="BI1114" s="216">
        <f>IF(N1114="nulová",J1114,0)</f>
        <v>0</v>
      </c>
      <c r="BJ1114" s="17" t="s">
        <v>76</v>
      </c>
      <c r="BK1114" s="216">
        <f>ROUND(I1114*H1114,2)</f>
        <v>0</v>
      </c>
      <c r="BL1114" s="17" t="s">
        <v>308</v>
      </c>
      <c r="BM1114" s="17" t="s">
        <v>1098</v>
      </c>
    </row>
    <row r="1115" spans="2:65" s="1" customFormat="1" ht="20.4" customHeight="1">
      <c r="B1115" s="38"/>
      <c r="C1115" s="205" t="s">
        <v>1099</v>
      </c>
      <c r="D1115" s="205" t="s">
        <v>148</v>
      </c>
      <c r="E1115" s="206" t="s">
        <v>1100</v>
      </c>
      <c r="F1115" s="207" t="s">
        <v>1101</v>
      </c>
      <c r="G1115" s="208" t="s">
        <v>177</v>
      </c>
      <c r="H1115" s="209">
        <v>1952.636</v>
      </c>
      <c r="I1115" s="210"/>
      <c r="J1115" s="211">
        <f>ROUND(I1115*H1115,2)</f>
        <v>0</v>
      </c>
      <c r="K1115" s="207" t="s">
        <v>152</v>
      </c>
      <c r="L1115" s="43"/>
      <c r="M1115" s="212" t="s">
        <v>19</v>
      </c>
      <c r="N1115" s="213" t="s">
        <v>42</v>
      </c>
      <c r="O1115" s="79"/>
      <c r="P1115" s="214">
        <f>O1115*H1115</f>
        <v>0</v>
      </c>
      <c r="Q1115" s="214">
        <v>0.0002</v>
      </c>
      <c r="R1115" s="214">
        <f>Q1115*H1115</f>
        <v>0.3905272</v>
      </c>
      <c r="S1115" s="214">
        <v>0</v>
      </c>
      <c r="T1115" s="215">
        <f>S1115*H1115</f>
        <v>0</v>
      </c>
      <c r="AR1115" s="17" t="s">
        <v>308</v>
      </c>
      <c r="AT1115" s="17" t="s">
        <v>148</v>
      </c>
      <c r="AU1115" s="17" t="s">
        <v>80</v>
      </c>
      <c r="AY1115" s="17" t="s">
        <v>145</v>
      </c>
      <c r="BE1115" s="216">
        <f>IF(N1115="základní",J1115,0)</f>
        <v>0</v>
      </c>
      <c r="BF1115" s="216">
        <f>IF(N1115="snížená",J1115,0)</f>
        <v>0</v>
      </c>
      <c r="BG1115" s="216">
        <f>IF(N1115="zákl. přenesená",J1115,0)</f>
        <v>0</v>
      </c>
      <c r="BH1115" s="216">
        <f>IF(N1115="sníž. přenesená",J1115,0)</f>
        <v>0</v>
      </c>
      <c r="BI1115" s="216">
        <f>IF(N1115="nulová",J1115,0)</f>
        <v>0</v>
      </c>
      <c r="BJ1115" s="17" t="s">
        <v>76</v>
      </c>
      <c r="BK1115" s="216">
        <f>ROUND(I1115*H1115,2)</f>
        <v>0</v>
      </c>
      <c r="BL1115" s="17" t="s">
        <v>308</v>
      </c>
      <c r="BM1115" s="17" t="s">
        <v>1102</v>
      </c>
    </row>
    <row r="1116" spans="2:51" s="11" customFormat="1" ht="12">
      <c r="B1116" s="220"/>
      <c r="C1116" s="221"/>
      <c r="D1116" s="217" t="s">
        <v>157</v>
      </c>
      <c r="E1116" s="222" t="s">
        <v>19</v>
      </c>
      <c r="F1116" s="223" t="s">
        <v>158</v>
      </c>
      <c r="G1116" s="221"/>
      <c r="H1116" s="222" t="s">
        <v>19</v>
      </c>
      <c r="I1116" s="224"/>
      <c r="J1116" s="221"/>
      <c r="K1116" s="221"/>
      <c r="L1116" s="225"/>
      <c r="M1116" s="226"/>
      <c r="N1116" s="227"/>
      <c r="O1116" s="227"/>
      <c r="P1116" s="227"/>
      <c r="Q1116" s="227"/>
      <c r="R1116" s="227"/>
      <c r="S1116" s="227"/>
      <c r="T1116" s="228"/>
      <c r="AT1116" s="229" t="s">
        <v>157</v>
      </c>
      <c r="AU1116" s="229" t="s">
        <v>80</v>
      </c>
      <c r="AV1116" s="11" t="s">
        <v>76</v>
      </c>
      <c r="AW1116" s="11" t="s">
        <v>33</v>
      </c>
      <c r="AX1116" s="11" t="s">
        <v>71</v>
      </c>
      <c r="AY1116" s="229" t="s">
        <v>145</v>
      </c>
    </row>
    <row r="1117" spans="2:51" s="11" customFormat="1" ht="12">
      <c r="B1117" s="220"/>
      <c r="C1117" s="221"/>
      <c r="D1117" s="217" t="s">
        <v>157</v>
      </c>
      <c r="E1117" s="222" t="s">
        <v>19</v>
      </c>
      <c r="F1117" s="223" t="s">
        <v>159</v>
      </c>
      <c r="G1117" s="221"/>
      <c r="H1117" s="222" t="s">
        <v>19</v>
      </c>
      <c r="I1117" s="224"/>
      <c r="J1117" s="221"/>
      <c r="K1117" s="221"/>
      <c r="L1117" s="225"/>
      <c r="M1117" s="226"/>
      <c r="N1117" s="227"/>
      <c r="O1117" s="227"/>
      <c r="P1117" s="227"/>
      <c r="Q1117" s="227"/>
      <c r="R1117" s="227"/>
      <c r="S1117" s="227"/>
      <c r="T1117" s="228"/>
      <c r="AT1117" s="229" t="s">
        <v>157</v>
      </c>
      <c r="AU1117" s="229" t="s">
        <v>80</v>
      </c>
      <c r="AV1117" s="11" t="s">
        <v>76</v>
      </c>
      <c r="AW1117" s="11" t="s">
        <v>33</v>
      </c>
      <c r="AX1117" s="11" t="s">
        <v>71</v>
      </c>
      <c r="AY1117" s="229" t="s">
        <v>145</v>
      </c>
    </row>
    <row r="1118" spans="2:51" s="11" customFormat="1" ht="12">
      <c r="B1118" s="220"/>
      <c r="C1118" s="221"/>
      <c r="D1118" s="217" t="s">
        <v>157</v>
      </c>
      <c r="E1118" s="222" t="s">
        <v>19</v>
      </c>
      <c r="F1118" s="223" t="s">
        <v>1103</v>
      </c>
      <c r="G1118" s="221"/>
      <c r="H1118" s="222" t="s">
        <v>19</v>
      </c>
      <c r="I1118" s="224"/>
      <c r="J1118" s="221"/>
      <c r="K1118" s="221"/>
      <c r="L1118" s="225"/>
      <c r="M1118" s="226"/>
      <c r="N1118" s="227"/>
      <c r="O1118" s="227"/>
      <c r="P1118" s="227"/>
      <c r="Q1118" s="227"/>
      <c r="R1118" s="227"/>
      <c r="S1118" s="227"/>
      <c r="T1118" s="228"/>
      <c r="AT1118" s="229" t="s">
        <v>157</v>
      </c>
      <c r="AU1118" s="229" t="s">
        <v>80</v>
      </c>
      <c r="AV1118" s="11" t="s">
        <v>76</v>
      </c>
      <c r="AW1118" s="11" t="s">
        <v>33</v>
      </c>
      <c r="AX1118" s="11" t="s">
        <v>71</v>
      </c>
      <c r="AY1118" s="229" t="s">
        <v>145</v>
      </c>
    </row>
    <row r="1119" spans="2:51" s="12" customFormat="1" ht="12">
      <c r="B1119" s="230"/>
      <c r="C1119" s="231"/>
      <c r="D1119" s="217" t="s">
        <v>157</v>
      </c>
      <c r="E1119" s="232" t="s">
        <v>19</v>
      </c>
      <c r="F1119" s="233" t="s">
        <v>1104</v>
      </c>
      <c r="G1119" s="231"/>
      <c r="H1119" s="234">
        <v>1952.636</v>
      </c>
      <c r="I1119" s="235"/>
      <c r="J1119" s="231"/>
      <c r="K1119" s="231"/>
      <c r="L1119" s="236"/>
      <c r="M1119" s="237"/>
      <c r="N1119" s="238"/>
      <c r="O1119" s="238"/>
      <c r="P1119" s="238"/>
      <c r="Q1119" s="238"/>
      <c r="R1119" s="238"/>
      <c r="S1119" s="238"/>
      <c r="T1119" s="239"/>
      <c r="AT1119" s="240" t="s">
        <v>157</v>
      </c>
      <c r="AU1119" s="240" t="s">
        <v>80</v>
      </c>
      <c r="AV1119" s="12" t="s">
        <v>80</v>
      </c>
      <c r="AW1119" s="12" t="s">
        <v>33</v>
      </c>
      <c r="AX1119" s="12" t="s">
        <v>76</v>
      </c>
      <c r="AY1119" s="240" t="s">
        <v>145</v>
      </c>
    </row>
    <row r="1120" spans="2:65" s="1" customFormat="1" ht="20.4" customHeight="1">
      <c r="B1120" s="38"/>
      <c r="C1120" s="205" t="s">
        <v>1105</v>
      </c>
      <c r="D1120" s="205" t="s">
        <v>148</v>
      </c>
      <c r="E1120" s="206" t="s">
        <v>1106</v>
      </c>
      <c r="F1120" s="207" t="s">
        <v>1107</v>
      </c>
      <c r="G1120" s="208" t="s">
        <v>177</v>
      </c>
      <c r="H1120" s="209">
        <v>587.197</v>
      </c>
      <c r="I1120" s="210"/>
      <c r="J1120" s="211">
        <f>ROUND(I1120*H1120,2)</f>
        <v>0</v>
      </c>
      <c r="K1120" s="207" t="s">
        <v>152</v>
      </c>
      <c r="L1120" s="43"/>
      <c r="M1120" s="212" t="s">
        <v>19</v>
      </c>
      <c r="N1120" s="213" t="s">
        <v>42</v>
      </c>
      <c r="O1120" s="79"/>
      <c r="P1120" s="214">
        <f>O1120*H1120</f>
        <v>0</v>
      </c>
      <c r="Q1120" s="214">
        <v>0.0002</v>
      </c>
      <c r="R1120" s="214">
        <f>Q1120*H1120</f>
        <v>0.1174394</v>
      </c>
      <c r="S1120" s="214">
        <v>0</v>
      </c>
      <c r="T1120" s="215">
        <f>S1120*H1120</f>
        <v>0</v>
      </c>
      <c r="AR1120" s="17" t="s">
        <v>308</v>
      </c>
      <c r="AT1120" s="17" t="s">
        <v>148</v>
      </c>
      <c r="AU1120" s="17" t="s">
        <v>80</v>
      </c>
      <c r="AY1120" s="17" t="s">
        <v>145</v>
      </c>
      <c r="BE1120" s="216">
        <f>IF(N1120="základní",J1120,0)</f>
        <v>0</v>
      </c>
      <c r="BF1120" s="216">
        <f>IF(N1120="snížená",J1120,0)</f>
        <v>0</v>
      </c>
      <c r="BG1120" s="216">
        <f>IF(N1120="zákl. přenesená",J1120,0)</f>
        <v>0</v>
      </c>
      <c r="BH1120" s="216">
        <f>IF(N1120="sníž. přenesená",J1120,0)</f>
        <v>0</v>
      </c>
      <c r="BI1120" s="216">
        <f>IF(N1120="nulová",J1120,0)</f>
        <v>0</v>
      </c>
      <c r="BJ1120" s="17" t="s">
        <v>76</v>
      </c>
      <c r="BK1120" s="216">
        <f>ROUND(I1120*H1120,2)</f>
        <v>0</v>
      </c>
      <c r="BL1120" s="17" t="s">
        <v>308</v>
      </c>
      <c r="BM1120" s="17" t="s">
        <v>1108</v>
      </c>
    </row>
    <row r="1121" spans="2:51" s="11" customFormat="1" ht="12">
      <c r="B1121" s="220"/>
      <c r="C1121" s="221"/>
      <c r="D1121" s="217" t="s">
        <v>157</v>
      </c>
      <c r="E1121" s="222" t="s">
        <v>19</v>
      </c>
      <c r="F1121" s="223" t="s">
        <v>158</v>
      </c>
      <c r="G1121" s="221"/>
      <c r="H1121" s="222" t="s">
        <v>19</v>
      </c>
      <c r="I1121" s="224"/>
      <c r="J1121" s="221"/>
      <c r="K1121" s="221"/>
      <c r="L1121" s="225"/>
      <c r="M1121" s="226"/>
      <c r="N1121" s="227"/>
      <c r="O1121" s="227"/>
      <c r="P1121" s="227"/>
      <c r="Q1121" s="227"/>
      <c r="R1121" s="227"/>
      <c r="S1121" s="227"/>
      <c r="T1121" s="228"/>
      <c r="AT1121" s="229" t="s">
        <v>157</v>
      </c>
      <c r="AU1121" s="229" t="s">
        <v>80</v>
      </c>
      <c r="AV1121" s="11" t="s">
        <v>76</v>
      </c>
      <c r="AW1121" s="11" t="s">
        <v>33</v>
      </c>
      <c r="AX1121" s="11" t="s">
        <v>71</v>
      </c>
      <c r="AY1121" s="229" t="s">
        <v>145</v>
      </c>
    </row>
    <row r="1122" spans="2:51" s="11" customFormat="1" ht="12">
      <c r="B1122" s="220"/>
      <c r="C1122" s="221"/>
      <c r="D1122" s="217" t="s">
        <v>157</v>
      </c>
      <c r="E1122" s="222" t="s">
        <v>19</v>
      </c>
      <c r="F1122" s="223" t="s">
        <v>159</v>
      </c>
      <c r="G1122" s="221"/>
      <c r="H1122" s="222" t="s">
        <v>19</v>
      </c>
      <c r="I1122" s="224"/>
      <c r="J1122" s="221"/>
      <c r="K1122" s="221"/>
      <c r="L1122" s="225"/>
      <c r="M1122" s="226"/>
      <c r="N1122" s="227"/>
      <c r="O1122" s="227"/>
      <c r="P1122" s="227"/>
      <c r="Q1122" s="227"/>
      <c r="R1122" s="227"/>
      <c r="S1122" s="227"/>
      <c r="T1122" s="228"/>
      <c r="AT1122" s="229" t="s">
        <v>157</v>
      </c>
      <c r="AU1122" s="229" t="s">
        <v>80</v>
      </c>
      <c r="AV1122" s="11" t="s">
        <v>76</v>
      </c>
      <c r="AW1122" s="11" t="s">
        <v>33</v>
      </c>
      <c r="AX1122" s="11" t="s">
        <v>71</v>
      </c>
      <c r="AY1122" s="229" t="s">
        <v>145</v>
      </c>
    </row>
    <row r="1123" spans="2:51" s="11" customFormat="1" ht="12">
      <c r="B1123" s="220"/>
      <c r="C1123" s="221"/>
      <c r="D1123" s="217" t="s">
        <v>157</v>
      </c>
      <c r="E1123" s="222" t="s">
        <v>19</v>
      </c>
      <c r="F1123" s="223" t="s">
        <v>1109</v>
      </c>
      <c r="G1123" s="221"/>
      <c r="H1123" s="222" t="s">
        <v>19</v>
      </c>
      <c r="I1123" s="224"/>
      <c r="J1123" s="221"/>
      <c r="K1123" s="221"/>
      <c r="L1123" s="225"/>
      <c r="M1123" s="226"/>
      <c r="N1123" s="227"/>
      <c r="O1123" s="227"/>
      <c r="P1123" s="227"/>
      <c r="Q1123" s="227"/>
      <c r="R1123" s="227"/>
      <c r="S1123" s="227"/>
      <c r="T1123" s="228"/>
      <c r="AT1123" s="229" t="s">
        <v>157</v>
      </c>
      <c r="AU1123" s="229" t="s">
        <v>80</v>
      </c>
      <c r="AV1123" s="11" t="s">
        <v>76</v>
      </c>
      <c r="AW1123" s="11" t="s">
        <v>33</v>
      </c>
      <c r="AX1123" s="11" t="s">
        <v>71</v>
      </c>
      <c r="AY1123" s="229" t="s">
        <v>145</v>
      </c>
    </row>
    <row r="1124" spans="2:51" s="11" customFormat="1" ht="12">
      <c r="B1124" s="220"/>
      <c r="C1124" s="221"/>
      <c r="D1124" s="217" t="s">
        <v>157</v>
      </c>
      <c r="E1124" s="222" t="s">
        <v>19</v>
      </c>
      <c r="F1124" s="223" t="s">
        <v>179</v>
      </c>
      <c r="G1124" s="221"/>
      <c r="H1124" s="222" t="s">
        <v>19</v>
      </c>
      <c r="I1124" s="224"/>
      <c r="J1124" s="221"/>
      <c r="K1124" s="221"/>
      <c r="L1124" s="225"/>
      <c r="M1124" s="226"/>
      <c r="N1124" s="227"/>
      <c r="O1124" s="227"/>
      <c r="P1124" s="227"/>
      <c r="Q1124" s="227"/>
      <c r="R1124" s="227"/>
      <c r="S1124" s="227"/>
      <c r="T1124" s="228"/>
      <c r="AT1124" s="229" t="s">
        <v>157</v>
      </c>
      <c r="AU1124" s="229" t="s">
        <v>80</v>
      </c>
      <c r="AV1124" s="11" t="s">
        <v>76</v>
      </c>
      <c r="AW1124" s="11" t="s">
        <v>33</v>
      </c>
      <c r="AX1124" s="11" t="s">
        <v>71</v>
      </c>
      <c r="AY1124" s="229" t="s">
        <v>145</v>
      </c>
    </row>
    <row r="1125" spans="2:51" s="12" customFormat="1" ht="12">
      <c r="B1125" s="230"/>
      <c r="C1125" s="231"/>
      <c r="D1125" s="217" t="s">
        <v>157</v>
      </c>
      <c r="E1125" s="232" t="s">
        <v>19</v>
      </c>
      <c r="F1125" s="233" t="s">
        <v>212</v>
      </c>
      <c r="G1125" s="231"/>
      <c r="H1125" s="234">
        <v>275.184</v>
      </c>
      <c r="I1125" s="235"/>
      <c r="J1125" s="231"/>
      <c r="K1125" s="231"/>
      <c r="L1125" s="236"/>
      <c r="M1125" s="237"/>
      <c r="N1125" s="238"/>
      <c r="O1125" s="238"/>
      <c r="P1125" s="238"/>
      <c r="Q1125" s="238"/>
      <c r="R1125" s="238"/>
      <c r="S1125" s="238"/>
      <c r="T1125" s="239"/>
      <c r="AT1125" s="240" t="s">
        <v>157</v>
      </c>
      <c r="AU1125" s="240" t="s">
        <v>80</v>
      </c>
      <c r="AV1125" s="12" t="s">
        <v>80</v>
      </c>
      <c r="AW1125" s="12" t="s">
        <v>33</v>
      </c>
      <c r="AX1125" s="12" t="s">
        <v>71</v>
      </c>
      <c r="AY1125" s="240" t="s">
        <v>145</v>
      </c>
    </row>
    <row r="1126" spans="2:51" s="12" customFormat="1" ht="12">
      <c r="B1126" s="230"/>
      <c r="C1126" s="231"/>
      <c r="D1126" s="217" t="s">
        <v>157</v>
      </c>
      <c r="E1126" s="232" t="s">
        <v>19</v>
      </c>
      <c r="F1126" s="233" t="s">
        <v>225</v>
      </c>
      <c r="G1126" s="231"/>
      <c r="H1126" s="234">
        <v>359.856</v>
      </c>
      <c r="I1126" s="235"/>
      <c r="J1126" s="231"/>
      <c r="K1126" s="231"/>
      <c r="L1126" s="236"/>
      <c r="M1126" s="237"/>
      <c r="N1126" s="238"/>
      <c r="O1126" s="238"/>
      <c r="P1126" s="238"/>
      <c r="Q1126" s="238"/>
      <c r="R1126" s="238"/>
      <c r="S1126" s="238"/>
      <c r="T1126" s="239"/>
      <c r="AT1126" s="240" t="s">
        <v>157</v>
      </c>
      <c r="AU1126" s="240" t="s">
        <v>80</v>
      </c>
      <c r="AV1126" s="12" t="s">
        <v>80</v>
      </c>
      <c r="AW1126" s="12" t="s">
        <v>33</v>
      </c>
      <c r="AX1126" s="12" t="s">
        <v>71</v>
      </c>
      <c r="AY1126" s="240" t="s">
        <v>145</v>
      </c>
    </row>
    <row r="1127" spans="2:51" s="11" customFormat="1" ht="12">
      <c r="B1127" s="220"/>
      <c r="C1127" s="221"/>
      <c r="D1127" s="217" t="s">
        <v>157</v>
      </c>
      <c r="E1127" s="222" t="s">
        <v>19</v>
      </c>
      <c r="F1127" s="223" t="s">
        <v>227</v>
      </c>
      <c r="G1127" s="221"/>
      <c r="H1127" s="222" t="s">
        <v>19</v>
      </c>
      <c r="I1127" s="224"/>
      <c r="J1127" s="221"/>
      <c r="K1127" s="221"/>
      <c r="L1127" s="225"/>
      <c r="M1127" s="226"/>
      <c r="N1127" s="227"/>
      <c r="O1127" s="227"/>
      <c r="P1127" s="227"/>
      <c r="Q1127" s="227"/>
      <c r="R1127" s="227"/>
      <c r="S1127" s="227"/>
      <c r="T1127" s="228"/>
      <c r="AT1127" s="229" t="s">
        <v>157</v>
      </c>
      <c r="AU1127" s="229" t="s">
        <v>80</v>
      </c>
      <c r="AV1127" s="11" t="s">
        <v>76</v>
      </c>
      <c r="AW1127" s="11" t="s">
        <v>33</v>
      </c>
      <c r="AX1127" s="11" t="s">
        <v>71</v>
      </c>
      <c r="AY1127" s="229" t="s">
        <v>145</v>
      </c>
    </row>
    <row r="1128" spans="2:51" s="12" customFormat="1" ht="12">
      <c r="B1128" s="230"/>
      <c r="C1128" s="231"/>
      <c r="D1128" s="217" t="s">
        <v>157</v>
      </c>
      <c r="E1128" s="232" t="s">
        <v>19</v>
      </c>
      <c r="F1128" s="233" t="s">
        <v>228</v>
      </c>
      <c r="G1128" s="231"/>
      <c r="H1128" s="234">
        <v>15.2</v>
      </c>
      <c r="I1128" s="235"/>
      <c r="J1128" s="231"/>
      <c r="K1128" s="231"/>
      <c r="L1128" s="236"/>
      <c r="M1128" s="237"/>
      <c r="N1128" s="238"/>
      <c r="O1128" s="238"/>
      <c r="P1128" s="238"/>
      <c r="Q1128" s="238"/>
      <c r="R1128" s="238"/>
      <c r="S1128" s="238"/>
      <c r="T1128" s="239"/>
      <c r="AT1128" s="240" t="s">
        <v>157</v>
      </c>
      <c r="AU1128" s="240" t="s">
        <v>80</v>
      </c>
      <c r="AV1128" s="12" t="s">
        <v>80</v>
      </c>
      <c r="AW1128" s="12" t="s">
        <v>33</v>
      </c>
      <c r="AX1128" s="12" t="s">
        <v>71</v>
      </c>
      <c r="AY1128" s="240" t="s">
        <v>145</v>
      </c>
    </row>
    <row r="1129" spans="2:51" s="11" customFormat="1" ht="12">
      <c r="B1129" s="220"/>
      <c r="C1129" s="221"/>
      <c r="D1129" s="217" t="s">
        <v>157</v>
      </c>
      <c r="E1129" s="222" t="s">
        <v>19</v>
      </c>
      <c r="F1129" s="223" t="s">
        <v>230</v>
      </c>
      <c r="G1129" s="221"/>
      <c r="H1129" s="222" t="s">
        <v>19</v>
      </c>
      <c r="I1129" s="224"/>
      <c r="J1129" s="221"/>
      <c r="K1129" s="221"/>
      <c r="L1129" s="225"/>
      <c r="M1129" s="226"/>
      <c r="N1129" s="227"/>
      <c r="O1129" s="227"/>
      <c r="P1129" s="227"/>
      <c r="Q1129" s="227"/>
      <c r="R1129" s="227"/>
      <c r="S1129" s="227"/>
      <c r="T1129" s="228"/>
      <c r="AT1129" s="229" t="s">
        <v>157</v>
      </c>
      <c r="AU1129" s="229" t="s">
        <v>80</v>
      </c>
      <c r="AV1129" s="11" t="s">
        <v>76</v>
      </c>
      <c r="AW1129" s="11" t="s">
        <v>33</v>
      </c>
      <c r="AX1129" s="11" t="s">
        <v>71</v>
      </c>
      <c r="AY1129" s="229" t="s">
        <v>145</v>
      </c>
    </row>
    <row r="1130" spans="2:51" s="12" customFormat="1" ht="12">
      <c r="B1130" s="230"/>
      <c r="C1130" s="231"/>
      <c r="D1130" s="217" t="s">
        <v>157</v>
      </c>
      <c r="E1130" s="232" t="s">
        <v>19</v>
      </c>
      <c r="F1130" s="233" t="s">
        <v>231</v>
      </c>
      <c r="G1130" s="231"/>
      <c r="H1130" s="234">
        <v>-159.6</v>
      </c>
      <c r="I1130" s="235"/>
      <c r="J1130" s="231"/>
      <c r="K1130" s="231"/>
      <c r="L1130" s="236"/>
      <c r="M1130" s="237"/>
      <c r="N1130" s="238"/>
      <c r="O1130" s="238"/>
      <c r="P1130" s="238"/>
      <c r="Q1130" s="238"/>
      <c r="R1130" s="238"/>
      <c r="S1130" s="238"/>
      <c r="T1130" s="239"/>
      <c r="AT1130" s="240" t="s">
        <v>157</v>
      </c>
      <c r="AU1130" s="240" t="s">
        <v>80</v>
      </c>
      <c r="AV1130" s="12" t="s">
        <v>80</v>
      </c>
      <c r="AW1130" s="12" t="s">
        <v>33</v>
      </c>
      <c r="AX1130" s="12" t="s">
        <v>71</v>
      </c>
      <c r="AY1130" s="240" t="s">
        <v>145</v>
      </c>
    </row>
    <row r="1131" spans="2:51" s="12" customFormat="1" ht="12">
      <c r="B1131" s="230"/>
      <c r="C1131" s="231"/>
      <c r="D1131" s="217" t="s">
        <v>157</v>
      </c>
      <c r="E1131" s="232" t="s">
        <v>19</v>
      </c>
      <c r="F1131" s="233" t="s">
        <v>232</v>
      </c>
      <c r="G1131" s="231"/>
      <c r="H1131" s="234">
        <v>23.64</v>
      </c>
      <c r="I1131" s="235"/>
      <c r="J1131" s="231"/>
      <c r="K1131" s="231"/>
      <c r="L1131" s="236"/>
      <c r="M1131" s="237"/>
      <c r="N1131" s="238"/>
      <c r="O1131" s="238"/>
      <c r="P1131" s="238"/>
      <c r="Q1131" s="238"/>
      <c r="R1131" s="238"/>
      <c r="S1131" s="238"/>
      <c r="T1131" s="239"/>
      <c r="AT1131" s="240" t="s">
        <v>157</v>
      </c>
      <c r="AU1131" s="240" t="s">
        <v>80</v>
      </c>
      <c r="AV1131" s="12" t="s">
        <v>80</v>
      </c>
      <c r="AW1131" s="12" t="s">
        <v>33</v>
      </c>
      <c r="AX1131" s="12" t="s">
        <v>71</v>
      </c>
      <c r="AY1131" s="240" t="s">
        <v>145</v>
      </c>
    </row>
    <row r="1132" spans="2:51" s="12" customFormat="1" ht="12">
      <c r="B1132" s="230"/>
      <c r="C1132" s="231"/>
      <c r="D1132" s="217" t="s">
        <v>157</v>
      </c>
      <c r="E1132" s="232" t="s">
        <v>19</v>
      </c>
      <c r="F1132" s="233" t="s">
        <v>233</v>
      </c>
      <c r="G1132" s="231"/>
      <c r="H1132" s="234">
        <v>-123.9</v>
      </c>
      <c r="I1132" s="235"/>
      <c r="J1132" s="231"/>
      <c r="K1132" s="231"/>
      <c r="L1132" s="236"/>
      <c r="M1132" s="237"/>
      <c r="N1132" s="238"/>
      <c r="O1132" s="238"/>
      <c r="P1132" s="238"/>
      <c r="Q1132" s="238"/>
      <c r="R1132" s="238"/>
      <c r="S1132" s="238"/>
      <c r="T1132" s="239"/>
      <c r="AT1132" s="240" t="s">
        <v>157</v>
      </c>
      <c r="AU1132" s="240" t="s">
        <v>80</v>
      </c>
      <c r="AV1132" s="12" t="s">
        <v>80</v>
      </c>
      <c r="AW1132" s="12" t="s">
        <v>33</v>
      </c>
      <c r="AX1132" s="12" t="s">
        <v>71</v>
      </c>
      <c r="AY1132" s="240" t="s">
        <v>145</v>
      </c>
    </row>
    <row r="1133" spans="2:51" s="12" customFormat="1" ht="12">
      <c r="B1133" s="230"/>
      <c r="C1133" s="231"/>
      <c r="D1133" s="217" t="s">
        <v>157</v>
      </c>
      <c r="E1133" s="232" t="s">
        <v>19</v>
      </c>
      <c r="F1133" s="233" t="s">
        <v>232</v>
      </c>
      <c r="G1133" s="231"/>
      <c r="H1133" s="234">
        <v>23.64</v>
      </c>
      <c r="I1133" s="235"/>
      <c r="J1133" s="231"/>
      <c r="K1133" s="231"/>
      <c r="L1133" s="236"/>
      <c r="M1133" s="237"/>
      <c r="N1133" s="238"/>
      <c r="O1133" s="238"/>
      <c r="P1133" s="238"/>
      <c r="Q1133" s="238"/>
      <c r="R1133" s="238"/>
      <c r="S1133" s="238"/>
      <c r="T1133" s="239"/>
      <c r="AT1133" s="240" t="s">
        <v>157</v>
      </c>
      <c r="AU1133" s="240" t="s">
        <v>80</v>
      </c>
      <c r="AV1133" s="12" t="s">
        <v>80</v>
      </c>
      <c r="AW1133" s="12" t="s">
        <v>33</v>
      </c>
      <c r="AX1133" s="12" t="s">
        <v>71</v>
      </c>
      <c r="AY1133" s="240" t="s">
        <v>145</v>
      </c>
    </row>
    <row r="1134" spans="2:51" s="11" customFormat="1" ht="12">
      <c r="B1134" s="220"/>
      <c r="C1134" s="221"/>
      <c r="D1134" s="217" t="s">
        <v>157</v>
      </c>
      <c r="E1134" s="222" t="s">
        <v>19</v>
      </c>
      <c r="F1134" s="223" t="s">
        <v>181</v>
      </c>
      <c r="G1134" s="221"/>
      <c r="H1134" s="222" t="s">
        <v>19</v>
      </c>
      <c r="I1134" s="224"/>
      <c r="J1134" s="221"/>
      <c r="K1134" s="221"/>
      <c r="L1134" s="225"/>
      <c r="M1134" s="226"/>
      <c r="N1134" s="227"/>
      <c r="O1134" s="227"/>
      <c r="P1134" s="227"/>
      <c r="Q1134" s="227"/>
      <c r="R1134" s="227"/>
      <c r="S1134" s="227"/>
      <c r="T1134" s="228"/>
      <c r="AT1134" s="229" t="s">
        <v>157</v>
      </c>
      <c r="AU1134" s="229" t="s">
        <v>80</v>
      </c>
      <c r="AV1134" s="11" t="s">
        <v>76</v>
      </c>
      <c r="AW1134" s="11" t="s">
        <v>33</v>
      </c>
      <c r="AX1134" s="11" t="s">
        <v>71</v>
      </c>
      <c r="AY1134" s="229" t="s">
        <v>145</v>
      </c>
    </row>
    <row r="1135" spans="2:51" s="12" customFormat="1" ht="12">
      <c r="B1135" s="230"/>
      <c r="C1135" s="231"/>
      <c r="D1135" s="217" t="s">
        <v>157</v>
      </c>
      <c r="E1135" s="232" t="s">
        <v>19</v>
      </c>
      <c r="F1135" s="233" t="s">
        <v>217</v>
      </c>
      <c r="G1135" s="231"/>
      <c r="H1135" s="234">
        <v>123.833</v>
      </c>
      <c r="I1135" s="235"/>
      <c r="J1135" s="231"/>
      <c r="K1135" s="231"/>
      <c r="L1135" s="236"/>
      <c r="M1135" s="237"/>
      <c r="N1135" s="238"/>
      <c r="O1135" s="238"/>
      <c r="P1135" s="238"/>
      <c r="Q1135" s="238"/>
      <c r="R1135" s="238"/>
      <c r="S1135" s="238"/>
      <c r="T1135" s="239"/>
      <c r="AT1135" s="240" t="s">
        <v>157</v>
      </c>
      <c r="AU1135" s="240" t="s">
        <v>80</v>
      </c>
      <c r="AV1135" s="12" t="s">
        <v>80</v>
      </c>
      <c r="AW1135" s="12" t="s">
        <v>33</v>
      </c>
      <c r="AX1135" s="12" t="s">
        <v>71</v>
      </c>
      <c r="AY1135" s="240" t="s">
        <v>145</v>
      </c>
    </row>
    <row r="1136" spans="2:51" s="12" customFormat="1" ht="12">
      <c r="B1136" s="230"/>
      <c r="C1136" s="231"/>
      <c r="D1136" s="217" t="s">
        <v>157</v>
      </c>
      <c r="E1136" s="232" t="s">
        <v>19</v>
      </c>
      <c r="F1136" s="233" t="s">
        <v>218</v>
      </c>
      <c r="G1136" s="231"/>
      <c r="H1136" s="234">
        <v>154.224</v>
      </c>
      <c r="I1136" s="235"/>
      <c r="J1136" s="231"/>
      <c r="K1136" s="231"/>
      <c r="L1136" s="236"/>
      <c r="M1136" s="237"/>
      <c r="N1136" s="238"/>
      <c r="O1136" s="238"/>
      <c r="P1136" s="238"/>
      <c r="Q1136" s="238"/>
      <c r="R1136" s="238"/>
      <c r="S1136" s="238"/>
      <c r="T1136" s="239"/>
      <c r="AT1136" s="240" t="s">
        <v>157</v>
      </c>
      <c r="AU1136" s="240" t="s">
        <v>80</v>
      </c>
      <c r="AV1136" s="12" t="s">
        <v>80</v>
      </c>
      <c r="AW1136" s="12" t="s">
        <v>33</v>
      </c>
      <c r="AX1136" s="12" t="s">
        <v>71</v>
      </c>
      <c r="AY1136" s="240" t="s">
        <v>145</v>
      </c>
    </row>
    <row r="1137" spans="2:51" s="11" customFormat="1" ht="12">
      <c r="B1137" s="220"/>
      <c r="C1137" s="221"/>
      <c r="D1137" s="217" t="s">
        <v>157</v>
      </c>
      <c r="E1137" s="222" t="s">
        <v>19</v>
      </c>
      <c r="F1137" s="223" t="s">
        <v>227</v>
      </c>
      <c r="G1137" s="221"/>
      <c r="H1137" s="222" t="s">
        <v>19</v>
      </c>
      <c r="I1137" s="224"/>
      <c r="J1137" s="221"/>
      <c r="K1137" s="221"/>
      <c r="L1137" s="225"/>
      <c r="M1137" s="226"/>
      <c r="N1137" s="227"/>
      <c r="O1137" s="227"/>
      <c r="P1137" s="227"/>
      <c r="Q1137" s="227"/>
      <c r="R1137" s="227"/>
      <c r="S1137" s="227"/>
      <c r="T1137" s="228"/>
      <c r="AT1137" s="229" t="s">
        <v>157</v>
      </c>
      <c r="AU1137" s="229" t="s">
        <v>80</v>
      </c>
      <c r="AV1137" s="11" t="s">
        <v>76</v>
      </c>
      <c r="AW1137" s="11" t="s">
        <v>33</v>
      </c>
      <c r="AX1137" s="11" t="s">
        <v>71</v>
      </c>
      <c r="AY1137" s="229" t="s">
        <v>145</v>
      </c>
    </row>
    <row r="1138" spans="2:51" s="12" customFormat="1" ht="12">
      <c r="B1138" s="230"/>
      <c r="C1138" s="231"/>
      <c r="D1138" s="217" t="s">
        <v>157</v>
      </c>
      <c r="E1138" s="232" t="s">
        <v>19</v>
      </c>
      <c r="F1138" s="233" t="s">
        <v>234</v>
      </c>
      <c r="G1138" s="231"/>
      <c r="H1138" s="234">
        <v>6</v>
      </c>
      <c r="I1138" s="235"/>
      <c r="J1138" s="231"/>
      <c r="K1138" s="231"/>
      <c r="L1138" s="236"/>
      <c r="M1138" s="237"/>
      <c r="N1138" s="238"/>
      <c r="O1138" s="238"/>
      <c r="P1138" s="238"/>
      <c r="Q1138" s="238"/>
      <c r="R1138" s="238"/>
      <c r="S1138" s="238"/>
      <c r="T1138" s="239"/>
      <c r="AT1138" s="240" t="s">
        <v>157</v>
      </c>
      <c r="AU1138" s="240" t="s">
        <v>80</v>
      </c>
      <c r="AV1138" s="12" t="s">
        <v>80</v>
      </c>
      <c r="AW1138" s="12" t="s">
        <v>33</v>
      </c>
      <c r="AX1138" s="12" t="s">
        <v>71</v>
      </c>
      <c r="AY1138" s="240" t="s">
        <v>145</v>
      </c>
    </row>
    <row r="1139" spans="2:51" s="11" customFormat="1" ht="12">
      <c r="B1139" s="220"/>
      <c r="C1139" s="221"/>
      <c r="D1139" s="217" t="s">
        <v>157</v>
      </c>
      <c r="E1139" s="222" t="s">
        <v>19</v>
      </c>
      <c r="F1139" s="223" t="s">
        <v>230</v>
      </c>
      <c r="G1139" s="221"/>
      <c r="H1139" s="222" t="s">
        <v>19</v>
      </c>
      <c r="I1139" s="224"/>
      <c r="J1139" s="221"/>
      <c r="K1139" s="221"/>
      <c r="L1139" s="225"/>
      <c r="M1139" s="226"/>
      <c r="N1139" s="227"/>
      <c r="O1139" s="227"/>
      <c r="P1139" s="227"/>
      <c r="Q1139" s="227"/>
      <c r="R1139" s="227"/>
      <c r="S1139" s="227"/>
      <c r="T1139" s="228"/>
      <c r="AT1139" s="229" t="s">
        <v>157</v>
      </c>
      <c r="AU1139" s="229" t="s">
        <v>80</v>
      </c>
      <c r="AV1139" s="11" t="s">
        <v>76</v>
      </c>
      <c r="AW1139" s="11" t="s">
        <v>33</v>
      </c>
      <c r="AX1139" s="11" t="s">
        <v>71</v>
      </c>
      <c r="AY1139" s="229" t="s">
        <v>145</v>
      </c>
    </row>
    <row r="1140" spans="2:51" s="12" customFormat="1" ht="12">
      <c r="B1140" s="230"/>
      <c r="C1140" s="231"/>
      <c r="D1140" s="217" t="s">
        <v>157</v>
      </c>
      <c r="E1140" s="232" t="s">
        <v>19</v>
      </c>
      <c r="F1140" s="233" t="s">
        <v>235</v>
      </c>
      <c r="G1140" s="231"/>
      <c r="H1140" s="234">
        <v>-71.82</v>
      </c>
      <c r="I1140" s="235"/>
      <c r="J1140" s="231"/>
      <c r="K1140" s="231"/>
      <c r="L1140" s="236"/>
      <c r="M1140" s="237"/>
      <c r="N1140" s="238"/>
      <c r="O1140" s="238"/>
      <c r="P1140" s="238"/>
      <c r="Q1140" s="238"/>
      <c r="R1140" s="238"/>
      <c r="S1140" s="238"/>
      <c r="T1140" s="239"/>
      <c r="AT1140" s="240" t="s">
        <v>157</v>
      </c>
      <c r="AU1140" s="240" t="s">
        <v>80</v>
      </c>
      <c r="AV1140" s="12" t="s">
        <v>80</v>
      </c>
      <c r="AW1140" s="12" t="s">
        <v>33</v>
      </c>
      <c r="AX1140" s="12" t="s">
        <v>71</v>
      </c>
      <c r="AY1140" s="240" t="s">
        <v>145</v>
      </c>
    </row>
    <row r="1141" spans="2:51" s="12" customFormat="1" ht="12">
      <c r="B1141" s="230"/>
      <c r="C1141" s="231"/>
      <c r="D1141" s="217" t="s">
        <v>157</v>
      </c>
      <c r="E1141" s="232" t="s">
        <v>19</v>
      </c>
      <c r="F1141" s="233" t="s">
        <v>236</v>
      </c>
      <c r="G1141" s="231"/>
      <c r="H1141" s="234">
        <v>12.411</v>
      </c>
      <c r="I1141" s="235"/>
      <c r="J1141" s="231"/>
      <c r="K1141" s="231"/>
      <c r="L1141" s="236"/>
      <c r="M1141" s="237"/>
      <c r="N1141" s="238"/>
      <c r="O1141" s="238"/>
      <c r="P1141" s="238"/>
      <c r="Q1141" s="238"/>
      <c r="R1141" s="238"/>
      <c r="S1141" s="238"/>
      <c r="T1141" s="239"/>
      <c r="AT1141" s="240" t="s">
        <v>157</v>
      </c>
      <c r="AU1141" s="240" t="s">
        <v>80</v>
      </c>
      <c r="AV1141" s="12" t="s">
        <v>80</v>
      </c>
      <c r="AW1141" s="12" t="s">
        <v>33</v>
      </c>
      <c r="AX1141" s="12" t="s">
        <v>71</v>
      </c>
      <c r="AY1141" s="240" t="s">
        <v>145</v>
      </c>
    </row>
    <row r="1142" spans="2:51" s="12" customFormat="1" ht="12">
      <c r="B1142" s="230"/>
      <c r="C1142" s="231"/>
      <c r="D1142" s="217" t="s">
        <v>157</v>
      </c>
      <c r="E1142" s="232" t="s">
        <v>19</v>
      </c>
      <c r="F1142" s="233" t="s">
        <v>237</v>
      </c>
      <c r="G1142" s="231"/>
      <c r="H1142" s="234">
        <v>-63.882</v>
      </c>
      <c r="I1142" s="235"/>
      <c r="J1142" s="231"/>
      <c r="K1142" s="231"/>
      <c r="L1142" s="236"/>
      <c r="M1142" s="237"/>
      <c r="N1142" s="238"/>
      <c r="O1142" s="238"/>
      <c r="P1142" s="238"/>
      <c r="Q1142" s="238"/>
      <c r="R1142" s="238"/>
      <c r="S1142" s="238"/>
      <c r="T1142" s="239"/>
      <c r="AT1142" s="240" t="s">
        <v>157</v>
      </c>
      <c r="AU1142" s="240" t="s">
        <v>80</v>
      </c>
      <c r="AV1142" s="12" t="s">
        <v>80</v>
      </c>
      <c r="AW1142" s="12" t="s">
        <v>33</v>
      </c>
      <c r="AX1142" s="12" t="s">
        <v>71</v>
      </c>
      <c r="AY1142" s="240" t="s">
        <v>145</v>
      </c>
    </row>
    <row r="1143" spans="2:51" s="12" customFormat="1" ht="12">
      <c r="B1143" s="230"/>
      <c r="C1143" s="231"/>
      <c r="D1143" s="217" t="s">
        <v>157</v>
      </c>
      <c r="E1143" s="232" t="s">
        <v>19</v>
      </c>
      <c r="F1143" s="233" t="s">
        <v>236</v>
      </c>
      <c r="G1143" s="231"/>
      <c r="H1143" s="234">
        <v>12.411</v>
      </c>
      <c r="I1143" s="235"/>
      <c r="J1143" s="231"/>
      <c r="K1143" s="231"/>
      <c r="L1143" s="236"/>
      <c r="M1143" s="237"/>
      <c r="N1143" s="238"/>
      <c r="O1143" s="238"/>
      <c r="P1143" s="238"/>
      <c r="Q1143" s="238"/>
      <c r="R1143" s="238"/>
      <c r="S1143" s="238"/>
      <c r="T1143" s="239"/>
      <c r="AT1143" s="240" t="s">
        <v>157</v>
      </c>
      <c r="AU1143" s="240" t="s">
        <v>80</v>
      </c>
      <c r="AV1143" s="12" t="s">
        <v>80</v>
      </c>
      <c r="AW1143" s="12" t="s">
        <v>33</v>
      </c>
      <c r="AX1143" s="12" t="s">
        <v>71</v>
      </c>
      <c r="AY1143" s="240" t="s">
        <v>145</v>
      </c>
    </row>
    <row r="1144" spans="2:51" s="13" customFormat="1" ht="12">
      <c r="B1144" s="251"/>
      <c r="C1144" s="252"/>
      <c r="D1144" s="217" t="s">
        <v>157</v>
      </c>
      <c r="E1144" s="253" t="s">
        <v>19</v>
      </c>
      <c r="F1144" s="254" t="s">
        <v>185</v>
      </c>
      <c r="G1144" s="252"/>
      <c r="H1144" s="255">
        <v>587.197</v>
      </c>
      <c r="I1144" s="256"/>
      <c r="J1144" s="252"/>
      <c r="K1144" s="252"/>
      <c r="L1144" s="257"/>
      <c r="M1144" s="258"/>
      <c r="N1144" s="259"/>
      <c r="O1144" s="259"/>
      <c r="P1144" s="259"/>
      <c r="Q1144" s="259"/>
      <c r="R1144" s="259"/>
      <c r="S1144" s="259"/>
      <c r="T1144" s="260"/>
      <c r="AT1144" s="261" t="s">
        <v>157</v>
      </c>
      <c r="AU1144" s="261" t="s">
        <v>80</v>
      </c>
      <c r="AV1144" s="13" t="s">
        <v>153</v>
      </c>
      <c r="AW1144" s="13" t="s">
        <v>33</v>
      </c>
      <c r="AX1144" s="13" t="s">
        <v>76</v>
      </c>
      <c r="AY1144" s="261" t="s">
        <v>145</v>
      </c>
    </row>
    <row r="1145" spans="2:65" s="1" customFormat="1" ht="20.4" customHeight="1">
      <c r="B1145" s="38"/>
      <c r="C1145" s="205" t="s">
        <v>1110</v>
      </c>
      <c r="D1145" s="205" t="s">
        <v>148</v>
      </c>
      <c r="E1145" s="206" t="s">
        <v>1111</v>
      </c>
      <c r="F1145" s="207" t="s">
        <v>1112</v>
      </c>
      <c r="G1145" s="208" t="s">
        <v>177</v>
      </c>
      <c r="H1145" s="209">
        <v>2991.281</v>
      </c>
      <c r="I1145" s="210"/>
      <c r="J1145" s="211">
        <f>ROUND(I1145*H1145,2)</f>
        <v>0</v>
      </c>
      <c r="K1145" s="207" t="s">
        <v>152</v>
      </c>
      <c r="L1145" s="43"/>
      <c r="M1145" s="212" t="s">
        <v>19</v>
      </c>
      <c r="N1145" s="213" t="s">
        <v>42</v>
      </c>
      <c r="O1145" s="79"/>
      <c r="P1145" s="214">
        <f>O1145*H1145</f>
        <v>0</v>
      </c>
      <c r="Q1145" s="214">
        <v>0.00029</v>
      </c>
      <c r="R1145" s="214">
        <f>Q1145*H1145</f>
        <v>0.86747149</v>
      </c>
      <c r="S1145" s="214">
        <v>0</v>
      </c>
      <c r="T1145" s="215">
        <f>S1145*H1145</f>
        <v>0</v>
      </c>
      <c r="AR1145" s="17" t="s">
        <v>308</v>
      </c>
      <c r="AT1145" s="17" t="s">
        <v>148</v>
      </c>
      <c r="AU1145" s="17" t="s">
        <v>80</v>
      </c>
      <c r="AY1145" s="17" t="s">
        <v>145</v>
      </c>
      <c r="BE1145" s="216">
        <f>IF(N1145="základní",J1145,0)</f>
        <v>0</v>
      </c>
      <c r="BF1145" s="216">
        <f>IF(N1145="snížená",J1145,0)</f>
        <v>0</v>
      </c>
      <c r="BG1145" s="216">
        <f>IF(N1145="zákl. přenesená",J1145,0)</f>
        <v>0</v>
      </c>
      <c r="BH1145" s="216">
        <f>IF(N1145="sníž. přenesená",J1145,0)</f>
        <v>0</v>
      </c>
      <c r="BI1145" s="216">
        <f>IF(N1145="nulová",J1145,0)</f>
        <v>0</v>
      </c>
      <c r="BJ1145" s="17" t="s">
        <v>76</v>
      </c>
      <c r="BK1145" s="216">
        <f>ROUND(I1145*H1145,2)</f>
        <v>0</v>
      </c>
      <c r="BL1145" s="17" t="s">
        <v>308</v>
      </c>
      <c r="BM1145" s="17" t="s">
        <v>1113</v>
      </c>
    </row>
    <row r="1146" spans="2:51" s="11" customFormat="1" ht="12">
      <c r="B1146" s="220"/>
      <c r="C1146" s="221"/>
      <c r="D1146" s="217" t="s">
        <v>157</v>
      </c>
      <c r="E1146" s="222" t="s">
        <v>19</v>
      </c>
      <c r="F1146" s="223" t="s">
        <v>158</v>
      </c>
      <c r="G1146" s="221"/>
      <c r="H1146" s="222" t="s">
        <v>19</v>
      </c>
      <c r="I1146" s="224"/>
      <c r="J1146" s="221"/>
      <c r="K1146" s="221"/>
      <c r="L1146" s="225"/>
      <c r="M1146" s="226"/>
      <c r="N1146" s="227"/>
      <c r="O1146" s="227"/>
      <c r="P1146" s="227"/>
      <c r="Q1146" s="227"/>
      <c r="R1146" s="227"/>
      <c r="S1146" s="227"/>
      <c r="T1146" s="228"/>
      <c r="AT1146" s="229" t="s">
        <v>157</v>
      </c>
      <c r="AU1146" s="229" t="s">
        <v>80</v>
      </c>
      <c r="AV1146" s="11" t="s">
        <v>76</v>
      </c>
      <c r="AW1146" s="11" t="s">
        <v>33</v>
      </c>
      <c r="AX1146" s="11" t="s">
        <v>71</v>
      </c>
      <c r="AY1146" s="229" t="s">
        <v>145</v>
      </c>
    </row>
    <row r="1147" spans="2:51" s="11" customFormat="1" ht="12">
      <c r="B1147" s="220"/>
      <c r="C1147" s="221"/>
      <c r="D1147" s="217" t="s">
        <v>157</v>
      </c>
      <c r="E1147" s="222" t="s">
        <v>19</v>
      </c>
      <c r="F1147" s="223" t="s">
        <v>159</v>
      </c>
      <c r="G1147" s="221"/>
      <c r="H1147" s="222" t="s">
        <v>19</v>
      </c>
      <c r="I1147" s="224"/>
      <c r="J1147" s="221"/>
      <c r="K1147" s="221"/>
      <c r="L1147" s="225"/>
      <c r="M1147" s="226"/>
      <c r="N1147" s="227"/>
      <c r="O1147" s="227"/>
      <c r="P1147" s="227"/>
      <c r="Q1147" s="227"/>
      <c r="R1147" s="227"/>
      <c r="S1147" s="227"/>
      <c r="T1147" s="228"/>
      <c r="AT1147" s="229" t="s">
        <v>157</v>
      </c>
      <c r="AU1147" s="229" t="s">
        <v>80</v>
      </c>
      <c r="AV1147" s="11" t="s">
        <v>76</v>
      </c>
      <c r="AW1147" s="11" t="s">
        <v>33</v>
      </c>
      <c r="AX1147" s="11" t="s">
        <v>71</v>
      </c>
      <c r="AY1147" s="229" t="s">
        <v>145</v>
      </c>
    </row>
    <row r="1148" spans="2:51" s="11" customFormat="1" ht="12">
      <c r="B1148" s="220"/>
      <c r="C1148" s="221"/>
      <c r="D1148" s="217" t="s">
        <v>157</v>
      </c>
      <c r="E1148" s="222" t="s">
        <v>19</v>
      </c>
      <c r="F1148" s="223" t="s">
        <v>1114</v>
      </c>
      <c r="G1148" s="221"/>
      <c r="H1148" s="222" t="s">
        <v>19</v>
      </c>
      <c r="I1148" s="224"/>
      <c r="J1148" s="221"/>
      <c r="K1148" s="221"/>
      <c r="L1148" s="225"/>
      <c r="M1148" s="226"/>
      <c r="N1148" s="227"/>
      <c r="O1148" s="227"/>
      <c r="P1148" s="227"/>
      <c r="Q1148" s="227"/>
      <c r="R1148" s="227"/>
      <c r="S1148" s="227"/>
      <c r="T1148" s="228"/>
      <c r="AT1148" s="229" t="s">
        <v>157</v>
      </c>
      <c r="AU1148" s="229" t="s">
        <v>80</v>
      </c>
      <c r="AV1148" s="11" t="s">
        <v>76</v>
      </c>
      <c r="AW1148" s="11" t="s">
        <v>33</v>
      </c>
      <c r="AX1148" s="11" t="s">
        <v>71</v>
      </c>
      <c r="AY1148" s="229" t="s">
        <v>145</v>
      </c>
    </row>
    <row r="1149" spans="2:51" s="12" customFormat="1" ht="12">
      <c r="B1149" s="230"/>
      <c r="C1149" s="231"/>
      <c r="D1149" s="217" t="s">
        <v>157</v>
      </c>
      <c r="E1149" s="232" t="s">
        <v>19</v>
      </c>
      <c r="F1149" s="233" t="s">
        <v>1115</v>
      </c>
      <c r="G1149" s="231"/>
      <c r="H1149" s="234">
        <v>2188.634</v>
      </c>
      <c r="I1149" s="235"/>
      <c r="J1149" s="231"/>
      <c r="K1149" s="231"/>
      <c r="L1149" s="236"/>
      <c r="M1149" s="237"/>
      <c r="N1149" s="238"/>
      <c r="O1149" s="238"/>
      <c r="P1149" s="238"/>
      <c r="Q1149" s="238"/>
      <c r="R1149" s="238"/>
      <c r="S1149" s="238"/>
      <c r="T1149" s="239"/>
      <c r="AT1149" s="240" t="s">
        <v>157</v>
      </c>
      <c r="AU1149" s="240" t="s">
        <v>80</v>
      </c>
      <c r="AV1149" s="12" t="s">
        <v>80</v>
      </c>
      <c r="AW1149" s="12" t="s">
        <v>33</v>
      </c>
      <c r="AX1149" s="12" t="s">
        <v>71</v>
      </c>
      <c r="AY1149" s="240" t="s">
        <v>145</v>
      </c>
    </row>
    <row r="1150" spans="2:51" s="11" customFormat="1" ht="12">
      <c r="B1150" s="220"/>
      <c r="C1150" s="221"/>
      <c r="D1150" s="217" t="s">
        <v>157</v>
      </c>
      <c r="E1150" s="222" t="s">
        <v>19</v>
      </c>
      <c r="F1150" s="223" t="s">
        <v>1116</v>
      </c>
      <c r="G1150" s="221"/>
      <c r="H1150" s="222" t="s">
        <v>19</v>
      </c>
      <c r="I1150" s="224"/>
      <c r="J1150" s="221"/>
      <c r="K1150" s="221"/>
      <c r="L1150" s="225"/>
      <c r="M1150" s="226"/>
      <c r="N1150" s="227"/>
      <c r="O1150" s="227"/>
      <c r="P1150" s="227"/>
      <c r="Q1150" s="227"/>
      <c r="R1150" s="227"/>
      <c r="S1150" s="227"/>
      <c r="T1150" s="228"/>
      <c r="AT1150" s="229" t="s">
        <v>157</v>
      </c>
      <c r="AU1150" s="229" t="s">
        <v>80</v>
      </c>
      <c r="AV1150" s="11" t="s">
        <v>76</v>
      </c>
      <c r="AW1150" s="11" t="s">
        <v>33</v>
      </c>
      <c r="AX1150" s="11" t="s">
        <v>71</v>
      </c>
      <c r="AY1150" s="229" t="s">
        <v>145</v>
      </c>
    </row>
    <row r="1151" spans="2:51" s="12" customFormat="1" ht="12">
      <c r="B1151" s="230"/>
      <c r="C1151" s="231"/>
      <c r="D1151" s="217" t="s">
        <v>157</v>
      </c>
      <c r="E1151" s="232" t="s">
        <v>19</v>
      </c>
      <c r="F1151" s="233" t="s">
        <v>1117</v>
      </c>
      <c r="G1151" s="231"/>
      <c r="H1151" s="234">
        <v>587.197</v>
      </c>
      <c r="I1151" s="235"/>
      <c r="J1151" s="231"/>
      <c r="K1151" s="231"/>
      <c r="L1151" s="236"/>
      <c r="M1151" s="237"/>
      <c r="N1151" s="238"/>
      <c r="O1151" s="238"/>
      <c r="P1151" s="238"/>
      <c r="Q1151" s="238"/>
      <c r="R1151" s="238"/>
      <c r="S1151" s="238"/>
      <c r="T1151" s="239"/>
      <c r="AT1151" s="240" t="s">
        <v>157</v>
      </c>
      <c r="AU1151" s="240" t="s">
        <v>80</v>
      </c>
      <c r="AV1151" s="12" t="s">
        <v>80</v>
      </c>
      <c r="AW1151" s="12" t="s">
        <v>33</v>
      </c>
      <c r="AX1151" s="12" t="s">
        <v>71</v>
      </c>
      <c r="AY1151" s="240" t="s">
        <v>145</v>
      </c>
    </row>
    <row r="1152" spans="2:51" s="14" customFormat="1" ht="12">
      <c r="B1152" s="262"/>
      <c r="C1152" s="263"/>
      <c r="D1152" s="217" t="s">
        <v>157</v>
      </c>
      <c r="E1152" s="264" t="s">
        <v>19</v>
      </c>
      <c r="F1152" s="265" t="s">
        <v>229</v>
      </c>
      <c r="G1152" s="263"/>
      <c r="H1152" s="266">
        <v>2775.831</v>
      </c>
      <c r="I1152" s="267"/>
      <c r="J1152" s="263"/>
      <c r="K1152" s="263"/>
      <c r="L1152" s="268"/>
      <c r="M1152" s="269"/>
      <c r="N1152" s="270"/>
      <c r="O1152" s="270"/>
      <c r="P1152" s="270"/>
      <c r="Q1152" s="270"/>
      <c r="R1152" s="270"/>
      <c r="S1152" s="270"/>
      <c r="T1152" s="271"/>
      <c r="AT1152" s="272" t="s">
        <v>157</v>
      </c>
      <c r="AU1152" s="272" t="s">
        <v>80</v>
      </c>
      <c r="AV1152" s="14" t="s">
        <v>146</v>
      </c>
      <c r="AW1152" s="14" t="s">
        <v>33</v>
      </c>
      <c r="AX1152" s="14" t="s">
        <v>71</v>
      </c>
      <c r="AY1152" s="272" t="s">
        <v>145</v>
      </c>
    </row>
    <row r="1153" spans="2:51" s="11" customFormat="1" ht="12">
      <c r="B1153" s="220"/>
      <c r="C1153" s="221"/>
      <c r="D1153" s="217" t="s">
        <v>157</v>
      </c>
      <c r="E1153" s="222" t="s">
        <v>19</v>
      </c>
      <c r="F1153" s="223" t="s">
        <v>1118</v>
      </c>
      <c r="G1153" s="221"/>
      <c r="H1153" s="222" t="s">
        <v>19</v>
      </c>
      <c r="I1153" s="224"/>
      <c r="J1153" s="221"/>
      <c r="K1153" s="221"/>
      <c r="L1153" s="225"/>
      <c r="M1153" s="226"/>
      <c r="N1153" s="227"/>
      <c r="O1153" s="227"/>
      <c r="P1153" s="227"/>
      <c r="Q1153" s="227"/>
      <c r="R1153" s="227"/>
      <c r="S1153" s="227"/>
      <c r="T1153" s="228"/>
      <c r="AT1153" s="229" t="s">
        <v>157</v>
      </c>
      <c r="AU1153" s="229" t="s">
        <v>80</v>
      </c>
      <c r="AV1153" s="11" t="s">
        <v>76</v>
      </c>
      <c r="AW1153" s="11" t="s">
        <v>33</v>
      </c>
      <c r="AX1153" s="11" t="s">
        <v>71</v>
      </c>
      <c r="AY1153" s="229" t="s">
        <v>145</v>
      </c>
    </row>
    <row r="1154" spans="2:51" s="12" customFormat="1" ht="12">
      <c r="B1154" s="230"/>
      <c r="C1154" s="231"/>
      <c r="D1154" s="217" t="s">
        <v>157</v>
      </c>
      <c r="E1154" s="232" t="s">
        <v>19</v>
      </c>
      <c r="F1154" s="233" t="s">
        <v>563</v>
      </c>
      <c r="G1154" s="231"/>
      <c r="H1154" s="234">
        <v>215.45</v>
      </c>
      <c r="I1154" s="235"/>
      <c r="J1154" s="231"/>
      <c r="K1154" s="231"/>
      <c r="L1154" s="236"/>
      <c r="M1154" s="237"/>
      <c r="N1154" s="238"/>
      <c r="O1154" s="238"/>
      <c r="P1154" s="238"/>
      <c r="Q1154" s="238"/>
      <c r="R1154" s="238"/>
      <c r="S1154" s="238"/>
      <c r="T1154" s="239"/>
      <c r="AT1154" s="240" t="s">
        <v>157</v>
      </c>
      <c r="AU1154" s="240" t="s">
        <v>80</v>
      </c>
      <c r="AV1154" s="12" t="s">
        <v>80</v>
      </c>
      <c r="AW1154" s="12" t="s">
        <v>33</v>
      </c>
      <c r="AX1154" s="12" t="s">
        <v>71</v>
      </c>
      <c r="AY1154" s="240" t="s">
        <v>145</v>
      </c>
    </row>
    <row r="1155" spans="2:51" s="13" customFormat="1" ht="12">
      <c r="B1155" s="251"/>
      <c r="C1155" s="252"/>
      <c r="D1155" s="217" t="s">
        <v>157</v>
      </c>
      <c r="E1155" s="253" t="s">
        <v>19</v>
      </c>
      <c r="F1155" s="254" t="s">
        <v>185</v>
      </c>
      <c r="G1155" s="252"/>
      <c r="H1155" s="255">
        <v>2991.281</v>
      </c>
      <c r="I1155" s="256"/>
      <c r="J1155" s="252"/>
      <c r="K1155" s="252"/>
      <c r="L1155" s="257"/>
      <c r="M1155" s="258"/>
      <c r="N1155" s="259"/>
      <c r="O1155" s="259"/>
      <c r="P1155" s="259"/>
      <c r="Q1155" s="259"/>
      <c r="R1155" s="259"/>
      <c r="S1155" s="259"/>
      <c r="T1155" s="260"/>
      <c r="AT1155" s="261" t="s">
        <v>157</v>
      </c>
      <c r="AU1155" s="261" t="s">
        <v>80</v>
      </c>
      <c r="AV1155" s="13" t="s">
        <v>153</v>
      </c>
      <c r="AW1155" s="13" t="s">
        <v>33</v>
      </c>
      <c r="AX1155" s="13" t="s">
        <v>76</v>
      </c>
      <c r="AY1155" s="261" t="s">
        <v>145</v>
      </c>
    </row>
    <row r="1156" spans="2:63" s="10" customFormat="1" ht="22.8" customHeight="1">
      <c r="B1156" s="189"/>
      <c r="C1156" s="190"/>
      <c r="D1156" s="191" t="s">
        <v>70</v>
      </c>
      <c r="E1156" s="203" t="s">
        <v>1119</v>
      </c>
      <c r="F1156" s="203" t="s">
        <v>1120</v>
      </c>
      <c r="G1156" s="190"/>
      <c r="H1156" s="190"/>
      <c r="I1156" s="193"/>
      <c r="J1156" s="204">
        <f>BK1156</f>
        <v>0</v>
      </c>
      <c r="K1156" s="190"/>
      <c r="L1156" s="195"/>
      <c r="M1156" s="196"/>
      <c r="N1156" s="197"/>
      <c r="O1156" s="197"/>
      <c r="P1156" s="198">
        <f>P1157</f>
        <v>0</v>
      </c>
      <c r="Q1156" s="197"/>
      <c r="R1156" s="198">
        <f>R1157</f>
        <v>0</v>
      </c>
      <c r="S1156" s="197"/>
      <c r="T1156" s="199">
        <f>T1157</f>
        <v>0</v>
      </c>
      <c r="AR1156" s="200" t="s">
        <v>80</v>
      </c>
      <c r="AT1156" s="201" t="s">
        <v>70</v>
      </c>
      <c r="AU1156" s="201" t="s">
        <v>76</v>
      </c>
      <c r="AY1156" s="200" t="s">
        <v>145</v>
      </c>
      <c r="BK1156" s="202">
        <f>BK1157</f>
        <v>0</v>
      </c>
    </row>
    <row r="1157" spans="2:65" s="1" customFormat="1" ht="14.4" customHeight="1">
      <c r="B1157" s="38"/>
      <c r="C1157" s="205" t="s">
        <v>1121</v>
      </c>
      <c r="D1157" s="205" t="s">
        <v>148</v>
      </c>
      <c r="E1157" s="206" t="s">
        <v>1119</v>
      </c>
      <c r="F1157" s="207" t="s">
        <v>1122</v>
      </c>
      <c r="G1157" s="208" t="s">
        <v>480</v>
      </c>
      <c r="H1157" s="209">
        <v>1</v>
      </c>
      <c r="I1157" s="210"/>
      <c r="J1157" s="211">
        <f>ROUND(I1157*H1157,2)</f>
        <v>0</v>
      </c>
      <c r="K1157" s="207" t="s">
        <v>19</v>
      </c>
      <c r="L1157" s="43"/>
      <c r="M1157" s="212" t="s">
        <v>19</v>
      </c>
      <c r="N1157" s="213" t="s">
        <v>42</v>
      </c>
      <c r="O1157" s="79"/>
      <c r="P1157" s="214">
        <f>O1157*H1157</f>
        <v>0</v>
      </c>
      <c r="Q1157" s="214">
        <v>0</v>
      </c>
      <c r="R1157" s="214">
        <f>Q1157*H1157</f>
        <v>0</v>
      </c>
      <c r="S1157" s="214">
        <v>0</v>
      </c>
      <c r="T1157" s="215">
        <f>S1157*H1157</f>
        <v>0</v>
      </c>
      <c r="AR1157" s="17" t="s">
        <v>308</v>
      </c>
      <c r="AT1157" s="17" t="s">
        <v>148</v>
      </c>
      <c r="AU1157" s="17" t="s">
        <v>80</v>
      </c>
      <c r="AY1157" s="17" t="s">
        <v>145</v>
      </c>
      <c r="BE1157" s="216">
        <f>IF(N1157="základní",J1157,0)</f>
        <v>0</v>
      </c>
      <c r="BF1157" s="216">
        <f>IF(N1157="snížená",J1157,0)</f>
        <v>0</v>
      </c>
      <c r="BG1157" s="216">
        <f>IF(N1157="zákl. přenesená",J1157,0)</f>
        <v>0</v>
      </c>
      <c r="BH1157" s="216">
        <f>IF(N1157="sníž. přenesená",J1157,0)</f>
        <v>0</v>
      </c>
      <c r="BI1157" s="216">
        <f>IF(N1157="nulová",J1157,0)</f>
        <v>0</v>
      </c>
      <c r="BJ1157" s="17" t="s">
        <v>76</v>
      </c>
      <c r="BK1157" s="216">
        <f>ROUND(I1157*H1157,2)</f>
        <v>0</v>
      </c>
      <c r="BL1157" s="17" t="s">
        <v>308</v>
      </c>
      <c r="BM1157" s="17" t="s">
        <v>1123</v>
      </c>
    </row>
    <row r="1158" spans="2:63" s="10" customFormat="1" ht="22.8" customHeight="1">
      <c r="B1158" s="189"/>
      <c r="C1158" s="190"/>
      <c r="D1158" s="191" t="s">
        <v>70</v>
      </c>
      <c r="E1158" s="203" t="s">
        <v>1124</v>
      </c>
      <c r="F1158" s="203" t="s">
        <v>1125</v>
      </c>
      <c r="G1158" s="190"/>
      <c r="H1158" s="190"/>
      <c r="I1158" s="193"/>
      <c r="J1158" s="204">
        <f>BK1158</f>
        <v>0</v>
      </c>
      <c r="K1158" s="190"/>
      <c r="L1158" s="195"/>
      <c r="M1158" s="196"/>
      <c r="N1158" s="197"/>
      <c r="O1158" s="197"/>
      <c r="P1158" s="198">
        <f>P1159</f>
        <v>0</v>
      </c>
      <c r="Q1158" s="197"/>
      <c r="R1158" s="198">
        <f>R1159</f>
        <v>0</v>
      </c>
      <c r="S1158" s="197"/>
      <c r="T1158" s="199">
        <f>T1159</f>
        <v>0</v>
      </c>
      <c r="AR1158" s="200" t="s">
        <v>80</v>
      </c>
      <c r="AT1158" s="201" t="s">
        <v>70</v>
      </c>
      <c r="AU1158" s="201" t="s">
        <v>76</v>
      </c>
      <c r="AY1158" s="200" t="s">
        <v>145</v>
      </c>
      <c r="BK1158" s="202">
        <f>BK1159</f>
        <v>0</v>
      </c>
    </row>
    <row r="1159" spans="2:65" s="1" customFormat="1" ht="14.4" customHeight="1">
      <c r="B1159" s="38"/>
      <c r="C1159" s="205" t="s">
        <v>1126</v>
      </c>
      <c r="D1159" s="205" t="s">
        <v>148</v>
      </c>
      <c r="E1159" s="206" t="s">
        <v>1127</v>
      </c>
      <c r="F1159" s="207" t="s">
        <v>1128</v>
      </c>
      <c r="G1159" s="208" t="s">
        <v>151</v>
      </c>
      <c r="H1159" s="209">
        <v>20</v>
      </c>
      <c r="I1159" s="210"/>
      <c r="J1159" s="211">
        <f>ROUND(I1159*H1159,2)</f>
        <v>0</v>
      </c>
      <c r="K1159" s="207" t="s">
        <v>19</v>
      </c>
      <c r="L1159" s="43"/>
      <c r="M1159" s="212" t="s">
        <v>19</v>
      </c>
      <c r="N1159" s="213" t="s">
        <v>42</v>
      </c>
      <c r="O1159" s="79"/>
      <c r="P1159" s="214">
        <f>O1159*H1159</f>
        <v>0</v>
      </c>
      <c r="Q1159" s="214">
        <v>0</v>
      </c>
      <c r="R1159" s="214">
        <f>Q1159*H1159</f>
        <v>0</v>
      </c>
      <c r="S1159" s="214">
        <v>0</v>
      </c>
      <c r="T1159" s="215">
        <f>S1159*H1159</f>
        <v>0</v>
      </c>
      <c r="AR1159" s="17" t="s">
        <v>308</v>
      </c>
      <c r="AT1159" s="17" t="s">
        <v>148</v>
      </c>
      <c r="AU1159" s="17" t="s">
        <v>80</v>
      </c>
      <c r="AY1159" s="17" t="s">
        <v>145</v>
      </c>
      <c r="BE1159" s="216">
        <f>IF(N1159="základní",J1159,0)</f>
        <v>0</v>
      </c>
      <c r="BF1159" s="216">
        <f>IF(N1159="snížená",J1159,0)</f>
        <v>0</v>
      </c>
      <c r="BG1159" s="216">
        <f>IF(N1159="zákl. přenesená",J1159,0)</f>
        <v>0</v>
      </c>
      <c r="BH1159" s="216">
        <f>IF(N1159="sníž. přenesená",J1159,0)</f>
        <v>0</v>
      </c>
      <c r="BI1159" s="216">
        <f>IF(N1159="nulová",J1159,0)</f>
        <v>0</v>
      </c>
      <c r="BJ1159" s="17" t="s">
        <v>76</v>
      </c>
      <c r="BK1159" s="216">
        <f>ROUND(I1159*H1159,2)</f>
        <v>0</v>
      </c>
      <c r="BL1159" s="17" t="s">
        <v>308</v>
      </c>
      <c r="BM1159" s="17" t="s">
        <v>1129</v>
      </c>
    </row>
    <row r="1160" spans="2:63" s="10" customFormat="1" ht="25.9" customHeight="1">
      <c r="B1160" s="189"/>
      <c r="C1160" s="190"/>
      <c r="D1160" s="191" t="s">
        <v>70</v>
      </c>
      <c r="E1160" s="192" t="s">
        <v>1130</v>
      </c>
      <c r="F1160" s="192" t="s">
        <v>1131</v>
      </c>
      <c r="G1160" s="190"/>
      <c r="H1160" s="190"/>
      <c r="I1160" s="193"/>
      <c r="J1160" s="194">
        <f>BK1160</f>
        <v>0</v>
      </c>
      <c r="K1160" s="190"/>
      <c r="L1160" s="195"/>
      <c r="M1160" s="196"/>
      <c r="N1160" s="197"/>
      <c r="O1160" s="197"/>
      <c r="P1160" s="198">
        <f>P1161</f>
        <v>0</v>
      </c>
      <c r="Q1160" s="197"/>
      <c r="R1160" s="198">
        <f>R1161</f>
        <v>0</v>
      </c>
      <c r="S1160" s="197"/>
      <c r="T1160" s="199">
        <f>T1161</f>
        <v>0</v>
      </c>
      <c r="AR1160" s="200" t="s">
        <v>153</v>
      </c>
      <c r="AT1160" s="201" t="s">
        <v>70</v>
      </c>
      <c r="AU1160" s="201" t="s">
        <v>71</v>
      </c>
      <c r="AY1160" s="200" t="s">
        <v>145</v>
      </c>
      <c r="BK1160" s="202">
        <f>BK1161</f>
        <v>0</v>
      </c>
    </row>
    <row r="1161" spans="2:65" s="1" customFormat="1" ht="20.4" customHeight="1">
      <c r="B1161" s="38"/>
      <c r="C1161" s="205" t="s">
        <v>1132</v>
      </c>
      <c r="D1161" s="205" t="s">
        <v>148</v>
      </c>
      <c r="E1161" s="206" t="s">
        <v>1133</v>
      </c>
      <c r="F1161" s="207" t="s">
        <v>1134</v>
      </c>
      <c r="G1161" s="208" t="s">
        <v>1135</v>
      </c>
      <c r="H1161" s="209">
        <v>100</v>
      </c>
      <c r="I1161" s="210"/>
      <c r="J1161" s="211">
        <f>ROUND(I1161*H1161,2)</f>
        <v>0</v>
      </c>
      <c r="K1161" s="207" t="s">
        <v>152</v>
      </c>
      <c r="L1161" s="43"/>
      <c r="M1161" s="273" t="s">
        <v>19</v>
      </c>
      <c r="N1161" s="274" t="s">
        <v>42</v>
      </c>
      <c r="O1161" s="275"/>
      <c r="P1161" s="276">
        <f>O1161*H1161</f>
        <v>0</v>
      </c>
      <c r="Q1161" s="276">
        <v>0</v>
      </c>
      <c r="R1161" s="276">
        <f>Q1161*H1161</f>
        <v>0</v>
      </c>
      <c r="S1161" s="276">
        <v>0</v>
      </c>
      <c r="T1161" s="277">
        <f>S1161*H1161</f>
        <v>0</v>
      </c>
      <c r="AR1161" s="17" t="s">
        <v>1136</v>
      </c>
      <c r="AT1161" s="17" t="s">
        <v>148</v>
      </c>
      <c r="AU1161" s="17" t="s">
        <v>76</v>
      </c>
      <c r="AY1161" s="17" t="s">
        <v>145</v>
      </c>
      <c r="BE1161" s="216">
        <f>IF(N1161="základní",J1161,0)</f>
        <v>0</v>
      </c>
      <c r="BF1161" s="216">
        <f>IF(N1161="snížená",J1161,0)</f>
        <v>0</v>
      </c>
      <c r="BG1161" s="216">
        <f>IF(N1161="zákl. přenesená",J1161,0)</f>
        <v>0</v>
      </c>
      <c r="BH1161" s="216">
        <f>IF(N1161="sníž. přenesená",J1161,0)</f>
        <v>0</v>
      </c>
      <c r="BI1161" s="216">
        <f>IF(N1161="nulová",J1161,0)</f>
        <v>0</v>
      </c>
      <c r="BJ1161" s="17" t="s">
        <v>76</v>
      </c>
      <c r="BK1161" s="216">
        <f>ROUND(I1161*H1161,2)</f>
        <v>0</v>
      </c>
      <c r="BL1161" s="17" t="s">
        <v>1136</v>
      </c>
      <c r="BM1161" s="17" t="s">
        <v>1137</v>
      </c>
    </row>
    <row r="1162" spans="2:12" s="1" customFormat="1" ht="6.95" customHeight="1">
      <c r="B1162" s="57"/>
      <c r="C1162" s="58"/>
      <c r="D1162" s="58"/>
      <c r="E1162" s="58"/>
      <c r="F1162" s="58"/>
      <c r="G1162" s="58"/>
      <c r="H1162" s="58"/>
      <c r="I1162" s="155"/>
      <c r="J1162" s="58"/>
      <c r="K1162" s="58"/>
      <c r="L1162" s="43"/>
    </row>
  </sheetData>
  <sheetProtection password="CC35" sheet="1" objects="1" scenarios="1" formatColumns="0" formatRows="0" autoFilter="0"/>
  <autoFilter ref="C100:K1161"/>
  <mergeCells count="9">
    <mergeCell ref="E7:H7"/>
    <mergeCell ref="E9:H9"/>
    <mergeCell ref="E18:H18"/>
    <mergeCell ref="E27:H27"/>
    <mergeCell ref="E48:H48"/>
    <mergeCell ref="E50:H50"/>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158"/>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3"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56" ht="36.95" customHeight="1">
      <c r="AT2" s="17" t="s">
        <v>82</v>
      </c>
      <c r="AZ2" s="124" t="s">
        <v>86</v>
      </c>
      <c r="BA2" s="124" t="s">
        <v>86</v>
      </c>
      <c r="BB2" s="124" t="s">
        <v>19</v>
      </c>
      <c r="BC2" s="124" t="s">
        <v>1138</v>
      </c>
      <c r="BD2" s="124" t="s">
        <v>80</v>
      </c>
    </row>
    <row r="3" spans="2:56" ht="6.95" customHeight="1">
      <c r="B3" s="125"/>
      <c r="C3" s="126"/>
      <c r="D3" s="126"/>
      <c r="E3" s="126"/>
      <c r="F3" s="126"/>
      <c r="G3" s="126"/>
      <c r="H3" s="126"/>
      <c r="I3" s="127"/>
      <c r="J3" s="126"/>
      <c r="K3" s="126"/>
      <c r="L3" s="20"/>
      <c r="AT3" s="17" t="s">
        <v>80</v>
      </c>
      <c r="AZ3" s="124" t="s">
        <v>88</v>
      </c>
      <c r="BA3" s="124" t="s">
        <v>88</v>
      </c>
      <c r="BB3" s="124" t="s">
        <v>19</v>
      </c>
      <c r="BC3" s="124" t="s">
        <v>1139</v>
      </c>
      <c r="BD3" s="124" t="s">
        <v>80</v>
      </c>
    </row>
    <row r="4" spans="2:56" ht="24.95" customHeight="1">
      <c r="B4" s="20"/>
      <c r="D4" s="128" t="s">
        <v>90</v>
      </c>
      <c r="L4" s="20"/>
      <c r="M4" s="24" t="s">
        <v>10</v>
      </c>
      <c r="AT4" s="17" t="s">
        <v>4</v>
      </c>
      <c r="AZ4" s="124" t="s">
        <v>91</v>
      </c>
      <c r="BA4" s="124" t="s">
        <v>91</v>
      </c>
      <c r="BB4" s="124" t="s">
        <v>19</v>
      </c>
      <c r="BC4" s="124" t="s">
        <v>1140</v>
      </c>
      <c r="BD4" s="124" t="s">
        <v>80</v>
      </c>
    </row>
    <row r="5" spans="2:56" ht="6.95" customHeight="1">
      <c r="B5" s="20"/>
      <c r="L5" s="20"/>
      <c r="AZ5" s="124" t="s">
        <v>93</v>
      </c>
      <c r="BA5" s="124" t="s">
        <v>93</v>
      </c>
      <c r="BB5" s="124" t="s">
        <v>19</v>
      </c>
      <c r="BC5" s="124" t="s">
        <v>1141</v>
      </c>
      <c r="BD5" s="124" t="s">
        <v>80</v>
      </c>
    </row>
    <row r="6" spans="2:56" ht="12" customHeight="1">
      <c r="B6" s="20"/>
      <c r="D6" s="129" t="s">
        <v>16</v>
      </c>
      <c r="L6" s="20"/>
      <c r="AZ6" s="124" t="s">
        <v>95</v>
      </c>
      <c r="BA6" s="124" t="s">
        <v>95</v>
      </c>
      <c r="BB6" s="124" t="s">
        <v>19</v>
      </c>
      <c r="BC6" s="124" t="s">
        <v>1142</v>
      </c>
      <c r="BD6" s="124" t="s">
        <v>80</v>
      </c>
    </row>
    <row r="7" spans="2:56" ht="14.4" customHeight="1">
      <c r="B7" s="20"/>
      <c r="E7" s="130" t="str">
        <f>'Rekapitulace stavby'!K6</f>
        <v xml:space="preserve">Oprava interiéru ubytovacího zařízení ÚJOP UK- BLOK A1,A2,B   Správa budov a zařízení CDMS Krystal Hotel Krystal</v>
      </c>
      <c r="F7" s="129"/>
      <c r="G7" s="129"/>
      <c r="H7" s="129"/>
      <c r="L7" s="20"/>
      <c r="AZ7" s="124" t="s">
        <v>97</v>
      </c>
      <c r="BA7" s="124" t="s">
        <v>97</v>
      </c>
      <c r="BB7" s="124" t="s">
        <v>19</v>
      </c>
      <c r="BC7" s="124" t="s">
        <v>1143</v>
      </c>
      <c r="BD7" s="124" t="s">
        <v>80</v>
      </c>
    </row>
    <row r="8" spans="2:56" s="1" customFormat="1" ht="12" customHeight="1">
      <c r="B8" s="43"/>
      <c r="D8" s="129" t="s">
        <v>99</v>
      </c>
      <c r="I8" s="131"/>
      <c r="L8" s="43"/>
      <c r="AZ8" s="124" t="s">
        <v>100</v>
      </c>
      <c r="BA8" s="124" t="s">
        <v>101</v>
      </c>
      <c r="BB8" s="124" t="s">
        <v>19</v>
      </c>
      <c r="BC8" s="124" t="s">
        <v>102</v>
      </c>
      <c r="BD8" s="124" t="s">
        <v>80</v>
      </c>
    </row>
    <row r="9" spans="2:12" s="1" customFormat="1" ht="36.95" customHeight="1">
      <c r="B9" s="43"/>
      <c r="E9" s="132" t="s">
        <v>1144</v>
      </c>
      <c r="F9" s="1"/>
      <c r="G9" s="1"/>
      <c r="H9" s="1"/>
      <c r="I9" s="131"/>
      <c r="L9" s="43"/>
    </row>
    <row r="10" spans="2:12" s="1" customFormat="1" ht="12">
      <c r="B10" s="43"/>
      <c r="I10" s="131"/>
      <c r="L10" s="43"/>
    </row>
    <row r="11" spans="2:12" s="1" customFormat="1" ht="12" customHeight="1">
      <c r="B11" s="43"/>
      <c r="D11" s="129" t="s">
        <v>18</v>
      </c>
      <c r="F11" s="17" t="s">
        <v>19</v>
      </c>
      <c r="I11" s="133" t="s">
        <v>20</v>
      </c>
      <c r="J11" s="17" t="s">
        <v>19</v>
      </c>
      <c r="L11" s="43"/>
    </row>
    <row r="12" spans="2:12" s="1" customFormat="1" ht="12" customHeight="1">
      <c r="B12" s="43"/>
      <c r="D12" s="129" t="s">
        <v>21</v>
      </c>
      <c r="F12" s="17" t="s">
        <v>22</v>
      </c>
      <c r="I12" s="133" t="s">
        <v>23</v>
      </c>
      <c r="J12" s="134" t="str">
        <f>'Rekapitulace stavby'!AN8</f>
        <v>26. 2. 2019</v>
      </c>
      <c r="L12" s="43"/>
    </row>
    <row r="13" spans="2:12" s="1" customFormat="1" ht="10.8" customHeight="1">
      <c r="B13" s="43"/>
      <c r="I13" s="131"/>
      <c r="L13" s="43"/>
    </row>
    <row r="14" spans="2:12" s="1" customFormat="1" ht="12" customHeight="1">
      <c r="B14" s="43"/>
      <c r="D14" s="129" t="s">
        <v>25</v>
      </c>
      <c r="I14" s="133" t="s">
        <v>26</v>
      </c>
      <c r="J14" s="17" t="s">
        <v>19</v>
      </c>
      <c r="L14" s="43"/>
    </row>
    <row r="15" spans="2:12" s="1" customFormat="1" ht="18" customHeight="1">
      <c r="B15" s="43"/>
      <c r="E15" s="17" t="s">
        <v>27</v>
      </c>
      <c r="I15" s="133" t="s">
        <v>28</v>
      </c>
      <c r="J15" s="17" t="s">
        <v>19</v>
      </c>
      <c r="L15" s="43"/>
    </row>
    <row r="16" spans="2:12" s="1" customFormat="1" ht="6.95" customHeight="1">
      <c r="B16" s="43"/>
      <c r="I16" s="131"/>
      <c r="L16" s="43"/>
    </row>
    <row r="17" spans="2:12" s="1" customFormat="1" ht="12" customHeight="1">
      <c r="B17" s="43"/>
      <c r="D17" s="129" t="s">
        <v>29</v>
      </c>
      <c r="I17" s="133" t="s">
        <v>26</v>
      </c>
      <c r="J17" s="33" t="str">
        <f>'Rekapitulace stavby'!AN13</f>
        <v>Vyplň údaj</v>
      </c>
      <c r="L17" s="43"/>
    </row>
    <row r="18" spans="2:12" s="1" customFormat="1" ht="18" customHeight="1">
      <c r="B18" s="43"/>
      <c r="E18" s="33" t="str">
        <f>'Rekapitulace stavby'!E14</f>
        <v>Vyplň údaj</v>
      </c>
      <c r="F18" s="17"/>
      <c r="G18" s="17"/>
      <c r="H18" s="17"/>
      <c r="I18" s="133" t="s">
        <v>28</v>
      </c>
      <c r="J18" s="33" t="str">
        <f>'Rekapitulace stavby'!AN14</f>
        <v>Vyplň údaj</v>
      </c>
      <c r="L18" s="43"/>
    </row>
    <row r="19" spans="2:12" s="1" customFormat="1" ht="6.95" customHeight="1">
      <c r="B19" s="43"/>
      <c r="I19" s="131"/>
      <c r="L19" s="43"/>
    </row>
    <row r="20" spans="2:12" s="1" customFormat="1" ht="12" customHeight="1">
      <c r="B20" s="43"/>
      <c r="D20" s="129" t="s">
        <v>31</v>
      </c>
      <c r="I20" s="133" t="s">
        <v>26</v>
      </c>
      <c r="J20" s="17" t="s">
        <v>19</v>
      </c>
      <c r="L20" s="43"/>
    </row>
    <row r="21" spans="2:12" s="1" customFormat="1" ht="18" customHeight="1">
      <c r="B21" s="43"/>
      <c r="E21" s="17" t="s">
        <v>32</v>
      </c>
      <c r="I21" s="133" t="s">
        <v>28</v>
      </c>
      <c r="J21" s="17" t="s">
        <v>19</v>
      </c>
      <c r="L21" s="43"/>
    </row>
    <row r="22" spans="2:12" s="1" customFormat="1" ht="6.95" customHeight="1">
      <c r="B22" s="43"/>
      <c r="I22" s="131"/>
      <c r="L22" s="43"/>
    </row>
    <row r="23" spans="2:12" s="1" customFormat="1" ht="12" customHeight="1">
      <c r="B23" s="43"/>
      <c r="D23" s="129" t="s">
        <v>34</v>
      </c>
      <c r="I23" s="133" t="s">
        <v>26</v>
      </c>
      <c r="J23" s="17" t="str">
        <f>IF('Rekapitulace stavby'!AN19="","",'Rekapitulace stavby'!AN19)</f>
        <v/>
      </c>
      <c r="L23" s="43"/>
    </row>
    <row r="24" spans="2:12" s="1" customFormat="1" ht="18" customHeight="1">
      <c r="B24" s="43"/>
      <c r="E24" s="17" t="str">
        <f>IF('Rekapitulace stavby'!E20="","",'Rekapitulace stavby'!E20)</f>
        <v xml:space="preserve"> </v>
      </c>
      <c r="I24" s="133" t="s">
        <v>28</v>
      </c>
      <c r="J24" s="17" t="str">
        <f>IF('Rekapitulace stavby'!AN20="","",'Rekapitulace stavby'!AN20)</f>
        <v/>
      </c>
      <c r="L24" s="43"/>
    </row>
    <row r="25" spans="2:12" s="1" customFormat="1" ht="6.95" customHeight="1">
      <c r="B25" s="43"/>
      <c r="I25" s="131"/>
      <c r="L25" s="43"/>
    </row>
    <row r="26" spans="2:12" s="1" customFormat="1" ht="12" customHeight="1">
      <c r="B26" s="43"/>
      <c r="D26" s="129" t="s">
        <v>35</v>
      </c>
      <c r="I26" s="131"/>
      <c r="L26" s="43"/>
    </row>
    <row r="27" spans="2:12" s="6" customFormat="1" ht="14.4" customHeight="1">
      <c r="B27" s="135"/>
      <c r="E27" s="136" t="s">
        <v>19</v>
      </c>
      <c r="F27" s="136"/>
      <c r="G27" s="136"/>
      <c r="H27" s="136"/>
      <c r="I27" s="137"/>
      <c r="L27" s="135"/>
    </row>
    <row r="28" spans="2:12" s="1" customFormat="1" ht="6.95" customHeight="1">
      <c r="B28" s="43"/>
      <c r="I28" s="131"/>
      <c r="L28" s="43"/>
    </row>
    <row r="29" spans="2:12" s="1" customFormat="1" ht="6.95" customHeight="1">
      <c r="B29" s="43"/>
      <c r="D29" s="71"/>
      <c r="E29" s="71"/>
      <c r="F29" s="71"/>
      <c r="G29" s="71"/>
      <c r="H29" s="71"/>
      <c r="I29" s="138"/>
      <c r="J29" s="71"/>
      <c r="K29" s="71"/>
      <c r="L29" s="43"/>
    </row>
    <row r="30" spans="2:12" s="1" customFormat="1" ht="25.4" customHeight="1">
      <c r="B30" s="43"/>
      <c r="D30" s="139" t="s">
        <v>37</v>
      </c>
      <c r="I30" s="131"/>
      <c r="J30" s="140">
        <f>ROUND(J101,2)</f>
        <v>0</v>
      </c>
      <c r="L30" s="43"/>
    </row>
    <row r="31" spans="2:12" s="1" customFormat="1" ht="6.95" customHeight="1">
      <c r="B31" s="43"/>
      <c r="D31" s="71"/>
      <c r="E31" s="71"/>
      <c r="F31" s="71"/>
      <c r="G31" s="71"/>
      <c r="H31" s="71"/>
      <c r="I31" s="138"/>
      <c r="J31" s="71"/>
      <c r="K31" s="71"/>
      <c r="L31" s="43"/>
    </row>
    <row r="32" spans="2:12" s="1" customFormat="1" ht="14.4" customHeight="1">
      <c r="B32" s="43"/>
      <c r="F32" s="141" t="s">
        <v>39</v>
      </c>
      <c r="I32" s="142" t="s">
        <v>38</v>
      </c>
      <c r="J32" s="141" t="s">
        <v>40</v>
      </c>
      <c r="L32" s="43"/>
    </row>
    <row r="33" spans="2:12" s="1" customFormat="1" ht="14.4" customHeight="1">
      <c r="B33" s="43"/>
      <c r="D33" s="129" t="s">
        <v>41</v>
      </c>
      <c r="E33" s="129" t="s">
        <v>42</v>
      </c>
      <c r="F33" s="143">
        <f>ROUND((SUM(BE101:BE1157)),2)</f>
        <v>0</v>
      </c>
      <c r="I33" s="144">
        <v>0.21</v>
      </c>
      <c r="J33" s="143">
        <f>ROUND(((SUM(BE101:BE1157))*I33),2)</f>
        <v>0</v>
      </c>
      <c r="L33" s="43"/>
    </row>
    <row r="34" spans="2:12" s="1" customFormat="1" ht="14.4" customHeight="1">
      <c r="B34" s="43"/>
      <c r="E34" s="129" t="s">
        <v>43</v>
      </c>
      <c r="F34" s="143">
        <f>ROUND((SUM(BF101:BF1157)),2)</f>
        <v>0</v>
      </c>
      <c r="I34" s="144">
        <v>0.15</v>
      </c>
      <c r="J34" s="143">
        <f>ROUND(((SUM(BF101:BF1157))*I34),2)</f>
        <v>0</v>
      </c>
      <c r="L34" s="43"/>
    </row>
    <row r="35" spans="2:12" s="1" customFormat="1" ht="14.4" customHeight="1" hidden="1">
      <c r="B35" s="43"/>
      <c r="E35" s="129" t="s">
        <v>44</v>
      </c>
      <c r="F35" s="143">
        <f>ROUND((SUM(BG101:BG1157)),2)</f>
        <v>0</v>
      </c>
      <c r="I35" s="144">
        <v>0.21</v>
      </c>
      <c r="J35" s="143">
        <f>0</f>
        <v>0</v>
      </c>
      <c r="L35" s="43"/>
    </row>
    <row r="36" spans="2:12" s="1" customFormat="1" ht="14.4" customHeight="1" hidden="1">
      <c r="B36" s="43"/>
      <c r="E36" s="129" t="s">
        <v>45</v>
      </c>
      <c r="F36" s="143">
        <f>ROUND((SUM(BH101:BH1157)),2)</f>
        <v>0</v>
      </c>
      <c r="I36" s="144">
        <v>0.15</v>
      </c>
      <c r="J36" s="143">
        <f>0</f>
        <v>0</v>
      </c>
      <c r="L36" s="43"/>
    </row>
    <row r="37" spans="2:12" s="1" customFormat="1" ht="14.4" customHeight="1" hidden="1">
      <c r="B37" s="43"/>
      <c r="E37" s="129" t="s">
        <v>46</v>
      </c>
      <c r="F37" s="143">
        <f>ROUND((SUM(BI101:BI1157)),2)</f>
        <v>0</v>
      </c>
      <c r="I37" s="144">
        <v>0</v>
      </c>
      <c r="J37" s="143">
        <f>0</f>
        <v>0</v>
      </c>
      <c r="L37" s="43"/>
    </row>
    <row r="38" spans="2:12" s="1" customFormat="1" ht="6.95" customHeight="1">
      <c r="B38" s="43"/>
      <c r="I38" s="131"/>
      <c r="L38" s="43"/>
    </row>
    <row r="39" spans="2:12" s="1" customFormat="1" ht="25.4" customHeight="1">
      <c r="B39" s="43"/>
      <c r="C39" s="145"/>
      <c r="D39" s="146" t="s">
        <v>47</v>
      </c>
      <c r="E39" s="147"/>
      <c r="F39" s="147"/>
      <c r="G39" s="148" t="s">
        <v>48</v>
      </c>
      <c r="H39" s="149" t="s">
        <v>49</v>
      </c>
      <c r="I39" s="150"/>
      <c r="J39" s="151">
        <f>SUM(J30:J37)</f>
        <v>0</v>
      </c>
      <c r="K39" s="152"/>
      <c r="L39" s="43"/>
    </row>
    <row r="40" spans="2:12" s="1" customFormat="1" ht="14.4" customHeight="1">
      <c r="B40" s="153"/>
      <c r="C40" s="154"/>
      <c r="D40" s="154"/>
      <c r="E40" s="154"/>
      <c r="F40" s="154"/>
      <c r="G40" s="154"/>
      <c r="H40" s="154"/>
      <c r="I40" s="155"/>
      <c r="J40" s="154"/>
      <c r="K40" s="154"/>
      <c r="L40" s="43"/>
    </row>
    <row r="44" spans="2:12" s="1" customFormat="1" ht="6.95" customHeight="1">
      <c r="B44" s="156"/>
      <c r="C44" s="157"/>
      <c r="D44" s="157"/>
      <c r="E44" s="157"/>
      <c r="F44" s="157"/>
      <c r="G44" s="157"/>
      <c r="H44" s="157"/>
      <c r="I44" s="158"/>
      <c r="J44" s="157"/>
      <c r="K44" s="157"/>
      <c r="L44" s="43"/>
    </row>
    <row r="45" spans="2:12" s="1" customFormat="1" ht="24.95" customHeight="1">
      <c r="B45" s="38"/>
      <c r="C45" s="23" t="s">
        <v>104</v>
      </c>
      <c r="D45" s="39"/>
      <c r="E45" s="39"/>
      <c r="F45" s="39"/>
      <c r="G45" s="39"/>
      <c r="H45" s="39"/>
      <c r="I45" s="131"/>
      <c r="J45" s="39"/>
      <c r="K45" s="39"/>
      <c r="L45" s="43"/>
    </row>
    <row r="46" spans="2:12" s="1" customFormat="1" ht="6.95" customHeight="1">
      <c r="B46" s="38"/>
      <c r="C46" s="39"/>
      <c r="D46" s="39"/>
      <c r="E46" s="39"/>
      <c r="F46" s="39"/>
      <c r="G46" s="39"/>
      <c r="H46" s="39"/>
      <c r="I46" s="131"/>
      <c r="J46" s="39"/>
      <c r="K46" s="39"/>
      <c r="L46" s="43"/>
    </row>
    <row r="47" spans="2:12" s="1" customFormat="1" ht="12" customHeight="1">
      <c r="B47" s="38"/>
      <c r="C47" s="32" t="s">
        <v>16</v>
      </c>
      <c r="D47" s="39"/>
      <c r="E47" s="39"/>
      <c r="F47" s="39"/>
      <c r="G47" s="39"/>
      <c r="H47" s="39"/>
      <c r="I47" s="131"/>
      <c r="J47" s="39"/>
      <c r="K47" s="39"/>
      <c r="L47" s="43"/>
    </row>
    <row r="48" spans="2:12" s="1" customFormat="1" ht="14.4" customHeight="1">
      <c r="B48" s="38"/>
      <c r="C48" s="39"/>
      <c r="D48" s="39"/>
      <c r="E48" s="159" t="str">
        <f>E7</f>
        <v xml:space="preserve">Oprava interiéru ubytovacího zařízení ÚJOP UK- BLOK A1,A2,B   Správa budov a zařízení CDMS Krystal Hotel Krystal</v>
      </c>
      <c r="F48" s="32"/>
      <c r="G48" s="32"/>
      <c r="H48" s="32"/>
      <c r="I48" s="131"/>
      <c r="J48" s="39"/>
      <c r="K48" s="39"/>
      <c r="L48" s="43"/>
    </row>
    <row r="49" spans="2:12" s="1" customFormat="1" ht="12" customHeight="1">
      <c r="B49" s="38"/>
      <c r="C49" s="32" t="s">
        <v>99</v>
      </c>
      <c r="D49" s="39"/>
      <c r="E49" s="39"/>
      <c r="F49" s="39"/>
      <c r="G49" s="39"/>
      <c r="H49" s="39"/>
      <c r="I49" s="131"/>
      <c r="J49" s="39"/>
      <c r="K49" s="39"/>
      <c r="L49" s="43"/>
    </row>
    <row r="50" spans="2:12" s="1" customFormat="1" ht="14.4" customHeight="1">
      <c r="B50" s="38"/>
      <c r="C50" s="39"/>
      <c r="D50" s="39"/>
      <c r="E50" s="64" t="str">
        <f>E9</f>
        <v xml:space="preserve">2 - Oprava interiéru ubytovacího zařízení 9.NP </v>
      </c>
      <c r="F50" s="39"/>
      <c r="G50" s="39"/>
      <c r="H50" s="39"/>
      <c r="I50" s="131"/>
      <c r="J50" s="39"/>
      <c r="K50" s="39"/>
      <c r="L50" s="43"/>
    </row>
    <row r="51" spans="2:12" s="1" customFormat="1" ht="6.95" customHeight="1">
      <c r="B51" s="38"/>
      <c r="C51" s="39"/>
      <c r="D51" s="39"/>
      <c r="E51" s="39"/>
      <c r="F51" s="39"/>
      <c r="G51" s="39"/>
      <c r="H51" s="39"/>
      <c r="I51" s="131"/>
      <c r="J51" s="39"/>
      <c r="K51" s="39"/>
      <c r="L51" s="43"/>
    </row>
    <row r="52" spans="2:12" s="1" customFormat="1" ht="12" customHeight="1">
      <c r="B52" s="38"/>
      <c r="C52" s="32" t="s">
        <v>21</v>
      </c>
      <c r="D52" s="39"/>
      <c r="E52" s="39"/>
      <c r="F52" s="27" t="str">
        <f>F12</f>
        <v xml:space="preserve"> </v>
      </c>
      <c r="G52" s="39"/>
      <c r="H52" s="39"/>
      <c r="I52" s="133" t="s">
        <v>23</v>
      </c>
      <c r="J52" s="67" t="str">
        <f>IF(J12="","",J12)</f>
        <v>26. 2. 2019</v>
      </c>
      <c r="K52" s="39"/>
      <c r="L52" s="43"/>
    </row>
    <row r="53" spans="2:12" s="1" customFormat="1" ht="6.95" customHeight="1">
      <c r="B53" s="38"/>
      <c r="C53" s="39"/>
      <c r="D53" s="39"/>
      <c r="E53" s="39"/>
      <c r="F53" s="39"/>
      <c r="G53" s="39"/>
      <c r="H53" s="39"/>
      <c r="I53" s="131"/>
      <c r="J53" s="39"/>
      <c r="K53" s="39"/>
      <c r="L53" s="43"/>
    </row>
    <row r="54" spans="2:12" s="1" customFormat="1" ht="12.6" customHeight="1">
      <c r="B54" s="38"/>
      <c r="C54" s="32" t="s">
        <v>25</v>
      </c>
      <c r="D54" s="39"/>
      <c r="E54" s="39"/>
      <c r="F54" s="27" t="str">
        <f>E15</f>
        <v>ÚJOP Univerzity Karlovy, Praha</v>
      </c>
      <c r="G54" s="39"/>
      <c r="H54" s="39"/>
      <c r="I54" s="133" t="s">
        <v>31</v>
      </c>
      <c r="J54" s="36" t="str">
        <f>E21</f>
        <v>ArcEnergo s.r.o.</v>
      </c>
      <c r="K54" s="39"/>
      <c r="L54" s="43"/>
    </row>
    <row r="55" spans="2:12" s="1" customFormat="1" ht="12.6" customHeight="1">
      <c r="B55" s="38"/>
      <c r="C55" s="32" t="s">
        <v>29</v>
      </c>
      <c r="D55" s="39"/>
      <c r="E55" s="39"/>
      <c r="F55" s="27" t="str">
        <f>IF(E18="","",E18)</f>
        <v>Vyplň údaj</v>
      </c>
      <c r="G55" s="39"/>
      <c r="H55" s="39"/>
      <c r="I55" s="133" t="s">
        <v>34</v>
      </c>
      <c r="J55" s="36" t="str">
        <f>E24</f>
        <v xml:space="preserve"> </v>
      </c>
      <c r="K55" s="39"/>
      <c r="L55" s="43"/>
    </row>
    <row r="56" spans="2:12" s="1" customFormat="1" ht="10.3" customHeight="1">
      <c r="B56" s="38"/>
      <c r="C56" s="39"/>
      <c r="D56" s="39"/>
      <c r="E56" s="39"/>
      <c r="F56" s="39"/>
      <c r="G56" s="39"/>
      <c r="H56" s="39"/>
      <c r="I56" s="131"/>
      <c r="J56" s="39"/>
      <c r="K56" s="39"/>
      <c r="L56" s="43"/>
    </row>
    <row r="57" spans="2:12" s="1" customFormat="1" ht="29.25" customHeight="1">
      <c r="B57" s="38"/>
      <c r="C57" s="160" t="s">
        <v>105</v>
      </c>
      <c r="D57" s="161"/>
      <c r="E57" s="161"/>
      <c r="F57" s="161"/>
      <c r="G57" s="161"/>
      <c r="H57" s="161"/>
      <c r="I57" s="162"/>
      <c r="J57" s="163" t="s">
        <v>106</v>
      </c>
      <c r="K57" s="161"/>
      <c r="L57" s="43"/>
    </row>
    <row r="58" spans="2:12" s="1" customFormat="1" ht="10.3" customHeight="1">
      <c r="B58" s="38"/>
      <c r="C58" s="39"/>
      <c r="D58" s="39"/>
      <c r="E58" s="39"/>
      <c r="F58" s="39"/>
      <c r="G58" s="39"/>
      <c r="H58" s="39"/>
      <c r="I58" s="131"/>
      <c r="J58" s="39"/>
      <c r="K58" s="39"/>
      <c r="L58" s="43"/>
    </row>
    <row r="59" spans="2:47" s="1" customFormat="1" ht="22.8" customHeight="1">
      <c r="B59" s="38"/>
      <c r="C59" s="164" t="s">
        <v>69</v>
      </c>
      <c r="D59" s="39"/>
      <c r="E59" s="39"/>
      <c r="F59" s="39"/>
      <c r="G59" s="39"/>
      <c r="H59" s="39"/>
      <c r="I59" s="131"/>
      <c r="J59" s="97">
        <f>J101</f>
        <v>0</v>
      </c>
      <c r="K59" s="39"/>
      <c r="L59" s="43"/>
      <c r="AU59" s="17" t="s">
        <v>107</v>
      </c>
    </row>
    <row r="60" spans="2:12" s="7" customFormat="1" ht="24.95" customHeight="1">
      <c r="B60" s="165"/>
      <c r="C60" s="166"/>
      <c r="D60" s="167" t="s">
        <v>108</v>
      </c>
      <c r="E60" s="168"/>
      <c r="F60" s="168"/>
      <c r="G60" s="168"/>
      <c r="H60" s="168"/>
      <c r="I60" s="169"/>
      <c r="J60" s="170">
        <f>J102</f>
        <v>0</v>
      </c>
      <c r="K60" s="166"/>
      <c r="L60" s="171"/>
    </row>
    <row r="61" spans="2:12" s="8" customFormat="1" ht="19.9" customHeight="1">
      <c r="B61" s="172"/>
      <c r="C61" s="173"/>
      <c r="D61" s="174" t="s">
        <v>109</v>
      </c>
      <c r="E61" s="175"/>
      <c r="F61" s="175"/>
      <c r="G61" s="175"/>
      <c r="H61" s="175"/>
      <c r="I61" s="176"/>
      <c r="J61" s="177">
        <f>J103</f>
        <v>0</v>
      </c>
      <c r="K61" s="173"/>
      <c r="L61" s="178"/>
    </row>
    <row r="62" spans="2:12" s="8" customFormat="1" ht="19.9" customHeight="1">
      <c r="B62" s="172"/>
      <c r="C62" s="173"/>
      <c r="D62" s="174" t="s">
        <v>110</v>
      </c>
      <c r="E62" s="175"/>
      <c r="F62" s="175"/>
      <c r="G62" s="175"/>
      <c r="H62" s="175"/>
      <c r="I62" s="176"/>
      <c r="J62" s="177">
        <f>J145</f>
        <v>0</v>
      </c>
      <c r="K62" s="173"/>
      <c r="L62" s="178"/>
    </row>
    <row r="63" spans="2:12" s="8" customFormat="1" ht="19.9" customHeight="1">
      <c r="B63" s="172"/>
      <c r="C63" s="173"/>
      <c r="D63" s="174" t="s">
        <v>111</v>
      </c>
      <c r="E63" s="175"/>
      <c r="F63" s="175"/>
      <c r="G63" s="175"/>
      <c r="H63" s="175"/>
      <c r="I63" s="176"/>
      <c r="J63" s="177">
        <f>J280</f>
        <v>0</v>
      </c>
      <c r="K63" s="173"/>
      <c r="L63" s="178"/>
    </row>
    <row r="64" spans="2:12" s="8" customFormat="1" ht="19.9" customHeight="1">
      <c r="B64" s="172"/>
      <c r="C64" s="173"/>
      <c r="D64" s="174" t="s">
        <v>112</v>
      </c>
      <c r="E64" s="175"/>
      <c r="F64" s="175"/>
      <c r="G64" s="175"/>
      <c r="H64" s="175"/>
      <c r="I64" s="176"/>
      <c r="J64" s="177">
        <f>J460</f>
        <v>0</v>
      </c>
      <c r="K64" s="173"/>
      <c r="L64" s="178"/>
    </row>
    <row r="65" spans="2:12" s="8" customFormat="1" ht="19.9" customHeight="1">
      <c r="B65" s="172"/>
      <c r="C65" s="173"/>
      <c r="D65" s="174" t="s">
        <v>113</v>
      </c>
      <c r="E65" s="175"/>
      <c r="F65" s="175"/>
      <c r="G65" s="175"/>
      <c r="H65" s="175"/>
      <c r="I65" s="176"/>
      <c r="J65" s="177">
        <f>J470</f>
        <v>0</v>
      </c>
      <c r="K65" s="173"/>
      <c r="L65" s="178"/>
    </row>
    <row r="66" spans="2:12" s="7" customFormat="1" ht="24.95" customHeight="1">
      <c r="B66" s="165"/>
      <c r="C66" s="166"/>
      <c r="D66" s="167" t="s">
        <v>114</v>
      </c>
      <c r="E66" s="168"/>
      <c r="F66" s="168"/>
      <c r="G66" s="168"/>
      <c r="H66" s="168"/>
      <c r="I66" s="169"/>
      <c r="J66" s="170">
        <f>J473</f>
        <v>0</v>
      </c>
      <c r="K66" s="166"/>
      <c r="L66" s="171"/>
    </row>
    <row r="67" spans="2:12" s="8" customFormat="1" ht="19.9" customHeight="1">
      <c r="B67" s="172"/>
      <c r="C67" s="173"/>
      <c r="D67" s="174" t="s">
        <v>115</v>
      </c>
      <c r="E67" s="175"/>
      <c r="F67" s="175"/>
      <c r="G67" s="175"/>
      <c r="H67" s="175"/>
      <c r="I67" s="176"/>
      <c r="J67" s="177">
        <f>J474</f>
        <v>0</v>
      </c>
      <c r="K67" s="173"/>
      <c r="L67" s="178"/>
    </row>
    <row r="68" spans="2:12" s="8" customFormat="1" ht="19.9" customHeight="1">
      <c r="B68" s="172"/>
      <c r="C68" s="173"/>
      <c r="D68" s="174" t="s">
        <v>116</v>
      </c>
      <c r="E68" s="175"/>
      <c r="F68" s="175"/>
      <c r="G68" s="175"/>
      <c r="H68" s="175"/>
      <c r="I68" s="176"/>
      <c r="J68" s="177">
        <f>J490</f>
        <v>0</v>
      </c>
      <c r="K68" s="173"/>
      <c r="L68" s="178"/>
    </row>
    <row r="69" spans="2:12" s="8" customFormat="1" ht="19.9" customHeight="1">
      <c r="B69" s="172"/>
      <c r="C69" s="173"/>
      <c r="D69" s="174" t="s">
        <v>117</v>
      </c>
      <c r="E69" s="175"/>
      <c r="F69" s="175"/>
      <c r="G69" s="175"/>
      <c r="H69" s="175"/>
      <c r="I69" s="176"/>
      <c r="J69" s="177">
        <f>J492</f>
        <v>0</v>
      </c>
      <c r="K69" s="173"/>
      <c r="L69" s="178"/>
    </row>
    <row r="70" spans="2:12" s="8" customFormat="1" ht="19.9" customHeight="1">
      <c r="B70" s="172"/>
      <c r="C70" s="173"/>
      <c r="D70" s="174" t="s">
        <v>118</v>
      </c>
      <c r="E70" s="175"/>
      <c r="F70" s="175"/>
      <c r="G70" s="175"/>
      <c r="H70" s="175"/>
      <c r="I70" s="176"/>
      <c r="J70" s="177">
        <f>J495</f>
        <v>0</v>
      </c>
      <c r="K70" s="173"/>
      <c r="L70" s="178"/>
    </row>
    <row r="71" spans="2:12" s="8" customFormat="1" ht="19.9" customHeight="1">
      <c r="B71" s="172"/>
      <c r="C71" s="173"/>
      <c r="D71" s="174" t="s">
        <v>119</v>
      </c>
      <c r="E71" s="175"/>
      <c r="F71" s="175"/>
      <c r="G71" s="175"/>
      <c r="H71" s="175"/>
      <c r="I71" s="176"/>
      <c r="J71" s="177">
        <f>J497</f>
        <v>0</v>
      </c>
      <c r="K71" s="173"/>
      <c r="L71" s="178"/>
    </row>
    <row r="72" spans="2:12" s="8" customFormat="1" ht="19.9" customHeight="1">
      <c r="B72" s="172"/>
      <c r="C72" s="173"/>
      <c r="D72" s="174" t="s">
        <v>120</v>
      </c>
      <c r="E72" s="175"/>
      <c r="F72" s="175"/>
      <c r="G72" s="175"/>
      <c r="H72" s="175"/>
      <c r="I72" s="176"/>
      <c r="J72" s="177">
        <f>J623</f>
        <v>0</v>
      </c>
      <c r="K72" s="173"/>
      <c r="L72" s="178"/>
    </row>
    <row r="73" spans="2:12" s="8" customFormat="1" ht="19.9" customHeight="1">
      <c r="B73" s="172"/>
      <c r="C73" s="173"/>
      <c r="D73" s="174" t="s">
        <v>121</v>
      </c>
      <c r="E73" s="175"/>
      <c r="F73" s="175"/>
      <c r="G73" s="175"/>
      <c r="H73" s="175"/>
      <c r="I73" s="176"/>
      <c r="J73" s="177">
        <f>J698</f>
        <v>0</v>
      </c>
      <c r="K73" s="173"/>
      <c r="L73" s="178"/>
    </row>
    <row r="74" spans="2:12" s="8" customFormat="1" ht="19.9" customHeight="1">
      <c r="B74" s="172"/>
      <c r="C74" s="173"/>
      <c r="D74" s="174" t="s">
        <v>122</v>
      </c>
      <c r="E74" s="175"/>
      <c r="F74" s="175"/>
      <c r="G74" s="175"/>
      <c r="H74" s="175"/>
      <c r="I74" s="176"/>
      <c r="J74" s="177">
        <f>J737</f>
        <v>0</v>
      </c>
      <c r="K74" s="173"/>
      <c r="L74" s="178"/>
    </row>
    <row r="75" spans="2:12" s="8" customFormat="1" ht="19.9" customHeight="1">
      <c r="B75" s="172"/>
      <c r="C75" s="173"/>
      <c r="D75" s="174" t="s">
        <v>123</v>
      </c>
      <c r="E75" s="175"/>
      <c r="F75" s="175"/>
      <c r="G75" s="175"/>
      <c r="H75" s="175"/>
      <c r="I75" s="176"/>
      <c r="J75" s="177">
        <f>J789</f>
        <v>0</v>
      </c>
      <c r="K75" s="173"/>
      <c r="L75" s="178"/>
    </row>
    <row r="76" spans="2:12" s="8" customFormat="1" ht="19.9" customHeight="1">
      <c r="B76" s="172"/>
      <c r="C76" s="173"/>
      <c r="D76" s="174" t="s">
        <v>124</v>
      </c>
      <c r="E76" s="175"/>
      <c r="F76" s="175"/>
      <c r="G76" s="175"/>
      <c r="H76" s="175"/>
      <c r="I76" s="176"/>
      <c r="J76" s="177">
        <f>J970</f>
        <v>0</v>
      </c>
      <c r="K76" s="173"/>
      <c r="L76" s="178"/>
    </row>
    <row r="77" spans="2:12" s="8" customFormat="1" ht="19.9" customHeight="1">
      <c r="B77" s="172"/>
      <c r="C77" s="173"/>
      <c r="D77" s="174" t="s">
        <v>125</v>
      </c>
      <c r="E77" s="175"/>
      <c r="F77" s="175"/>
      <c r="G77" s="175"/>
      <c r="H77" s="175"/>
      <c r="I77" s="176"/>
      <c r="J77" s="177">
        <f>J1049</f>
        <v>0</v>
      </c>
      <c r="K77" s="173"/>
      <c r="L77" s="178"/>
    </row>
    <row r="78" spans="2:12" s="8" customFormat="1" ht="19.9" customHeight="1">
      <c r="B78" s="172"/>
      <c r="C78" s="173"/>
      <c r="D78" s="174" t="s">
        <v>126</v>
      </c>
      <c r="E78" s="175"/>
      <c r="F78" s="175"/>
      <c r="G78" s="175"/>
      <c r="H78" s="175"/>
      <c r="I78" s="176"/>
      <c r="J78" s="177">
        <f>J1065</f>
        <v>0</v>
      </c>
      <c r="K78" s="173"/>
      <c r="L78" s="178"/>
    </row>
    <row r="79" spans="2:12" s="8" customFormat="1" ht="19.9" customHeight="1">
      <c r="B79" s="172"/>
      <c r="C79" s="173"/>
      <c r="D79" s="174" t="s">
        <v>127</v>
      </c>
      <c r="E79" s="175"/>
      <c r="F79" s="175"/>
      <c r="G79" s="175"/>
      <c r="H79" s="175"/>
      <c r="I79" s="176"/>
      <c r="J79" s="177">
        <f>J1152</f>
        <v>0</v>
      </c>
      <c r="K79" s="173"/>
      <c r="L79" s="178"/>
    </row>
    <row r="80" spans="2:12" s="8" customFormat="1" ht="19.9" customHeight="1">
      <c r="B80" s="172"/>
      <c r="C80" s="173"/>
      <c r="D80" s="174" t="s">
        <v>128</v>
      </c>
      <c r="E80" s="175"/>
      <c r="F80" s="175"/>
      <c r="G80" s="175"/>
      <c r="H80" s="175"/>
      <c r="I80" s="176"/>
      <c r="J80" s="177">
        <f>J1154</f>
        <v>0</v>
      </c>
      <c r="K80" s="173"/>
      <c r="L80" s="178"/>
    </row>
    <row r="81" spans="2:12" s="7" customFormat="1" ht="24.95" customHeight="1">
      <c r="B81" s="165"/>
      <c r="C81" s="166"/>
      <c r="D81" s="167" t="s">
        <v>129</v>
      </c>
      <c r="E81" s="168"/>
      <c r="F81" s="168"/>
      <c r="G81" s="168"/>
      <c r="H81" s="168"/>
      <c r="I81" s="169"/>
      <c r="J81" s="170">
        <f>J1156</f>
        <v>0</v>
      </c>
      <c r="K81" s="166"/>
      <c r="L81" s="171"/>
    </row>
    <row r="82" spans="2:12" s="1" customFormat="1" ht="21.8" customHeight="1">
      <c r="B82" s="38"/>
      <c r="C82" s="39"/>
      <c r="D82" s="39"/>
      <c r="E82" s="39"/>
      <c r="F82" s="39"/>
      <c r="G82" s="39"/>
      <c r="H82" s="39"/>
      <c r="I82" s="131"/>
      <c r="J82" s="39"/>
      <c r="K82" s="39"/>
      <c r="L82" s="43"/>
    </row>
    <row r="83" spans="2:12" s="1" customFormat="1" ht="6.95" customHeight="1">
      <c r="B83" s="57"/>
      <c r="C83" s="58"/>
      <c r="D83" s="58"/>
      <c r="E83" s="58"/>
      <c r="F83" s="58"/>
      <c r="G83" s="58"/>
      <c r="H83" s="58"/>
      <c r="I83" s="155"/>
      <c r="J83" s="58"/>
      <c r="K83" s="58"/>
      <c r="L83" s="43"/>
    </row>
    <row r="87" spans="2:12" s="1" customFormat="1" ht="6.95" customHeight="1">
      <c r="B87" s="59"/>
      <c r="C87" s="60"/>
      <c r="D87" s="60"/>
      <c r="E87" s="60"/>
      <c r="F87" s="60"/>
      <c r="G87" s="60"/>
      <c r="H87" s="60"/>
      <c r="I87" s="158"/>
      <c r="J87" s="60"/>
      <c r="K87" s="60"/>
      <c r="L87" s="43"/>
    </row>
    <row r="88" spans="2:12" s="1" customFormat="1" ht="24.95" customHeight="1">
      <c r="B88" s="38"/>
      <c r="C88" s="23" t="s">
        <v>130</v>
      </c>
      <c r="D88" s="39"/>
      <c r="E88" s="39"/>
      <c r="F88" s="39"/>
      <c r="G88" s="39"/>
      <c r="H88" s="39"/>
      <c r="I88" s="131"/>
      <c r="J88" s="39"/>
      <c r="K88" s="39"/>
      <c r="L88" s="43"/>
    </row>
    <row r="89" spans="2:12" s="1" customFormat="1" ht="6.95" customHeight="1">
      <c r="B89" s="38"/>
      <c r="C89" s="39"/>
      <c r="D89" s="39"/>
      <c r="E89" s="39"/>
      <c r="F89" s="39"/>
      <c r="G89" s="39"/>
      <c r="H89" s="39"/>
      <c r="I89" s="131"/>
      <c r="J89" s="39"/>
      <c r="K89" s="39"/>
      <c r="L89" s="43"/>
    </row>
    <row r="90" spans="2:12" s="1" customFormat="1" ht="12" customHeight="1">
      <c r="B90" s="38"/>
      <c r="C90" s="32" t="s">
        <v>16</v>
      </c>
      <c r="D90" s="39"/>
      <c r="E90" s="39"/>
      <c r="F90" s="39"/>
      <c r="G90" s="39"/>
      <c r="H90" s="39"/>
      <c r="I90" s="131"/>
      <c r="J90" s="39"/>
      <c r="K90" s="39"/>
      <c r="L90" s="43"/>
    </row>
    <row r="91" spans="2:12" s="1" customFormat="1" ht="14.4" customHeight="1">
      <c r="B91" s="38"/>
      <c r="C91" s="39"/>
      <c r="D91" s="39"/>
      <c r="E91" s="159" t="str">
        <f>E7</f>
        <v xml:space="preserve">Oprava interiéru ubytovacího zařízení ÚJOP UK- BLOK A1,A2,B   Správa budov a zařízení CDMS Krystal Hotel Krystal</v>
      </c>
      <c r="F91" s="32"/>
      <c r="G91" s="32"/>
      <c r="H91" s="32"/>
      <c r="I91" s="131"/>
      <c r="J91" s="39"/>
      <c r="K91" s="39"/>
      <c r="L91" s="43"/>
    </row>
    <row r="92" spans="2:12" s="1" customFormat="1" ht="12" customHeight="1">
      <c r="B92" s="38"/>
      <c r="C92" s="32" t="s">
        <v>99</v>
      </c>
      <c r="D92" s="39"/>
      <c r="E92" s="39"/>
      <c r="F92" s="39"/>
      <c r="G92" s="39"/>
      <c r="H92" s="39"/>
      <c r="I92" s="131"/>
      <c r="J92" s="39"/>
      <c r="K92" s="39"/>
      <c r="L92" s="43"/>
    </row>
    <row r="93" spans="2:12" s="1" customFormat="1" ht="14.4" customHeight="1">
      <c r="B93" s="38"/>
      <c r="C93" s="39"/>
      <c r="D93" s="39"/>
      <c r="E93" s="64" t="str">
        <f>E9</f>
        <v xml:space="preserve">2 - Oprava interiéru ubytovacího zařízení 9.NP </v>
      </c>
      <c r="F93" s="39"/>
      <c r="G93" s="39"/>
      <c r="H93" s="39"/>
      <c r="I93" s="131"/>
      <c r="J93" s="39"/>
      <c r="K93" s="39"/>
      <c r="L93" s="43"/>
    </row>
    <row r="94" spans="2:12" s="1" customFormat="1" ht="6.95" customHeight="1">
      <c r="B94" s="38"/>
      <c r="C94" s="39"/>
      <c r="D94" s="39"/>
      <c r="E94" s="39"/>
      <c r="F94" s="39"/>
      <c r="G94" s="39"/>
      <c r="H94" s="39"/>
      <c r="I94" s="131"/>
      <c r="J94" s="39"/>
      <c r="K94" s="39"/>
      <c r="L94" s="43"/>
    </row>
    <row r="95" spans="2:12" s="1" customFormat="1" ht="12" customHeight="1">
      <c r="B95" s="38"/>
      <c r="C95" s="32" t="s">
        <v>21</v>
      </c>
      <c r="D95" s="39"/>
      <c r="E95" s="39"/>
      <c r="F95" s="27" t="str">
        <f>F12</f>
        <v xml:space="preserve"> </v>
      </c>
      <c r="G95" s="39"/>
      <c r="H95" s="39"/>
      <c r="I95" s="133" t="s">
        <v>23</v>
      </c>
      <c r="J95" s="67" t="str">
        <f>IF(J12="","",J12)</f>
        <v>26. 2. 2019</v>
      </c>
      <c r="K95" s="39"/>
      <c r="L95" s="43"/>
    </row>
    <row r="96" spans="2:12" s="1" customFormat="1" ht="6.95" customHeight="1">
      <c r="B96" s="38"/>
      <c r="C96" s="39"/>
      <c r="D96" s="39"/>
      <c r="E96" s="39"/>
      <c r="F96" s="39"/>
      <c r="G96" s="39"/>
      <c r="H96" s="39"/>
      <c r="I96" s="131"/>
      <c r="J96" s="39"/>
      <c r="K96" s="39"/>
      <c r="L96" s="43"/>
    </row>
    <row r="97" spans="2:12" s="1" customFormat="1" ht="12.6" customHeight="1">
      <c r="B97" s="38"/>
      <c r="C97" s="32" t="s">
        <v>25</v>
      </c>
      <c r="D97" s="39"/>
      <c r="E97" s="39"/>
      <c r="F97" s="27" t="str">
        <f>E15</f>
        <v>ÚJOP Univerzity Karlovy, Praha</v>
      </c>
      <c r="G97" s="39"/>
      <c r="H97" s="39"/>
      <c r="I97" s="133" t="s">
        <v>31</v>
      </c>
      <c r="J97" s="36" t="str">
        <f>E21</f>
        <v>ArcEnergo s.r.o.</v>
      </c>
      <c r="K97" s="39"/>
      <c r="L97" s="43"/>
    </row>
    <row r="98" spans="2:12" s="1" customFormat="1" ht="12.6" customHeight="1">
      <c r="B98" s="38"/>
      <c r="C98" s="32" t="s">
        <v>29</v>
      </c>
      <c r="D98" s="39"/>
      <c r="E98" s="39"/>
      <c r="F98" s="27" t="str">
        <f>IF(E18="","",E18)</f>
        <v>Vyplň údaj</v>
      </c>
      <c r="G98" s="39"/>
      <c r="H98" s="39"/>
      <c r="I98" s="133" t="s">
        <v>34</v>
      </c>
      <c r="J98" s="36" t="str">
        <f>E24</f>
        <v xml:space="preserve"> </v>
      </c>
      <c r="K98" s="39"/>
      <c r="L98" s="43"/>
    </row>
    <row r="99" spans="2:12" s="1" customFormat="1" ht="10.3" customHeight="1">
      <c r="B99" s="38"/>
      <c r="C99" s="39"/>
      <c r="D99" s="39"/>
      <c r="E99" s="39"/>
      <c r="F99" s="39"/>
      <c r="G99" s="39"/>
      <c r="H99" s="39"/>
      <c r="I99" s="131"/>
      <c r="J99" s="39"/>
      <c r="K99" s="39"/>
      <c r="L99" s="43"/>
    </row>
    <row r="100" spans="2:20" s="9" customFormat="1" ht="29.25" customHeight="1">
      <c r="B100" s="179"/>
      <c r="C100" s="180" t="s">
        <v>131</v>
      </c>
      <c r="D100" s="181" t="s">
        <v>56</v>
      </c>
      <c r="E100" s="181" t="s">
        <v>52</v>
      </c>
      <c r="F100" s="181" t="s">
        <v>53</v>
      </c>
      <c r="G100" s="181" t="s">
        <v>132</v>
      </c>
      <c r="H100" s="181" t="s">
        <v>133</v>
      </c>
      <c r="I100" s="182" t="s">
        <v>134</v>
      </c>
      <c r="J100" s="181" t="s">
        <v>106</v>
      </c>
      <c r="K100" s="183" t="s">
        <v>135</v>
      </c>
      <c r="L100" s="184"/>
      <c r="M100" s="87" t="s">
        <v>19</v>
      </c>
      <c r="N100" s="88" t="s">
        <v>41</v>
      </c>
      <c r="O100" s="88" t="s">
        <v>136</v>
      </c>
      <c r="P100" s="88" t="s">
        <v>137</v>
      </c>
      <c r="Q100" s="88" t="s">
        <v>138</v>
      </c>
      <c r="R100" s="88" t="s">
        <v>139</v>
      </c>
      <c r="S100" s="88" t="s">
        <v>140</v>
      </c>
      <c r="T100" s="89" t="s">
        <v>141</v>
      </c>
    </row>
    <row r="101" spans="2:63" s="1" customFormat="1" ht="22.8" customHeight="1">
      <c r="B101" s="38"/>
      <c r="C101" s="94" t="s">
        <v>142</v>
      </c>
      <c r="D101" s="39"/>
      <c r="E101" s="39"/>
      <c r="F101" s="39"/>
      <c r="G101" s="39"/>
      <c r="H101" s="39"/>
      <c r="I101" s="131"/>
      <c r="J101" s="185">
        <f>BK101</f>
        <v>0</v>
      </c>
      <c r="K101" s="39"/>
      <c r="L101" s="43"/>
      <c r="M101" s="90"/>
      <c r="N101" s="91"/>
      <c r="O101" s="91"/>
      <c r="P101" s="186">
        <f>P102+P473+P1156</f>
        <v>0</v>
      </c>
      <c r="Q101" s="91"/>
      <c r="R101" s="186">
        <f>R102+R473+R1156</f>
        <v>119.15417697</v>
      </c>
      <c r="S101" s="91"/>
      <c r="T101" s="187">
        <f>T102+T473+T1156</f>
        <v>149.90024092000004</v>
      </c>
      <c r="AT101" s="17" t="s">
        <v>70</v>
      </c>
      <c r="AU101" s="17" t="s">
        <v>107</v>
      </c>
      <c r="BK101" s="188">
        <f>BK102+BK473+BK1156</f>
        <v>0</v>
      </c>
    </row>
    <row r="102" spans="2:63" s="10" customFormat="1" ht="25.9" customHeight="1">
      <c r="B102" s="189"/>
      <c r="C102" s="190"/>
      <c r="D102" s="191" t="s">
        <v>70</v>
      </c>
      <c r="E102" s="192" t="s">
        <v>143</v>
      </c>
      <c r="F102" s="192" t="s">
        <v>144</v>
      </c>
      <c r="G102" s="190"/>
      <c r="H102" s="190"/>
      <c r="I102" s="193"/>
      <c r="J102" s="194">
        <f>BK102</f>
        <v>0</v>
      </c>
      <c r="K102" s="190"/>
      <c r="L102" s="195"/>
      <c r="M102" s="196"/>
      <c r="N102" s="197"/>
      <c r="O102" s="197"/>
      <c r="P102" s="198">
        <f>P103+P145+P280+P460+P470</f>
        <v>0</v>
      </c>
      <c r="Q102" s="197"/>
      <c r="R102" s="198">
        <f>R103+R145+R280+R460+R470</f>
        <v>71.65359893</v>
      </c>
      <c r="S102" s="197"/>
      <c r="T102" s="199">
        <f>T103+T145+T280+T460+T470</f>
        <v>139.80612800000003</v>
      </c>
      <c r="AR102" s="200" t="s">
        <v>76</v>
      </c>
      <c r="AT102" s="201" t="s">
        <v>70</v>
      </c>
      <c r="AU102" s="201" t="s">
        <v>71</v>
      </c>
      <c r="AY102" s="200" t="s">
        <v>145</v>
      </c>
      <c r="BK102" s="202">
        <f>BK103+BK145+BK280+BK460+BK470</f>
        <v>0</v>
      </c>
    </row>
    <row r="103" spans="2:63" s="10" customFormat="1" ht="22.8" customHeight="1">
      <c r="B103" s="189"/>
      <c r="C103" s="190"/>
      <c r="D103" s="191" t="s">
        <v>70</v>
      </c>
      <c r="E103" s="203" t="s">
        <v>146</v>
      </c>
      <c r="F103" s="203" t="s">
        <v>147</v>
      </c>
      <c r="G103" s="190"/>
      <c r="H103" s="190"/>
      <c r="I103" s="193"/>
      <c r="J103" s="204">
        <f>BK103</f>
        <v>0</v>
      </c>
      <c r="K103" s="190"/>
      <c r="L103" s="195"/>
      <c r="M103" s="196"/>
      <c r="N103" s="197"/>
      <c r="O103" s="197"/>
      <c r="P103" s="198">
        <f>SUM(P104:P144)</f>
        <v>0</v>
      </c>
      <c r="Q103" s="197"/>
      <c r="R103" s="198">
        <f>SUM(R104:R144)</f>
        <v>28.20850758</v>
      </c>
      <c r="S103" s="197"/>
      <c r="T103" s="199">
        <f>SUM(T104:T144)</f>
        <v>0</v>
      </c>
      <c r="AR103" s="200" t="s">
        <v>76</v>
      </c>
      <c r="AT103" s="201" t="s">
        <v>70</v>
      </c>
      <c r="AU103" s="201" t="s">
        <v>76</v>
      </c>
      <c r="AY103" s="200" t="s">
        <v>145</v>
      </c>
      <c r="BK103" s="202">
        <f>SUM(BK104:BK144)</f>
        <v>0</v>
      </c>
    </row>
    <row r="104" spans="2:65" s="1" customFormat="1" ht="20.4" customHeight="1">
      <c r="B104" s="38"/>
      <c r="C104" s="205" t="s">
        <v>76</v>
      </c>
      <c r="D104" s="205" t="s">
        <v>148</v>
      </c>
      <c r="E104" s="206" t="s">
        <v>149</v>
      </c>
      <c r="F104" s="207" t="s">
        <v>150</v>
      </c>
      <c r="G104" s="208" t="s">
        <v>151</v>
      </c>
      <c r="H104" s="209">
        <v>31</v>
      </c>
      <c r="I104" s="210"/>
      <c r="J104" s="211">
        <f>ROUND(I104*H104,2)</f>
        <v>0</v>
      </c>
      <c r="K104" s="207" t="s">
        <v>152</v>
      </c>
      <c r="L104" s="43"/>
      <c r="M104" s="212" t="s">
        <v>19</v>
      </c>
      <c r="N104" s="213" t="s">
        <v>42</v>
      </c>
      <c r="O104" s="79"/>
      <c r="P104" s="214">
        <f>O104*H104</f>
        <v>0</v>
      </c>
      <c r="Q104" s="214">
        <v>0.05528</v>
      </c>
      <c r="R104" s="214">
        <f>Q104*H104</f>
        <v>1.71368</v>
      </c>
      <c r="S104" s="214">
        <v>0</v>
      </c>
      <c r="T104" s="215">
        <f>S104*H104</f>
        <v>0</v>
      </c>
      <c r="AR104" s="17" t="s">
        <v>153</v>
      </c>
      <c r="AT104" s="17" t="s">
        <v>148</v>
      </c>
      <c r="AU104" s="17" t="s">
        <v>80</v>
      </c>
      <c r="AY104" s="17" t="s">
        <v>145</v>
      </c>
      <c r="BE104" s="216">
        <f>IF(N104="základní",J104,0)</f>
        <v>0</v>
      </c>
      <c r="BF104" s="216">
        <f>IF(N104="snížená",J104,0)</f>
        <v>0</v>
      </c>
      <c r="BG104" s="216">
        <f>IF(N104="zákl. přenesená",J104,0)</f>
        <v>0</v>
      </c>
      <c r="BH104" s="216">
        <f>IF(N104="sníž. přenesená",J104,0)</f>
        <v>0</v>
      </c>
      <c r="BI104" s="216">
        <f>IF(N104="nulová",J104,0)</f>
        <v>0</v>
      </c>
      <c r="BJ104" s="17" t="s">
        <v>76</v>
      </c>
      <c r="BK104" s="216">
        <f>ROUND(I104*H104,2)</f>
        <v>0</v>
      </c>
      <c r="BL104" s="17" t="s">
        <v>153</v>
      </c>
      <c r="BM104" s="17" t="s">
        <v>154</v>
      </c>
    </row>
    <row r="105" spans="2:47" s="1" customFormat="1" ht="12">
      <c r="B105" s="38"/>
      <c r="C105" s="39"/>
      <c r="D105" s="217" t="s">
        <v>155</v>
      </c>
      <c r="E105" s="39"/>
      <c r="F105" s="218" t="s">
        <v>156</v>
      </c>
      <c r="G105" s="39"/>
      <c r="H105" s="39"/>
      <c r="I105" s="131"/>
      <c r="J105" s="39"/>
      <c r="K105" s="39"/>
      <c r="L105" s="43"/>
      <c r="M105" s="219"/>
      <c r="N105" s="79"/>
      <c r="O105" s="79"/>
      <c r="P105" s="79"/>
      <c r="Q105" s="79"/>
      <c r="R105" s="79"/>
      <c r="S105" s="79"/>
      <c r="T105" s="80"/>
      <c r="AT105" s="17" t="s">
        <v>155</v>
      </c>
      <c r="AU105" s="17" t="s">
        <v>80</v>
      </c>
    </row>
    <row r="106" spans="2:51" s="11" customFormat="1" ht="12">
      <c r="B106" s="220"/>
      <c r="C106" s="221"/>
      <c r="D106" s="217" t="s">
        <v>157</v>
      </c>
      <c r="E106" s="222" t="s">
        <v>19</v>
      </c>
      <c r="F106" s="223" t="s">
        <v>1145</v>
      </c>
      <c r="G106" s="221"/>
      <c r="H106" s="222" t="s">
        <v>19</v>
      </c>
      <c r="I106" s="224"/>
      <c r="J106" s="221"/>
      <c r="K106" s="221"/>
      <c r="L106" s="225"/>
      <c r="M106" s="226"/>
      <c r="N106" s="227"/>
      <c r="O106" s="227"/>
      <c r="P106" s="227"/>
      <c r="Q106" s="227"/>
      <c r="R106" s="227"/>
      <c r="S106" s="227"/>
      <c r="T106" s="228"/>
      <c r="AT106" s="229" t="s">
        <v>157</v>
      </c>
      <c r="AU106" s="229" t="s">
        <v>80</v>
      </c>
      <c r="AV106" s="11" t="s">
        <v>76</v>
      </c>
      <c r="AW106" s="11" t="s">
        <v>33</v>
      </c>
      <c r="AX106" s="11" t="s">
        <v>71</v>
      </c>
      <c r="AY106" s="229" t="s">
        <v>145</v>
      </c>
    </row>
    <row r="107" spans="2:51" s="11" customFormat="1" ht="12">
      <c r="B107" s="220"/>
      <c r="C107" s="221"/>
      <c r="D107" s="217" t="s">
        <v>157</v>
      </c>
      <c r="E107" s="222" t="s">
        <v>19</v>
      </c>
      <c r="F107" s="223" t="s">
        <v>159</v>
      </c>
      <c r="G107" s="221"/>
      <c r="H107" s="222" t="s">
        <v>19</v>
      </c>
      <c r="I107" s="224"/>
      <c r="J107" s="221"/>
      <c r="K107" s="221"/>
      <c r="L107" s="225"/>
      <c r="M107" s="226"/>
      <c r="N107" s="227"/>
      <c r="O107" s="227"/>
      <c r="P107" s="227"/>
      <c r="Q107" s="227"/>
      <c r="R107" s="227"/>
      <c r="S107" s="227"/>
      <c r="T107" s="228"/>
      <c r="AT107" s="229" t="s">
        <v>157</v>
      </c>
      <c r="AU107" s="229" t="s">
        <v>80</v>
      </c>
      <c r="AV107" s="11" t="s">
        <v>76</v>
      </c>
      <c r="AW107" s="11" t="s">
        <v>33</v>
      </c>
      <c r="AX107" s="11" t="s">
        <v>71</v>
      </c>
      <c r="AY107" s="229" t="s">
        <v>145</v>
      </c>
    </row>
    <row r="108" spans="2:51" s="11" customFormat="1" ht="12">
      <c r="B108" s="220"/>
      <c r="C108" s="221"/>
      <c r="D108" s="217" t="s">
        <v>157</v>
      </c>
      <c r="E108" s="222" t="s">
        <v>19</v>
      </c>
      <c r="F108" s="223" t="s">
        <v>160</v>
      </c>
      <c r="G108" s="221"/>
      <c r="H108" s="222" t="s">
        <v>19</v>
      </c>
      <c r="I108" s="224"/>
      <c r="J108" s="221"/>
      <c r="K108" s="221"/>
      <c r="L108" s="225"/>
      <c r="M108" s="226"/>
      <c r="N108" s="227"/>
      <c r="O108" s="227"/>
      <c r="P108" s="227"/>
      <c r="Q108" s="227"/>
      <c r="R108" s="227"/>
      <c r="S108" s="227"/>
      <c r="T108" s="228"/>
      <c r="AT108" s="229" t="s">
        <v>157</v>
      </c>
      <c r="AU108" s="229" t="s">
        <v>80</v>
      </c>
      <c r="AV108" s="11" t="s">
        <v>76</v>
      </c>
      <c r="AW108" s="11" t="s">
        <v>33</v>
      </c>
      <c r="AX108" s="11" t="s">
        <v>71</v>
      </c>
      <c r="AY108" s="229" t="s">
        <v>145</v>
      </c>
    </row>
    <row r="109" spans="2:51" s="12" customFormat="1" ht="12">
      <c r="B109" s="230"/>
      <c r="C109" s="231"/>
      <c r="D109" s="217" t="s">
        <v>157</v>
      </c>
      <c r="E109" s="232" t="s">
        <v>19</v>
      </c>
      <c r="F109" s="233" t="s">
        <v>417</v>
      </c>
      <c r="G109" s="231"/>
      <c r="H109" s="234">
        <v>31</v>
      </c>
      <c r="I109" s="235"/>
      <c r="J109" s="231"/>
      <c r="K109" s="231"/>
      <c r="L109" s="236"/>
      <c r="M109" s="237"/>
      <c r="N109" s="238"/>
      <c r="O109" s="238"/>
      <c r="P109" s="238"/>
      <c r="Q109" s="238"/>
      <c r="R109" s="238"/>
      <c r="S109" s="238"/>
      <c r="T109" s="239"/>
      <c r="AT109" s="240" t="s">
        <v>157</v>
      </c>
      <c r="AU109" s="240" t="s">
        <v>80</v>
      </c>
      <c r="AV109" s="12" t="s">
        <v>80</v>
      </c>
      <c r="AW109" s="12" t="s">
        <v>33</v>
      </c>
      <c r="AX109" s="12" t="s">
        <v>76</v>
      </c>
      <c r="AY109" s="240" t="s">
        <v>145</v>
      </c>
    </row>
    <row r="110" spans="2:65" s="1" customFormat="1" ht="20.4" customHeight="1">
      <c r="B110" s="38"/>
      <c r="C110" s="205" t="s">
        <v>80</v>
      </c>
      <c r="D110" s="205" t="s">
        <v>148</v>
      </c>
      <c r="E110" s="206" t="s">
        <v>162</v>
      </c>
      <c r="F110" s="207" t="s">
        <v>163</v>
      </c>
      <c r="G110" s="208" t="s">
        <v>164</v>
      </c>
      <c r="H110" s="209">
        <v>0.115</v>
      </c>
      <c r="I110" s="210"/>
      <c r="J110" s="211">
        <f>ROUND(I110*H110,2)</f>
        <v>0</v>
      </c>
      <c r="K110" s="207" t="s">
        <v>152</v>
      </c>
      <c r="L110" s="43"/>
      <c r="M110" s="212" t="s">
        <v>19</v>
      </c>
      <c r="N110" s="213" t="s">
        <v>42</v>
      </c>
      <c r="O110" s="79"/>
      <c r="P110" s="214">
        <f>O110*H110</f>
        <v>0</v>
      </c>
      <c r="Q110" s="214">
        <v>0.01954</v>
      </c>
      <c r="R110" s="214">
        <f>Q110*H110</f>
        <v>0.0022470999999999997</v>
      </c>
      <c r="S110" s="214">
        <v>0</v>
      </c>
      <c r="T110" s="215">
        <f>S110*H110</f>
        <v>0</v>
      </c>
      <c r="AR110" s="17" t="s">
        <v>153</v>
      </c>
      <c r="AT110" s="17" t="s">
        <v>148</v>
      </c>
      <c r="AU110" s="17" t="s">
        <v>80</v>
      </c>
      <c r="AY110" s="17" t="s">
        <v>145</v>
      </c>
      <c r="BE110" s="216">
        <f>IF(N110="základní",J110,0)</f>
        <v>0</v>
      </c>
      <c r="BF110" s="216">
        <f>IF(N110="snížená",J110,0)</f>
        <v>0</v>
      </c>
      <c r="BG110" s="216">
        <f>IF(N110="zákl. přenesená",J110,0)</f>
        <v>0</v>
      </c>
      <c r="BH110" s="216">
        <f>IF(N110="sníž. přenesená",J110,0)</f>
        <v>0</v>
      </c>
      <c r="BI110" s="216">
        <f>IF(N110="nulová",J110,0)</f>
        <v>0</v>
      </c>
      <c r="BJ110" s="17" t="s">
        <v>76</v>
      </c>
      <c r="BK110" s="216">
        <f>ROUND(I110*H110,2)</f>
        <v>0</v>
      </c>
      <c r="BL110" s="17" t="s">
        <v>153</v>
      </c>
      <c r="BM110" s="17" t="s">
        <v>165</v>
      </c>
    </row>
    <row r="111" spans="2:47" s="1" customFormat="1" ht="12">
      <c r="B111" s="38"/>
      <c r="C111" s="39"/>
      <c r="D111" s="217" t="s">
        <v>155</v>
      </c>
      <c r="E111" s="39"/>
      <c r="F111" s="218" t="s">
        <v>166</v>
      </c>
      <c r="G111" s="39"/>
      <c r="H111" s="39"/>
      <c r="I111" s="131"/>
      <c r="J111" s="39"/>
      <c r="K111" s="39"/>
      <c r="L111" s="43"/>
      <c r="M111" s="219"/>
      <c r="N111" s="79"/>
      <c r="O111" s="79"/>
      <c r="P111" s="79"/>
      <c r="Q111" s="79"/>
      <c r="R111" s="79"/>
      <c r="S111" s="79"/>
      <c r="T111" s="80"/>
      <c r="AT111" s="17" t="s">
        <v>155</v>
      </c>
      <c r="AU111" s="17" t="s">
        <v>80</v>
      </c>
    </row>
    <row r="112" spans="2:51" s="11" customFormat="1" ht="12">
      <c r="B112" s="220"/>
      <c r="C112" s="221"/>
      <c r="D112" s="217" t="s">
        <v>157</v>
      </c>
      <c r="E112" s="222" t="s">
        <v>19</v>
      </c>
      <c r="F112" s="223" t="s">
        <v>1145</v>
      </c>
      <c r="G112" s="221"/>
      <c r="H112" s="222" t="s">
        <v>19</v>
      </c>
      <c r="I112" s="224"/>
      <c r="J112" s="221"/>
      <c r="K112" s="221"/>
      <c r="L112" s="225"/>
      <c r="M112" s="226"/>
      <c r="N112" s="227"/>
      <c r="O112" s="227"/>
      <c r="P112" s="227"/>
      <c r="Q112" s="227"/>
      <c r="R112" s="227"/>
      <c r="S112" s="227"/>
      <c r="T112" s="228"/>
      <c r="AT112" s="229" t="s">
        <v>157</v>
      </c>
      <c r="AU112" s="229" t="s">
        <v>80</v>
      </c>
      <c r="AV112" s="11" t="s">
        <v>76</v>
      </c>
      <c r="AW112" s="11" t="s">
        <v>33</v>
      </c>
      <c r="AX112" s="11" t="s">
        <v>71</v>
      </c>
      <c r="AY112" s="229" t="s">
        <v>145</v>
      </c>
    </row>
    <row r="113" spans="2:51" s="11" customFormat="1" ht="12">
      <c r="B113" s="220"/>
      <c r="C113" s="221"/>
      <c r="D113" s="217" t="s">
        <v>157</v>
      </c>
      <c r="E113" s="222" t="s">
        <v>19</v>
      </c>
      <c r="F113" s="223" t="s">
        <v>159</v>
      </c>
      <c r="G113" s="221"/>
      <c r="H113" s="222" t="s">
        <v>19</v>
      </c>
      <c r="I113" s="224"/>
      <c r="J113" s="221"/>
      <c r="K113" s="221"/>
      <c r="L113" s="225"/>
      <c r="M113" s="226"/>
      <c r="N113" s="227"/>
      <c r="O113" s="227"/>
      <c r="P113" s="227"/>
      <c r="Q113" s="227"/>
      <c r="R113" s="227"/>
      <c r="S113" s="227"/>
      <c r="T113" s="228"/>
      <c r="AT113" s="229" t="s">
        <v>157</v>
      </c>
      <c r="AU113" s="229" t="s">
        <v>80</v>
      </c>
      <c r="AV113" s="11" t="s">
        <v>76</v>
      </c>
      <c r="AW113" s="11" t="s">
        <v>33</v>
      </c>
      <c r="AX113" s="11" t="s">
        <v>71</v>
      </c>
      <c r="AY113" s="229" t="s">
        <v>145</v>
      </c>
    </row>
    <row r="114" spans="2:51" s="11" customFormat="1" ht="12">
      <c r="B114" s="220"/>
      <c r="C114" s="221"/>
      <c r="D114" s="217" t="s">
        <v>157</v>
      </c>
      <c r="E114" s="222" t="s">
        <v>19</v>
      </c>
      <c r="F114" s="223" t="s">
        <v>167</v>
      </c>
      <c r="G114" s="221"/>
      <c r="H114" s="222" t="s">
        <v>19</v>
      </c>
      <c r="I114" s="224"/>
      <c r="J114" s="221"/>
      <c r="K114" s="221"/>
      <c r="L114" s="225"/>
      <c r="M114" s="226"/>
      <c r="N114" s="227"/>
      <c r="O114" s="227"/>
      <c r="P114" s="227"/>
      <c r="Q114" s="227"/>
      <c r="R114" s="227"/>
      <c r="S114" s="227"/>
      <c r="T114" s="228"/>
      <c r="AT114" s="229" t="s">
        <v>157</v>
      </c>
      <c r="AU114" s="229" t="s">
        <v>80</v>
      </c>
      <c r="AV114" s="11" t="s">
        <v>76</v>
      </c>
      <c r="AW114" s="11" t="s">
        <v>33</v>
      </c>
      <c r="AX114" s="11" t="s">
        <v>71</v>
      </c>
      <c r="AY114" s="229" t="s">
        <v>145</v>
      </c>
    </row>
    <row r="115" spans="2:51" s="12" customFormat="1" ht="12">
      <c r="B115" s="230"/>
      <c r="C115" s="231"/>
      <c r="D115" s="217" t="s">
        <v>157</v>
      </c>
      <c r="E115" s="232" t="s">
        <v>19</v>
      </c>
      <c r="F115" s="233" t="s">
        <v>1146</v>
      </c>
      <c r="G115" s="231"/>
      <c r="H115" s="234">
        <v>0.115</v>
      </c>
      <c r="I115" s="235"/>
      <c r="J115" s="231"/>
      <c r="K115" s="231"/>
      <c r="L115" s="236"/>
      <c r="M115" s="237"/>
      <c r="N115" s="238"/>
      <c r="O115" s="238"/>
      <c r="P115" s="238"/>
      <c r="Q115" s="238"/>
      <c r="R115" s="238"/>
      <c r="S115" s="238"/>
      <c r="T115" s="239"/>
      <c r="AT115" s="240" t="s">
        <v>157</v>
      </c>
      <c r="AU115" s="240" t="s">
        <v>80</v>
      </c>
      <c r="AV115" s="12" t="s">
        <v>80</v>
      </c>
      <c r="AW115" s="12" t="s">
        <v>33</v>
      </c>
      <c r="AX115" s="12" t="s">
        <v>76</v>
      </c>
      <c r="AY115" s="240" t="s">
        <v>145</v>
      </c>
    </row>
    <row r="116" spans="2:65" s="1" customFormat="1" ht="14.4" customHeight="1">
      <c r="B116" s="38"/>
      <c r="C116" s="241" t="s">
        <v>146</v>
      </c>
      <c r="D116" s="241" t="s">
        <v>169</v>
      </c>
      <c r="E116" s="242" t="s">
        <v>170</v>
      </c>
      <c r="F116" s="243" t="s">
        <v>171</v>
      </c>
      <c r="G116" s="244" t="s">
        <v>164</v>
      </c>
      <c r="H116" s="245">
        <v>0.124</v>
      </c>
      <c r="I116" s="246"/>
      <c r="J116" s="247">
        <f>ROUND(I116*H116,2)</f>
        <v>0</v>
      </c>
      <c r="K116" s="243" t="s">
        <v>19</v>
      </c>
      <c r="L116" s="248"/>
      <c r="M116" s="249" t="s">
        <v>19</v>
      </c>
      <c r="N116" s="250" t="s">
        <v>42</v>
      </c>
      <c r="O116" s="79"/>
      <c r="P116" s="214">
        <f>O116*H116</f>
        <v>0</v>
      </c>
      <c r="Q116" s="214">
        <v>1</v>
      </c>
      <c r="R116" s="214">
        <f>Q116*H116</f>
        <v>0.124</v>
      </c>
      <c r="S116" s="214">
        <v>0</v>
      </c>
      <c r="T116" s="215">
        <f>S116*H116</f>
        <v>0</v>
      </c>
      <c r="AR116" s="17" t="s">
        <v>172</v>
      </c>
      <c r="AT116" s="17" t="s">
        <v>169</v>
      </c>
      <c r="AU116" s="17" t="s">
        <v>80</v>
      </c>
      <c r="AY116" s="17" t="s">
        <v>145</v>
      </c>
      <c r="BE116" s="216">
        <f>IF(N116="základní",J116,0)</f>
        <v>0</v>
      </c>
      <c r="BF116" s="216">
        <f>IF(N116="snížená",J116,0)</f>
        <v>0</v>
      </c>
      <c r="BG116" s="216">
        <f>IF(N116="zákl. přenesená",J116,0)</f>
        <v>0</v>
      </c>
      <c r="BH116" s="216">
        <f>IF(N116="sníž. přenesená",J116,0)</f>
        <v>0</v>
      </c>
      <c r="BI116" s="216">
        <f>IF(N116="nulová",J116,0)</f>
        <v>0</v>
      </c>
      <c r="BJ116" s="17" t="s">
        <v>76</v>
      </c>
      <c r="BK116" s="216">
        <f>ROUND(I116*H116,2)</f>
        <v>0</v>
      </c>
      <c r="BL116" s="17" t="s">
        <v>153</v>
      </c>
      <c r="BM116" s="17" t="s">
        <v>173</v>
      </c>
    </row>
    <row r="117" spans="2:51" s="12" customFormat="1" ht="12">
      <c r="B117" s="230"/>
      <c r="C117" s="231"/>
      <c r="D117" s="217" t="s">
        <v>157</v>
      </c>
      <c r="E117" s="231"/>
      <c r="F117" s="233" t="s">
        <v>1147</v>
      </c>
      <c r="G117" s="231"/>
      <c r="H117" s="234">
        <v>0.124</v>
      </c>
      <c r="I117" s="235"/>
      <c r="J117" s="231"/>
      <c r="K117" s="231"/>
      <c r="L117" s="236"/>
      <c r="M117" s="237"/>
      <c r="N117" s="238"/>
      <c r="O117" s="238"/>
      <c r="P117" s="238"/>
      <c r="Q117" s="238"/>
      <c r="R117" s="238"/>
      <c r="S117" s="238"/>
      <c r="T117" s="239"/>
      <c r="AT117" s="240" t="s">
        <v>157</v>
      </c>
      <c r="AU117" s="240" t="s">
        <v>80</v>
      </c>
      <c r="AV117" s="12" t="s">
        <v>80</v>
      </c>
      <c r="AW117" s="12" t="s">
        <v>4</v>
      </c>
      <c r="AX117" s="12" t="s">
        <v>76</v>
      </c>
      <c r="AY117" s="240" t="s">
        <v>145</v>
      </c>
    </row>
    <row r="118" spans="2:65" s="1" customFormat="1" ht="20.4" customHeight="1">
      <c r="B118" s="38"/>
      <c r="C118" s="205" t="s">
        <v>153</v>
      </c>
      <c r="D118" s="205" t="s">
        <v>148</v>
      </c>
      <c r="E118" s="206" t="s">
        <v>175</v>
      </c>
      <c r="F118" s="207" t="s">
        <v>176</v>
      </c>
      <c r="G118" s="208" t="s">
        <v>177</v>
      </c>
      <c r="H118" s="209">
        <v>208.223</v>
      </c>
      <c r="I118" s="210"/>
      <c r="J118" s="211">
        <f>ROUND(I118*H118,2)</f>
        <v>0</v>
      </c>
      <c r="K118" s="207" t="s">
        <v>152</v>
      </c>
      <c r="L118" s="43"/>
      <c r="M118" s="212" t="s">
        <v>19</v>
      </c>
      <c r="N118" s="213" t="s">
        <v>42</v>
      </c>
      <c r="O118" s="79"/>
      <c r="P118" s="214">
        <f>O118*H118</f>
        <v>0</v>
      </c>
      <c r="Q118" s="214">
        <v>0.05168</v>
      </c>
      <c r="R118" s="214">
        <f>Q118*H118</f>
        <v>10.76096464</v>
      </c>
      <c r="S118" s="214">
        <v>0</v>
      </c>
      <c r="T118" s="215">
        <f>S118*H118</f>
        <v>0</v>
      </c>
      <c r="AR118" s="17" t="s">
        <v>153</v>
      </c>
      <c r="AT118" s="17" t="s">
        <v>148</v>
      </c>
      <c r="AU118" s="17" t="s">
        <v>80</v>
      </c>
      <c r="AY118" s="17" t="s">
        <v>145</v>
      </c>
      <c r="BE118" s="216">
        <f>IF(N118="základní",J118,0)</f>
        <v>0</v>
      </c>
      <c r="BF118" s="216">
        <f>IF(N118="snížená",J118,0)</f>
        <v>0</v>
      </c>
      <c r="BG118" s="216">
        <f>IF(N118="zákl. přenesená",J118,0)</f>
        <v>0</v>
      </c>
      <c r="BH118" s="216">
        <f>IF(N118="sníž. přenesená",J118,0)</f>
        <v>0</v>
      </c>
      <c r="BI118" s="216">
        <f>IF(N118="nulová",J118,0)</f>
        <v>0</v>
      </c>
      <c r="BJ118" s="17" t="s">
        <v>76</v>
      </c>
      <c r="BK118" s="216">
        <f>ROUND(I118*H118,2)</f>
        <v>0</v>
      </c>
      <c r="BL118" s="17" t="s">
        <v>153</v>
      </c>
      <c r="BM118" s="17" t="s">
        <v>178</v>
      </c>
    </row>
    <row r="119" spans="2:51" s="11" customFormat="1" ht="12">
      <c r="B119" s="220"/>
      <c r="C119" s="221"/>
      <c r="D119" s="217" t="s">
        <v>157</v>
      </c>
      <c r="E119" s="222" t="s">
        <v>19</v>
      </c>
      <c r="F119" s="223" t="s">
        <v>1145</v>
      </c>
      <c r="G119" s="221"/>
      <c r="H119" s="222" t="s">
        <v>19</v>
      </c>
      <c r="I119" s="224"/>
      <c r="J119" s="221"/>
      <c r="K119" s="221"/>
      <c r="L119" s="225"/>
      <c r="M119" s="226"/>
      <c r="N119" s="227"/>
      <c r="O119" s="227"/>
      <c r="P119" s="227"/>
      <c r="Q119" s="227"/>
      <c r="R119" s="227"/>
      <c r="S119" s="227"/>
      <c r="T119" s="228"/>
      <c r="AT119" s="229" t="s">
        <v>157</v>
      </c>
      <c r="AU119" s="229" t="s">
        <v>80</v>
      </c>
      <c r="AV119" s="11" t="s">
        <v>76</v>
      </c>
      <c r="AW119" s="11" t="s">
        <v>33</v>
      </c>
      <c r="AX119" s="11" t="s">
        <v>71</v>
      </c>
      <c r="AY119" s="229" t="s">
        <v>145</v>
      </c>
    </row>
    <row r="120" spans="2:51" s="11" customFormat="1" ht="12">
      <c r="B120" s="220"/>
      <c r="C120" s="221"/>
      <c r="D120" s="217" t="s">
        <v>157</v>
      </c>
      <c r="E120" s="222" t="s">
        <v>19</v>
      </c>
      <c r="F120" s="223" t="s">
        <v>159</v>
      </c>
      <c r="G120" s="221"/>
      <c r="H120" s="222" t="s">
        <v>19</v>
      </c>
      <c r="I120" s="224"/>
      <c r="J120" s="221"/>
      <c r="K120" s="221"/>
      <c r="L120" s="225"/>
      <c r="M120" s="226"/>
      <c r="N120" s="227"/>
      <c r="O120" s="227"/>
      <c r="P120" s="227"/>
      <c r="Q120" s="227"/>
      <c r="R120" s="227"/>
      <c r="S120" s="227"/>
      <c r="T120" s="228"/>
      <c r="AT120" s="229" t="s">
        <v>157</v>
      </c>
      <c r="AU120" s="229" t="s">
        <v>80</v>
      </c>
      <c r="AV120" s="11" t="s">
        <v>76</v>
      </c>
      <c r="AW120" s="11" t="s">
        <v>33</v>
      </c>
      <c r="AX120" s="11" t="s">
        <v>71</v>
      </c>
      <c r="AY120" s="229" t="s">
        <v>145</v>
      </c>
    </row>
    <row r="121" spans="2:51" s="11" customFormat="1" ht="12">
      <c r="B121" s="220"/>
      <c r="C121" s="221"/>
      <c r="D121" s="217" t="s">
        <v>157</v>
      </c>
      <c r="E121" s="222" t="s">
        <v>19</v>
      </c>
      <c r="F121" s="223" t="s">
        <v>179</v>
      </c>
      <c r="G121" s="221"/>
      <c r="H121" s="222" t="s">
        <v>19</v>
      </c>
      <c r="I121" s="224"/>
      <c r="J121" s="221"/>
      <c r="K121" s="221"/>
      <c r="L121" s="225"/>
      <c r="M121" s="226"/>
      <c r="N121" s="227"/>
      <c r="O121" s="227"/>
      <c r="P121" s="227"/>
      <c r="Q121" s="227"/>
      <c r="R121" s="227"/>
      <c r="S121" s="227"/>
      <c r="T121" s="228"/>
      <c r="AT121" s="229" t="s">
        <v>157</v>
      </c>
      <c r="AU121" s="229" t="s">
        <v>80</v>
      </c>
      <c r="AV121" s="11" t="s">
        <v>76</v>
      </c>
      <c r="AW121" s="11" t="s">
        <v>33</v>
      </c>
      <c r="AX121" s="11" t="s">
        <v>71</v>
      </c>
      <c r="AY121" s="229" t="s">
        <v>145</v>
      </c>
    </row>
    <row r="122" spans="2:51" s="12" customFormat="1" ht="12">
      <c r="B122" s="230"/>
      <c r="C122" s="231"/>
      <c r="D122" s="217" t="s">
        <v>157</v>
      </c>
      <c r="E122" s="232" t="s">
        <v>19</v>
      </c>
      <c r="F122" s="233" t="s">
        <v>180</v>
      </c>
      <c r="G122" s="231"/>
      <c r="H122" s="234">
        <v>137.592</v>
      </c>
      <c r="I122" s="235"/>
      <c r="J122" s="231"/>
      <c r="K122" s="231"/>
      <c r="L122" s="236"/>
      <c r="M122" s="237"/>
      <c r="N122" s="238"/>
      <c r="O122" s="238"/>
      <c r="P122" s="238"/>
      <c r="Q122" s="238"/>
      <c r="R122" s="238"/>
      <c r="S122" s="238"/>
      <c r="T122" s="239"/>
      <c r="AT122" s="240" t="s">
        <v>157</v>
      </c>
      <c r="AU122" s="240" t="s">
        <v>80</v>
      </c>
      <c r="AV122" s="12" t="s">
        <v>80</v>
      </c>
      <c r="AW122" s="12" t="s">
        <v>33</v>
      </c>
      <c r="AX122" s="12" t="s">
        <v>71</v>
      </c>
      <c r="AY122" s="240" t="s">
        <v>145</v>
      </c>
    </row>
    <row r="123" spans="2:51" s="11" customFormat="1" ht="12">
      <c r="B123" s="220"/>
      <c r="C123" s="221"/>
      <c r="D123" s="217" t="s">
        <v>157</v>
      </c>
      <c r="E123" s="222" t="s">
        <v>19</v>
      </c>
      <c r="F123" s="223" t="s">
        <v>181</v>
      </c>
      <c r="G123" s="221"/>
      <c r="H123" s="222" t="s">
        <v>19</v>
      </c>
      <c r="I123" s="224"/>
      <c r="J123" s="221"/>
      <c r="K123" s="221"/>
      <c r="L123" s="225"/>
      <c r="M123" s="226"/>
      <c r="N123" s="227"/>
      <c r="O123" s="227"/>
      <c r="P123" s="227"/>
      <c r="Q123" s="227"/>
      <c r="R123" s="227"/>
      <c r="S123" s="227"/>
      <c r="T123" s="228"/>
      <c r="AT123" s="229" t="s">
        <v>157</v>
      </c>
      <c r="AU123" s="229" t="s">
        <v>80</v>
      </c>
      <c r="AV123" s="11" t="s">
        <v>76</v>
      </c>
      <c r="AW123" s="11" t="s">
        <v>33</v>
      </c>
      <c r="AX123" s="11" t="s">
        <v>71</v>
      </c>
      <c r="AY123" s="229" t="s">
        <v>145</v>
      </c>
    </row>
    <row r="124" spans="2:51" s="12" customFormat="1" ht="12">
      <c r="B124" s="230"/>
      <c r="C124" s="231"/>
      <c r="D124" s="217" t="s">
        <v>157</v>
      </c>
      <c r="E124" s="232" t="s">
        <v>19</v>
      </c>
      <c r="F124" s="233" t="s">
        <v>1148</v>
      </c>
      <c r="G124" s="231"/>
      <c r="H124" s="234">
        <v>68.796</v>
      </c>
      <c r="I124" s="235"/>
      <c r="J124" s="231"/>
      <c r="K124" s="231"/>
      <c r="L124" s="236"/>
      <c r="M124" s="237"/>
      <c r="N124" s="238"/>
      <c r="O124" s="238"/>
      <c r="P124" s="238"/>
      <c r="Q124" s="238"/>
      <c r="R124" s="238"/>
      <c r="S124" s="238"/>
      <c r="T124" s="239"/>
      <c r="AT124" s="240" t="s">
        <v>157</v>
      </c>
      <c r="AU124" s="240" t="s">
        <v>80</v>
      </c>
      <c r="AV124" s="12" t="s">
        <v>80</v>
      </c>
      <c r="AW124" s="12" t="s">
        <v>33</v>
      </c>
      <c r="AX124" s="12" t="s">
        <v>71</v>
      </c>
      <c r="AY124" s="240" t="s">
        <v>145</v>
      </c>
    </row>
    <row r="125" spans="2:51" s="11" customFormat="1" ht="12">
      <c r="B125" s="220"/>
      <c r="C125" s="221"/>
      <c r="D125" s="217" t="s">
        <v>157</v>
      </c>
      <c r="E125" s="222" t="s">
        <v>19</v>
      </c>
      <c r="F125" s="223" t="s">
        <v>183</v>
      </c>
      <c r="G125" s="221"/>
      <c r="H125" s="222" t="s">
        <v>19</v>
      </c>
      <c r="I125" s="224"/>
      <c r="J125" s="221"/>
      <c r="K125" s="221"/>
      <c r="L125" s="225"/>
      <c r="M125" s="226"/>
      <c r="N125" s="227"/>
      <c r="O125" s="227"/>
      <c r="P125" s="227"/>
      <c r="Q125" s="227"/>
      <c r="R125" s="227"/>
      <c r="S125" s="227"/>
      <c r="T125" s="228"/>
      <c r="AT125" s="229" t="s">
        <v>157</v>
      </c>
      <c r="AU125" s="229" t="s">
        <v>80</v>
      </c>
      <c r="AV125" s="11" t="s">
        <v>76</v>
      </c>
      <c r="AW125" s="11" t="s">
        <v>33</v>
      </c>
      <c r="AX125" s="11" t="s">
        <v>71</v>
      </c>
      <c r="AY125" s="229" t="s">
        <v>145</v>
      </c>
    </row>
    <row r="126" spans="2:51" s="12" customFormat="1" ht="12">
      <c r="B126" s="230"/>
      <c r="C126" s="231"/>
      <c r="D126" s="217" t="s">
        <v>157</v>
      </c>
      <c r="E126" s="232" t="s">
        <v>19</v>
      </c>
      <c r="F126" s="233" t="s">
        <v>184</v>
      </c>
      <c r="G126" s="231"/>
      <c r="H126" s="234">
        <v>1.835</v>
      </c>
      <c r="I126" s="235"/>
      <c r="J126" s="231"/>
      <c r="K126" s="231"/>
      <c r="L126" s="236"/>
      <c r="M126" s="237"/>
      <c r="N126" s="238"/>
      <c r="O126" s="238"/>
      <c r="P126" s="238"/>
      <c r="Q126" s="238"/>
      <c r="R126" s="238"/>
      <c r="S126" s="238"/>
      <c r="T126" s="239"/>
      <c r="AT126" s="240" t="s">
        <v>157</v>
      </c>
      <c r="AU126" s="240" t="s">
        <v>80</v>
      </c>
      <c r="AV126" s="12" t="s">
        <v>80</v>
      </c>
      <c r="AW126" s="12" t="s">
        <v>33</v>
      </c>
      <c r="AX126" s="12" t="s">
        <v>71</v>
      </c>
      <c r="AY126" s="240" t="s">
        <v>145</v>
      </c>
    </row>
    <row r="127" spans="2:51" s="13" customFormat="1" ht="12">
      <c r="B127" s="251"/>
      <c r="C127" s="252"/>
      <c r="D127" s="217" t="s">
        <v>157</v>
      </c>
      <c r="E127" s="253" t="s">
        <v>19</v>
      </c>
      <c r="F127" s="254" t="s">
        <v>185</v>
      </c>
      <c r="G127" s="252"/>
      <c r="H127" s="255">
        <v>208.22300000000004</v>
      </c>
      <c r="I127" s="256"/>
      <c r="J127" s="252"/>
      <c r="K127" s="252"/>
      <c r="L127" s="257"/>
      <c r="M127" s="258"/>
      <c r="N127" s="259"/>
      <c r="O127" s="259"/>
      <c r="P127" s="259"/>
      <c r="Q127" s="259"/>
      <c r="R127" s="259"/>
      <c r="S127" s="259"/>
      <c r="T127" s="260"/>
      <c r="AT127" s="261" t="s">
        <v>157</v>
      </c>
      <c r="AU127" s="261" t="s">
        <v>80</v>
      </c>
      <c r="AV127" s="13" t="s">
        <v>153</v>
      </c>
      <c r="AW127" s="13" t="s">
        <v>33</v>
      </c>
      <c r="AX127" s="13" t="s">
        <v>76</v>
      </c>
      <c r="AY127" s="261" t="s">
        <v>145</v>
      </c>
    </row>
    <row r="128" spans="2:65" s="1" customFormat="1" ht="20.4" customHeight="1">
      <c r="B128" s="38"/>
      <c r="C128" s="205" t="s">
        <v>186</v>
      </c>
      <c r="D128" s="205" t="s">
        <v>148</v>
      </c>
      <c r="E128" s="206" t="s">
        <v>187</v>
      </c>
      <c r="F128" s="207" t="s">
        <v>188</v>
      </c>
      <c r="G128" s="208" t="s">
        <v>177</v>
      </c>
      <c r="H128" s="209">
        <v>216.752</v>
      </c>
      <c r="I128" s="210"/>
      <c r="J128" s="211">
        <f>ROUND(I128*H128,2)</f>
        <v>0</v>
      </c>
      <c r="K128" s="207" t="s">
        <v>152</v>
      </c>
      <c r="L128" s="43"/>
      <c r="M128" s="212" t="s">
        <v>19</v>
      </c>
      <c r="N128" s="213" t="s">
        <v>42</v>
      </c>
      <c r="O128" s="79"/>
      <c r="P128" s="214">
        <f>O128*H128</f>
        <v>0</v>
      </c>
      <c r="Q128" s="214">
        <v>0.06917</v>
      </c>
      <c r="R128" s="214">
        <f>Q128*H128</f>
        <v>14.99273584</v>
      </c>
      <c r="S128" s="214">
        <v>0</v>
      </c>
      <c r="T128" s="215">
        <f>S128*H128</f>
        <v>0</v>
      </c>
      <c r="AR128" s="17" t="s">
        <v>153</v>
      </c>
      <c r="AT128" s="17" t="s">
        <v>148</v>
      </c>
      <c r="AU128" s="17" t="s">
        <v>80</v>
      </c>
      <c r="AY128" s="17" t="s">
        <v>145</v>
      </c>
      <c r="BE128" s="216">
        <f>IF(N128="základní",J128,0)</f>
        <v>0</v>
      </c>
      <c r="BF128" s="216">
        <f>IF(N128="snížená",J128,0)</f>
        <v>0</v>
      </c>
      <c r="BG128" s="216">
        <f>IF(N128="zákl. přenesená",J128,0)</f>
        <v>0</v>
      </c>
      <c r="BH128" s="216">
        <f>IF(N128="sníž. přenesená",J128,0)</f>
        <v>0</v>
      </c>
      <c r="BI128" s="216">
        <f>IF(N128="nulová",J128,0)</f>
        <v>0</v>
      </c>
      <c r="BJ128" s="17" t="s">
        <v>76</v>
      </c>
      <c r="BK128" s="216">
        <f>ROUND(I128*H128,2)</f>
        <v>0</v>
      </c>
      <c r="BL128" s="17" t="s">
        <v>153</v>
      </c>
      <c r="BM128" s="17" t="s">
        <v>189</v>
      </c>
    </row>
    <row r="129" spans="2:51" s="11" customFormat="1" ht="12">
      <c r="B129" s="220"/>
      <c r="C129" s="221"/>
      <c r="D129" s="217" t="s">
        <v>157</v>
      </c>
      <c r="E129" s="222" t="s">
        <v>19</v>
      </c>
      <c r="F129" s="223" t="s">
        <v>1145</v>
      </c>
      <c r="G129" s="221"/>
      <c r="H129" s="222" t="s">
        <v>19</v>
      </c>
      <c r="I129" s="224"/>
      <c r="J129" s="221"/>
      <c r="K129" s="221"/>
      <c r="L129" s="225"/>
      <c r="M129" s="226"/>
      <c r="N129" s="227"/>
      <c r="O129" s="227"/>
      <c r="P129" s="227"/>
      <c r="Q129" s="227"/>
      <c r="R129" s="227"/>
      <c r="S129" s="227"/>
      <c r="T129" s="228"/>
      <c r="AT129" s="229" t="s">
        <v>157</v>
      </c>
      <c r="AU129" s="229" t="s">
        <v>80</v>
      </c>
      <c r="AV129" s="11" t="s">
        <v>76</v>
      </c>
      <c r="AW129" s="11" t="s">
        <v>33</v>
      </c>
      <c r="AX129" s="11" t="s">
        <v>71</v>
      </c>
      <c r="AY129" s="229" t="s">
        <v>145</v>
      </c>
    </row>
    <row r="130" spans="2:51" s="11" customFormat="1" ht="12">
      <c r="B130" s="220"/>
      <c r="C130" s="221"/>
      <c r="D130" s="217" t="s">
        <v>157</v>
      </c>
      <c r="E130" s="222" t="s">
        <v>19</v>
      </c>
      <c r="F130" s="223" t="s">
        <v>159</v>
      </c>
      <c r="G130" s="221"/>
      <c r="H130" s="222" t="s">
        <v>19</v>
      </c>
      <c r="I130" s="224"/>
      <c r="J130" s="221"/>
      <c r="K130" s="221"/>
      <c r="L130" s="225"/>
      <c r="M130" s="226"/>
      <c r="N130" s="227"/>
      <c r="O130" s="227"/>
      <c r="P130" s="227"/>
      <c r="Q130" s="227"/>
      <c r="R130" s="227"/>
      <c r="S130" s="227"/>
      <c r="T130" s="228"/>
      <c r="AT130" s="229" t="s">
        <v>157</v>
      </c>
      <c r="AU130" s="229" t="s">
        <v>80</v>
      </c>
      <c r="AV130" s="11" t="s">
        <v>76</v>
      </c>
      <c r="AW130" s="11" t="s">
        <v>33</v>
      </c>
      <c r="AX130" s="11" t="s">
        <v>71</v>
      </c>
      <c r="AY130" s="229" t="s">
        <v>145</v>
      </c>
    </row>
    <row r="131" spans="2:51" s="11" customFormat="1" ht="12">
      <c r="B131" s="220"/>
      <c r="C131" s="221"/>
      <c r="D131" s="217" t="s">
        <v>157</v>
      </c>
      <c r="E131" s="222" t="s">
        <v>19</v>
      </c>
      <c r="F131" s="223" t="s">
        <v>179</v>
      </c>
      <c r="G131" s="221"/>
      <c r="H131" s="222" t="s">
        <v>19</v>
      </c>
      <c r="I131" s="224"/>
      <c r="J131" s="221"/>
      <c r="K131" s="221"/>
      <c r="L131" s="225"/>
      <c r="M131" s="226"/>
      <c r="N131" s="227"/>
      <c r="O131" s="227"/>
      <c r="P131" s="227"/>
      <c r="Q131" s="227"/>
      <c r="R131" s="227"/>
      <c r="S131" s="227"/>
      <c r="T131" s="228"/>
      <c r="AT131" s="229" t="s">
        <v>157</v>
      </c>
      <c r="AU131" s="229" t="s">
        <v>80</v>
      </c>
      <c r="AV131" s="11" t="s">
        <v>76</v>
      </c>
      <c r="AW131" s="11" t="s">
        <v>33</v>
      </c>
      <c r="AX131" s="11" t="s">
        <v>71</v>
      </c>
      <c r="AY131" s="229" t="s">
        <v>145</v>
      </c>
    </row>
    <row r="132" spans="2:51" s="12" customFormat="1" ht="12">
      <c r="B132" s="230"/>
      <c r="C132" s="231"/>
      <c r="D132" s="217" t="s">
        <v>157</v>
      </c>
      <c r="E132" s="232" t="s">
        <v>19</v>
      </c>
      <c r="F132" s="233" t="s">
        <v>190</v>
      </c>
      <c r="G132" s="231"/>
      <c r="H132" s="234">
        <v>171.36</v>
      </c>
      <c r="I132" s="235"/>
      <c r="J132" s="231"/>
      <c r="K132" s="231"/>
      <c r="L132" s="236"/>
      <c r="M132" s="237"/>
      <c r="N132" s="238"/>
      <c r="O132" s="238"/>
      <c r="P132" s="238"/>
      <c r="Q132" s="238"/>
      <c r="R132" s="238"/>
      <c r="S132" s="238"/>
      <c r="T132" s="239"/>
      <c r="AT132" s="240" t="s">
        <v>157</v>
      </c>
      <c r="AU132" s="240" t="s">
        <v>80</v>
      </c>
      <c r="AV132" s="12" t="s">
        <v>80</v>
      </c>
      <c r="AW132" s="12" t="s">
        <v>33</v>
      </c>
      <c r="AX132" s="12" t="s">
        <v>71</v>
      </c>
      <c r="AY132" s="240" t="s">
        <v>145</v>
      </c>
    </row>
    <row r="133" spans="2:51" s="12" customFormat="1" ht="12">
      <c r="B133" s="230"/>
      <c r="C133" s="231"/>
      <c r="D133" s="217" t="s">
        <v>157</v>
      </c>
      <c r="E133" s="232" t="s">
        <v>19</v>
      </c>
      <c r="F133" s="233" t="s">
        <v>191</v>
      </c>
      <c r="G133" s="231"/>
      <c r="H133" s="234">
        <v>-31.52</v>
      </c>
      <c r="I133" s="235"/>
      <c r="J133" s="231"/>
      <c r="K133" s="231"/>
      <c r="L133" s="236"/>
      <c r="M133" s="237"/>
      <c r="N133" s="238"/>
      <c r="O133" s="238"/>
      <c r="P133" s="238"/>
      <c r="Q133" s="238"/>
      <c r="R133" s="238"/>
      <c r="S133" s="238"/>
      <c r="T133" s="239"/>
      <c r="AT133" s="240" t="s">
        <v>157</v>
      </c>
      <c r="AU133" s="240" t="s">
        <v>80</v>
      </c>
      <c r="AV133" s="12" t="s">
        <v>80</v>
      </c>
      <c r="AW133" s="12" t="s">
        <v>33</v>
      </c>
      <c r="AX133" s="12" t="s">
        <v>71</v>
      </c>
      <c r="AY133" s="240" t="s">
        <v>145</v>
      </c>
    </row>
    <row r="134" spans="2:51" s="12" customFormat="1" ht="12">
      <c r="B134" s="230"/>
      <c r="C134" s="231"/>
      <c r="D134" s="217" t="s">
        <v>157</v>
      </c>
      <c r="E134" s="232" t="s">
        <v>19</v>
      </c>
      <c r="F134" s="233" t="s">
        <v>192</v>
      </c>
      <c r="G134" s="231"/>
      <c r="H134" s="234">
        <v>8.568</v>
      </c>
      <c r="I134" s="235"/>
      <c r="J134" s="231"/>
      <c r="K134" s="231"/>
      <c r="L134" s="236"/>
      <c r="M134" s="237"/>
      <c r="N134" s="238"/>
      <c r="O134" s="238"/>
      <c r="P134" s="238"/>
      <c r="Q134" s="238"/>
      <c r="R134" s="238"/>
      <c r="S134" s="238"/>
      <c r="T134" s="239"/>
      <c r="AT134" s="240" t="s">
        <v>157</v>
      </c>
      <c r="AU134" s="240" t="s">
        <v>80</v>
      </c>
      <c r="AV134" s="12" t="s">
        <v>80</v>
      </c>
      <c r="AW134" s="12" t="s">
        <v>33</v>
      </c>
      <c r="AX134" s="12" t="s">
        <v>71</v>
      </c>
      <c r="AY134" s="240" t="s">
        <v>145</v>
      </c>
    </row>
    <row r="135" spans="2:51" s="12" customFormat="1" ht="12">
      <c r="B135" s="230"/>
      <c r="C135" s="231"/>
      <c r="D135" s="217" t="s">
        <v>157</v>
      </c>
      <c r="E135" s="232" t="s">
        <v>19</v>
      </c>
      <c r="F135" s="233" t="s">
        <v>193</v>
      </c>
      <c r="G135" s="231"/>
      <c r="H135" s="234">
        <v>-1.576</v>
      </c>
      <c r="I135" s="235"/>
      <c r="J135" s="231"/>
      <c r="K135" s="231"/>
      <c r="L135" s="236"/>
      <c r="M135" s="237"/>
      <c r="N135" s="238"/>
      <c r="O135" s="238"/>
      <c r="P135" s="238"/>
      <c r="Q135" s="238"/>
      <c r="R135" s="238"/>
      <c r="S135" s="238"/>
      <c r="T135" s="239"/>
      <c r="AT135" s="240" t="s">
        <v>157</v>
      </c>
      <c r="AU135" s="240" t="s">
        <v>80</v>
      </c>
      <c r="AV135" s="12" t="s">
        <v>80</v>
      </c>
      <c r="AW135" s="12" t="s">
        <v>33</v>
      </c>
      <c r="AX135" s="12" t="s">
        <v>71</v>
      </c>
      <c r="AY135" s="240" t="s">
        <v>145</v>
      </c>
    </row>
    <row r="136" spans="2:51" s="11" customFormat="1" ht="12">
      <c r="B136" s="220"/>
      <c r="C136" s="221"/>
      <c r="D136" s="217" t="s">
        <v>157</v>
      </c>
      <c r="E136" s="222" t="s">
        <v>19</v>
      </c>
      <c r="F136" s="223" t="s">
        <v>181</v>
      </c>
      <c r="G136" s="221"/>
      <c r="H136" s="222" t="s">
        <v>19</v>
      </c>
      <c r="I136" s="224"/>
      <c r="J136" s="221"/>
      <c r="K136" s="221"/>
      <c r="L136" s="225"/>
      <c r="M136" s="226"/>
      <c r="N136" s="227"/>
      <c r="O136" s="227"/>
      <c r="P136" s="227"/>
      <c r="Q136" s="227"/>
      <c r="R136" s="227"/>
      <c r="S136" s="227"/>
      <c r="T136" s="228"/>
      <c r="AT136" s="229" t="s">
        <v>157</v>
      </c>
      <c r="AU136" s="229" t="s">
        <v>80</v>
      </c>
      <c r="AV136" s="11" t="s">
        <v>76</v>
      </c>
      <c r="AW136" s="11" t="s">
        <v>33</v>
      </c>
      <c r="AX136" s="11" t="s">
        <v>71</v>
      </c>
      <c r="AY136" s="229" t="s">
        <v>145</v>
      </c>
    </row>
    <row r="137" spans="2:51" s="12" customFormat="1" ht="12">
      <c r="B137" s="230"/>
      <c r="C137" s="231"/>
      <c r="D137" s="217" t="s">
        <v>157</v>
      </c>
      <c r="E137" s="232" t="s">
        <v>19</v>
      </c>
      <c r="F137" s="233" t="s">
        <v>1149</v>
      </c>
      <c r="G137" s="231"/>
      <c r="H137" s="234">
        <v>85.68</v>
      </c>
      <c r="I137" s="235"/>
      <c r="J137" s="231"/>
      <c r="K137" s="231"/>
      <c r="L137" s="236"/>
      <c r="M137" s="237"/>
      <c r="N137" s="238"/>
      <c r="O137" s="238"/>
      <c r="P137" s="238"/>
      <c r="Q137" s="238"/>
      <c r="R137" s="238"/>
      <c r="S137" s="238"/>
      <c r="T137" s="239"/>
      <c r="AT137" s="240" t="s">
        <v>157</v>
      </c>
      <c r="AU137" s="240" t="s">
        <v>80</v>
      </c>
      <c r="AV137" s="12" t="s">
        <v>80</v>
      </c>
      <c r="AW137" s="12" t="s">
        <v>33</v>
      </c>
      <c r="AX137" s="12" t="s">
        <v>71</v>
      </c>
      <c r="AY137" s="240" t="s">
        <v>145</v>
      </c>
    </row>
    <row r="138" spans="2:51" s="12" customFormat="1" ht="12">
      <c r="B138" s="230"/>
      <c r="C138" s="231"/>
      <c r="D138" s="217" t="s">
        <v>157</v>
      </c>
      <c r="E138" s="232" t="s">
        <v>19</v>
      </c>
      <c r="F138" s="233" t="s">
        <v>1150</v>
      </c>
      <c r="G138" s="231"/>
      <c r="H138" s="234">
        <v>-15.76</v>
      </c>
      <c r="I138" s="235"/>
      <c r="J138" s="231"/>
      <c r="K138" s="231"/>
      <c r="L138" s="236"/>
      <c r="M138" s="237"/>
      <c r="N138" s="238"/>
      <c r="O138" s="238"/>
      <c r="P138" s="238"/>
      <c r="Q138" s="238"/>
      <c r="R138" s="238"/>
      <c r="S138" s="238"/>
      <c r="T138" s="239"/>
      <c r="AT138" s="240" t="s">
        <v>157</v>
      </c>
      <c r="AU138" s="240" t="s">
        <v>80</v>
      </c>
      <c r="AV138" s="12" t="s">
        <v>80</v>
      </c>
      <c r="AW138" s="12" t="s">
        <v>33</v>
      </c>
      <c r="AX138" s="12" t="s">
        <v>71</v>
      </c>
      <c r="AY138" s="240" t="s">
        <v>145</v>
      </c>
    </row>
    <row r="139" spans="2:51" s="13" customFormat="1" ht="12">
      <c r="B139" s="251"/>
      <c r="C139" s="252"/>
      <c r="D139" s="217" t="s">
        <v>157</v>
      </c>
      <c r="E139" s="253" t="s">
        <v>19</v>
      </c>
      <c r="F139" s="254" t="s">
        <v>185</v>
      </c>
      <c r="G139" s="252"/>
      <c r="H139" s="255">
        <v>216.75200000000004</v>
      </c>
      <c r="I139" s="256"/>
      <c r="J139" s="252"/>
      <c r="K139" s="252"/>
      <c r="L139" s="257"/>
      <c r="M139" s="258"/>
      <c r="N139" s="259"/>
      <c r="O139" s="259"/>
      <c r="P139" s="259"/>
      <c r="Q139" s="259"/>
      <c r="R139" s="259"/>
      <c r="S139" s="259"/>
      <c r="T139" s="260"/>
      <c r="AT139" s="261" t="s">
        <v>157</v>
      </c>
      <c r="AU139" s="261" t="s">
        <v>80</v>
      </c>
      <c r="AV139" s="13" t="s">
        <v>153</v>
      </c>
      <c r="AW139" s="13" t="s">
        <v>33</v>
      </c>
      <c r="AX139" s="13" t="s">
        <v>76</v>
      </c>
      <c r="AY139" s="261" t="s">
        <v>145</v>
      </c>
    </row>
    <row r="140" spans="2:65" s="1" customFormat="1" ht="20.4" customHeight="1">
      <c r="B140" s="38"/>
      <c r="C140" s="205" t="s">
        <v>196</v>
      </c>
      <c r="D140" s="205" t="s">
        <v>148</v>
      </c>
      <c r="E140" s="206" t="s">
        <v>197</v>
      </c>
      <c r="F140" s="207" t="s">
        <v>198</v>
      </c>
      <c r="G140" s="208" t="s">
        <v>177</v>
      </c>
      <c r="H140" s="209">
        <v>9.6</v>
      </c>
      <c r="I140" s="210"/>
      <c r="J140" s="211">
        <f>ROUND(I140*H140,2)</f>
        <v>0</v>
      </c>
      <c r="K140" s="207" t="s">
        <v>152</v>
      </c>
      <c r="L140" s="43"/>
      <c r="M140" s="212" t="s">
        <v>19</v>
      </c>
      <c r="N140" s="213" t="s">
        <v>42</v>
      </c>
      <c r="O140" s="79"/>
      <c r="P140" s="214">
        <f>O140*H140</f>
        <v>0</v>
      </c>
      <c r="Q140" s="214">
        <v>0.06405</v>
      </c>
      <c r="R140" s="214">
        <f>Q140*H140</f>
        <v>0.61488</v>
      </c>
      <c r="S140" s="214">
        <v>0</v>
      </c>
      <c r="T140" s="215">
        <f>S140*H140</f>
        <v>0</v>
      </c>
      <c r="AR140" s="17" t="s">
        <v>153</v>
      </c>
      <c r="AT140" s="17" t="s">
        <v>148</v>
      </c>
      <c r="AU140" s="17" t="s">
        <v>80</v>
      </c>
      <c r="AY140" s="17" t="s">
        <v>145</v>
      </c>
      <c r="BE140" s="216">
        <f>IF(N140="základní",J140,0)</f>
        <v>0</v>
      </c>
      <c r="BF140" s="216">
        <f>IF(N140="snížená",J140,0)</f>
        <v>0</v>
      </c>
      <c r="BG140" s="216">
        <f>IF(N140="zákl. přenesená",J140,0)</f>
        <v>0</v>
      </c>
      <c r="BH140" s="216">
        <f>IF(N140="sníž. přenesená",J140,0)</f>
        <v>0</v>
      </c>
      <c r="BI140" s="216">
        <f>IF(N140="nulová",J140,0)</f>
        <v>0</v>
      </c>
      <c r="BJ140" s="17" t="s">
        <v>76</v>
      </c>
      <c r="BK140" s="216">
        <f>ROUND(I140*H140,2)</f>
        <v>0</v>
      </c>
      <c r="BL140" s="17" t="s">
        <v>153</v>
      </c>
      <c r="BM140" s="17" t="s">
        <v>199</v>
      </c>
    </row>
    <row r="141" spans="2:51" s="11" customFormat="1" ht="12">
      <c r="B141" s="220"/>
      <c r="C141" s="221"/>
      <c r="D141" s="217" t="s">
        <v>157</v>
      </c>
      <c r="E141" s="222" t="s">
        <v>19</v>
      </c>
      <c r="F141" s="223" t="s">
        <v>1145</v>
      </c>
      <c r="G141" s="221"/>
      <c r="H141" s="222" t="s">
        <v>19</v>
      </c>
      <c r="I141" s="224"/>
      <c r="J141" s="221"/>
      <c r="K141" s="221"/>
      <c r="L141" s="225"/>
      <c r="M141" s="226"/>
      <c r="N141" s="227"/>
      <c r="O141" s="227"/>
      <c r="P141" s="227"/>
      <c r="Q141" s="227"/>
      <c r="R141" s="227"/>
      <c r="S141" s="227"/>
      <c r="T141" s="228"/>
      <c r="AT141" s="229" t="s">
        <v>157</v>
      </c>
      <c r="AU141" s="229" t="s">
        <v>80</v>
      </c>
      <c r="AV141" s="11" t="s">
        <v>76</v>
      </c>
      <c r="AW141" s="11" t="s">
        <v>33</v>
      </c>
      <c r="AX141" s="11" t="s">
        <v>71</v>
      </c>
      <c r="AY141" s="229" t="s">
        <v>145</v>
      </c>
    </row>
    <row r="142" spans="2:51" s="11" customFormat="1" ht="12">
      <c r="B142" s="220"/>
      <c r="C142" s="221"/>
      <c r="D142" s="217" t="s">
        <v>157</v>
      </c>
      <c r="E142" s="222" t="s">
        <v>19</v>
      </c>
      <c r="F142" s="223" t="s">
        <v>159</v>
      </c>
      <c r="G142" s="221"/>
      <c r="H142" s="222" t="s">
        <v>19</v>
      </c>
      <c r="I142" s="224"/>
      <c r="J142" s="221"/>
      <c r="K142" s="221"/>
      <c r="L142" s="225"/>
      <c r="M142" s="226"/>
      <c r="N142" s="227"/>
      <c r="O142" s="227"/>
      <c r="P142" s="227"/>
      <c r="Q142" s="227"/>
      <c r="R142" s="227"/>
      <c r="S142" s="227"/>
      <c r="T142" s="228"/>
      <c r="AT142" s="229" t="s">
        <v>157</v>
      </c>
      <c r="AU142" s="229" t="s">
        <v>80</v>
      </c>
      <c r="AV142" s="11" t="s">
        <v>76</v>
      </c>
      <c r="AW142" s="11" t="s">
        <v>33</v>
      </c>
      <c r="AX142" s="11" t="s">
        <v>71</v>
      </c>
      <c r="AY142" s="229" t="s">
        <v>145</v>
      </c>
    </row>
    <row r="143" spans="2:51" s="11" customFormat="1" ht="12">
      <c r="B143" s="220"/>
      <c r="C143" s="221"/>
      <c r="D143" s="217" t="s">
        <v>157</v>
      </c>
      <c r="E143" s="222" t="s">
        <v>19</v>
      </c>
      <c r="F143" s="223" t="s">
        <v>181</v>
      </c>
      <c r="G143" s="221"/>
      <c r="H143" s="222" t="s">
        <v>19</v>
      </c>
      <c r="I143" s="224"/>
      <c r="J143" s="221"/>
      <c r="K143" s="221"/>
      <c r="L143" s="225"/>
      <c r="M143" s="226"/>
      <c r="N143" s="227"/>
      <c r="O143" s="227"/>
      <c r="P143" s="227"/>
      <c r="Q143" s="227"/>
      <c r="R143" s="227"/>
      <c r="S143" s="227"/>
      <c r="T143" s="228"/>
      <c r="AT143" s="229" t="s">
        <v>157</v>
      </c>
      <c r="AU143" s="229" t="s">
        <v>80</v>
      </c>
      <c r="AV143" s="11" t="s">
        <v>76</v>
      </c>
      <c r="AW143" s="11" t="s">
        <v>33</v>
      </c>
      <c r="AX143" s="11" t="s">
        <v>71</v>
      </c>
      <c r="AY143" s="229" t="s">
        <v>145</v>
      </c>
    </row>
    <row r="144" spans="2:51" s="12" customFormat="1" ht="12">
      <c r="B144" s="230"/>
      <c r="C144" s="231"/>
      <c r="D144" s="217" t="s">
        <v>157</v>
      </c>
      <c r="E144" s="232" t="s">
        <v>19</v>
      </c>
      <c r="F144" s="233" t="s">
        <v>1151</v>
      </c>
      <c r="G144" s="231"/>
      <c r="H144" s="234">
        <v>9.6</v>
      </c>
      <c r="I144" s="235"/>
      <c r="J144" s="231"/>
      <c r="K144" s="231"/>
      <c r="L144" s="236"/>
      <c r="M144" s="237"/>
      <c r="N144" s="238"/>
      <c r="O144" s="238"/>
      <c r="P144" s="238"/>
      <c r="Q144" s="238"/>
      <c r="R144" s="238"/>
      <c r="S144" s="238"/>
      <c r="T144" s="239"/>
      <c r="AT144" s="240" t="s">
        <v>157</v>
      </c>
      <c r="AU144" s="240" t="s">
        <v>80</v>
      </c>
      <c r="AV144" s="12" t="s">
        <v>80</v>
      </c>
      <c r="AW144" s="12" t="s">
        <v>33</v>
      </c>
      <c r="AX144" s="12" t="s">
        <v>76</v>
      </c>
      <c r="AY144" s="240" t="s">
        <v>145</v>
      </c>
    </row>
    <row r="145" spans="2:63" s="10" customFormat="1" ht="22.8" customHeight="1">
      <c r="B145" s="189"/>
      <c r="C145" s="190"/>
      <c r="D145" s="191" t="s">
        <v>70</v>
      </c>
      <c r="E145" s="203" t="s">
        <v>196</v>
      </c>
      <c r="F145" s="203" t="s">
        <v>201</v>
      </c>
      <c r="G145" s="190"/>
      <c r="H145" s="190"/>
      <c r="I145" s="193"/>
      <c r="J145" s="204">
        <f>BK145</f>
        <v>0</v>
      </c>
      <c r="K145" s="190"/>
      <c r="L145" s="195"/>
      <c r="M145" s="196"/>
      <c r="N145" s="197"/>
      <c r="O145" s="197"/>
      <c r="P145" s="198">
        <f>SUM(P146:P279)</f>
        <v>0</v>
      </c>
      <c r="Q145" s="197"/>
      <c r="R145" s="198">
        <f>SUM(R146:R279)</f>
        <v>43.14605225</v>
      </c>
      <c r="S145" s="197"/>
      <c r="T145" s="199">
        <f>SUM(T146:T279)</f>
        <v>0</v>
      </c>
      <c r="AR145" s="200" t="s">
        <v>76</v>
      </c>
      <c r="AT145" s="201" t="s">
        <v>70</v>
      </c>
      <c r="AU145" s="201" t="s">
        <v>76</v>
      </c>
      <c r="AY145" s="200" t="s">
        <v>145</v>
      </c>
      <c r="BK145" s="202">
        <f>SUM(BK146:BK279)</f>
        <v>0</v>
      </c>
    </row>
    <row r="146" spans="2:65" s="1" customFormat="1" ht="20.4" customHeight="1">
      <c r="B146" s="38"/>
      <c r="C146" s="205" t="s">
        <v>202</v>
      </c>
      <c r="D146" s="205" t="s">
        <v>148</v>
      </c>
      <c r="E146" s="206" t="s">
        <v>203</v>
      </c>
      <c r="F146" s="207" t="s">
        <v>204</v>
      </c>
      <c r="G146" s="208" t="s">
        <v>177</v>
      </c>
      <c r="H146" s="209">
        <v>493.7</v>
      </c>
      <c r="I146" s="210"/>
      <c r="J146" s="211">
        <f>ROUND(I146*H146,2)</f>
        <v>0</v>
      </c>
      <c r="K146" s="207" t="s">
        <v>152</v>
      </c>
      <c r="L146" s="43"/>
      <c r="M146" s="212" t="s">
        <v>19</v>
      </c>
      <c r="N146" s="213" t="s">
        <v>42</v>
      </c>
      <c r="O146" s="79"/>
      <c r="P146" s="214">
        <f>O146*H146</f>
        <v>0</v>
      </c>
      <c r="Q146" s="214">
        <v>0.0057</v>
      </c>
      <c r="R146" s="214">
        <f>Q146*H146</f>
        <v>2.81409</v>
      </c>
      <c r="S146" s="214">
        <v>0</v>
      </c>
      <c r="T146" s="215">
        <f>S146*H146</f>
        <v>0</v>
      </c>
      <c r="AR146" s="17" t="s">
        <v>153</v>
      </c>
      <c r="AT146" s="17" t="s">
        <v>148</v>
      </c>
      <c r="AU146" s="17" t="s">
        <v>80</v>
      </c>
      <c r="AY146" s="17" t="s">
        <v>145</v>
      </c>
      <c r="BE146" s="216">
        <f>IF(N146="základní",J146,0)</f>
        <v>0</v>
      </c>
      <c r="BF146" s="216">
        <f>IF(N146="snížená",J146,0)</f>
        <v>0</v>
      </c>
      <c r="BG146" s="216">
        <f>IF(N146="zákl. přenesená",J146,0)</f>
        <v>0</v>
      </c>
      <c r="BH146" s="216">
        <f>IF(N146="sníž. přenesená",J146,0)</f>
        <v>0</v>
      </c>
      <c r="BI146" s="216">
        <f>IF(N146="nulová",J146,0)</f>
        <v>0</v>
      </c>
      <c r="BJ146" s="17" t="s">
        <v>76</v>
      </c>
      <c r="BK146" s="216">
        <f>ROUND(I146*H146,2)</f>
        <v>0</v>
      </c>
      <c r="BL146" s="17" t="s">
        <v>153</v>
      </c>
      <c r="BM146" s="17" t="s">
        <v>205</v>
      </c>
    </row>
    <row r="147" spans="2:47" s="1" customFormat="1" ht="12">
      <c r="B147" s="38"/>
      <c r="C147" s="39"/>
      <c r="D147" s="217" t="s">
        <v>155</v>
      </c>
      <c r="E147" s="39"/>
      <c r="F147" s="218" t="s">
        <v>206</v>
      </c>
      <c r="G147" s="39"/>
      <c r="H147" s="39"/>
      <c r="I147" s="131"/>
      <c r="J147" s="39"/>
      <c r="K147" s="39"/>
      <c r="L147" s="43"/>
      <c r="M147" s="219"/>
      <c r="N147" s="79"/>
      <c r="O147" s="79"/>
      <c r="P147" s="79"/>
      <c r="Q147" s="79"/>
      <c r="R147" s="79"/>
      <c r="S147" s="79"/>
      <c r="T147" s="80"/>
      <c r="AT147" s="17" t="s">
        <v>155</v>
      </c>
      <c r="AU147" s="17" t="s">
        <v>80</v>
      </c>
    </row>
    <row r="148" spans="2:51" s="11" customFormat="1" ht="12">
      <c r="B148" s="220"/>
      <c r="C148" s="221"/>
      <c r="D148" s="217" t="s">
        <v>157</v>
      </c>
      <c r="E148" s="222" t="s">
        <v>19</v>
      </c>
      <c r="F148" s="223" t="s">
        <v>1145</v>
      </c>
      <c r="G148" s="221"/>
      <c r="H148" s="222" t="s">
        <v>19</v>
      </c>
      <c r="I148" s="224"/>
      <c r="J148" s="221"/>
      <c r="K148" s="221"/>
      <c r="L148" s="225"/>
      <c r="M148" s="226"/>
      <c r="N148" s="227"/>
      <c r="O148" s="227"/>
      <c r="P148" s="227"/>
      <c r="Q148" s="227"/>
      <c r="R148" s="227"/>
      <c r="S148" s="227"/>
      <c r="T148" s="228"/>
      <c r="AT148" s="229" t="s">
        <v>157</v>
      </c>
      <c r="AU148" s="229" t="s">
        <v>80</v>
      </c>
      <c r="AV148" s="11" t="s">
        <v>76</v>
      </c>
      <c r="AW148" s="11" t="s">
        <v>33</v>
      </c>
      <c r="AX148" s="11" t="s">
        <v>71</v>
      </c>
      <c r="AY148" s="229" t="s">
        <v>145</v>
      </c>
    </row>
    <row r="149" spans="2:51" s="11" customFormat="1" ht="12">
      <c r="B149" s="220"/>
      <c r="C149" s="221"/>
      <c r="D149" s="217" t="s">
        <v>157</v>
      </c>
      <c r="E149" s="222" t="s">
        <v>19</v>
      </c>
      <c r="F149" s="223" t="s">
        <v>159</v>
      </c>
      <c r="G149" s="221"/>
      <c r="H149" s="222" t="s">
        <v>19</v>
      </c>
      <c r="I149" s="224"/>
      <c r="J149" s="221"/>
      <c r="K149" s="221"/>
      <c r="L149" s="225"/>
      <c r="M149" s="226"/>
      <c r="N149" s="227"/>
      <c r="O149" s="227"/>
      <c r="P149" s="227"/>
      <c r="Q149" s="227"/>
      <c r="R149" s="227"/>
      <c r="S149" s="227"/>
      <c r="T149" s="228"/>
      <c r="AT149" s="229" t="s">
        <v>157</v>
      </c>
      <c r="AU149" s="229" t="s">
        <v>80</v>
      </c>
      <c r="AV149" s="11" t="s">
        <v>76</v>
      </c>
      <c r="AW149" s="11" t="s">
        <v>33</v>
      </c>
      <c r="AX149" s="11" t="s">
        <v>71</v>
      </c>
      <c r="AY149" s="229" t="s">
        <v>145</v>
      </c>
    </row>
    <row r="150" spans="2:51" s="11" customFormat="1" ht="12">
      <c r="B150" s="220"/>
      <c r="C150" s="221"/>
      <c r="D150" s="217" t="s">
        <v>157</v>
      </c>
      <c r="E150" s="222" t="s">
        <v>19</v>
      </c>
      <c r="F150" s="223" t="s">
        <v>1088</v>
      </c>
      <c r="G150" s="221"/>
      <c r="H150" s="222" t="s">
        <v>19</v>
      </c>
      <c r="I150" s="224"/>
      <c r="J150" s="221"/>
      <c r="K150" s="221"/>
      <c r="L150" s="225"/>
      <c r="M150" s="226"/>
      <c r="N150" s="227"/>
      <c r="O150" s="227"/>
      <c r="P150" s="227"/>
      <c r="Q150" s="227"/>
      <c r="R150" s="227"/>
      <c r="S150" s="227"/>
      <c r="T150" s="228"/>
      <c r="AT150" s="229" t="s">
        <v>157</v>
      </c>
      <c r="AU150" s="229" t="s">
        <v>80</v>
      </c>
      <c r="AV150" s="11" t="s">
        <v>76</v>
      </c>
      <c r="AW150" s="11" t="s">
        <v>33</v>
      </c>
      <c r="AX150" s="11" t="s">
        <v>71</v>
      </c>
      <c r="AY150" s="229" t="s">
        <v>145</v>
      </c>
    </row>
    <row r="151" spans="2:51" s="11" customFormat="1" ht="12">
      <c r="B151" s="220"/>
      <c r="C151" s="221"/>
      <c r="D151" s="217" t="s">
        <v>157</v>
      </c>
      <c r="E151" s="222" t="s">
        <v>19</v>
      </c>
      <c r="F151" s="223" t="s">
        <v>179</v>
      </c>
      <c r="G151" s="221"/>
      <c r="H151" s="222" t="s">
        <v>19</v>
      </c>
      <c r="I151" s="224"/>
      <c r="J151" s="221"/>
      <c r="K151" s="221"/>
      <c r="L151" s="225"/>
      <c r="M151" s="226"/>
      <c r="N151" s="227"/>
      <c r="O151" s="227"/>
      <c r="P151" s="227"/>
      <c r="Q151" s="227"/>
      <c r="R151" s="227"/>
      <c r="S151" s="227"/>
      <c r="T151" s="228"/>
      <c r="AT151" s="229" t="s">
        <v>157</v>
      </c>
      <c r="AU151" s="229" t="s">
        <v>80</v>
      </c>
      <c r="AV151" s="11" t="s">
        <v>76</v>
      </c>
      <c r="AW151" s="11" t="s">
        <v>33</v>
      </c>
      <c r="AX151" s="11" t="s">
        <v>71</v>
      </c>
      <c r="AY151" s="229" t="s">
        <v>145</v>
      </c>
    </row>
    <row r="152" spans="2:51" s="12" customFormat="1" ht="12">
      <c r="B152" s="230"/>
      <c r="C152" s="231"/>
      <c r="D152" s="217" t="s">
        <v>157</v>
      </c>
      <c r="E152" s="232" t="s">
        <v>19</v>
      </c>
      <c r="F152" s="233" t="s">
        <v>207</v>
      </c>
      <c r="G152" s="231"/>
      <c r="H152" s="234">
        <v>319.6</v>
      </c>
      <c r="I152" s="235"/>
      <c r="J152" s="231"/>
      <c r="K152" s="231"/>
      <c r="L152" s="236"/>
      <c r="M152" s="237"/>
      <c r="N152" s="238"/>
      <c r="O152" s="238"/>
      <c r="P152" s="238"/>
      <c r="Q152" s="238"/>
      <c r="R152" s="238"/>
      <c r="S152" s="238"/>
      <c r="T152" s="239"/>
      <c r="AT152" s="240" t="s">
        <v>157</v>
      </c>
      <c r="AU152" s="240" t="s">
        <v>80</v>
      </c>
      <c r="AV152" s="12" t="s">
        <v>80</v>
      </c>
      <c r="AW152" s="12" t="s">
        <v>33</v>
      </c>
      <c r="AX152" s="12" t="s">
        <v>71</v>
      </c>
      <c r="AY152" s="240" t="s">
        <v>145</v>
      </c>
    </row>
    <row r="153" spans="2:51" s="11" customFormat="1" ht="12">
      <c r="B153" s="220"/>
      <c r="C153" s="221"/>
      <c r="D153" s="217" t="s">
        <v>157</v>
      </c>
      <c r="E153" s="222" t="s">
        <v>19</v>
      </c>
      <c r="F153" s="223" t="s">
        <v>181</v>
      </c>
      <c r="G153" s="221"/>
      <c r="H153" s="222" t="s">
        <v>19</v>
      </c>
      <c r="I153" s="224"/>
      <c r="J153" s="221"/>
      <c r="K153" s="221"/>
      <c r="L153" s="225"/>
      <c r="M153" s="226"/>
      <c r="N153" s="227"/>
      <c r="O153" s="227"/>
      <c r="P153" s="227"/>
      <c r="Q153" s="227"/>
      <c r="R153" s="227"/>
      <c r="S153" s="227"/>
      <c r="T153" s="228"/>
      <c r="AT153" s="229" t="s">
        <v>157</v>
      </c>
      <c r="AU153" s="229" t="s">
        <v>80</v>
      </c>
      <c r="AV153" s="11" t="s">
        <v>76</v>
      </c>
      <c r="AW153" s="11" t="s">
        <v>33</v>
      </c>
      <c r="AX153" s="11" t="s">
        <v>71</v>
      </c>
      <c r="AY153" s="229" t="s">
        <v>145</v>
      </c>
    </row>
    <row r="154" spans="2:51" s="12" customFormat="1" ht="12">
      <c r="B154" s="230"/>
      <c r="C154" s="231"/>
      <c r="D154" s="217" t="s">
        <v>157</v>
      </c>
      <c r="E154" s="232" t="s">
        <v>19</v>
      </c>
      <c r="F154" s="233" t="s">
        <v>1152</v>
      </c>
      <c r="G154" s="231"/>
      <c r="H154" s="234">
        <v>145.2</v>
      </c>
      <c r="I154" s="235"/>
      <c r="J154" s="231"/>
      <c r="K154" s="231"/>
      <c r="L154" s="236"/>
      <c r="M154" s="237"/>
      <c r="N154" s="238"/>
      <c r="O154" s="238"/>
      <c r="P154" s="238"/>
      <c r="Q154" s="238"/>
      <c r="R154" s="238"/>
      <c r="S154" s="238"/>
      <c r="T154" s="239"/>
      <c r="AT154" s="240" t="s">
        <v>157</v>
      </c>
      <c r="AU154" s="240" t="s">
        <v>80</v>
      </c>
      <c r="AV154" s="12" t="s">
        <v>80</v>
      </c>
      <c r="AW154" s="12" t="s">
        <v>33</v>
      </c>
      <c r="AX154" s="12" t="s">
        <v>71</v>
      </c>
      <c r="AY154" s="240" t="s">
        <v>145</v>
      </c>
    </row>
    <row r="155" spans="2:51" s="11" customFormat="1" ht="12">
      <c r="B155" s="220"/>
      <c r="C155" s="221"/>
      <c r="D155" s="217" t="s">
        <v>157</v>
      </c>
      <c r="E155" s="222" t="s">
        <v>19</v>
      </c>
      <c r="F155" s="223" t="s">
        <v>1089</v>
      </c>
      <c r="G155" s="221"/>
      <c r="H155" s="222" t="s">
        <v>19</v>
      </c>
      <c r="I155" s="224"/>
      <c r="J155" s="221"/>
      <c r="K155" s="221"/>
      <c r="L155" s="225"/>
      <c r="M155" s="226"/>
      <c r="N155" s="227"/>
      <c r="O155" s="227"/>
      <c r="P155" s="227"/>
      <c r="Q155" s="227"/>
      <c r="R155" s="227"/>
      <c r="S155" s="227"/>
      <c r="T155" s="228"/>
      <c r="AT155" s="229" t="s">
        <v>157</v>
      </c>
      <c r="AU155" s="229" t="s">
        <v>80</v>
      </c>
      <c r="AV155" s="11" t="s">
        <v>76</v>
      </c>
      <c r="AW155" s="11" t="s">
        <v>33</v>
      </c>
      <c r="AX155" s="11" t="s">
        <v>71</v>
      </c>
      <c r="AY155" s="229" t="s">
        <v>145</v>
      </c>
    </row>
    <row r="156" spans="2:51" s="12" customFormat="1" ht="12">
      <c r="B156" s="230"/>
      <c r="C156" s="231"/>
      <c r="D156" s="217" t="s">
        <v>157</v>
      </c>
      <c r="E156" s="232" t="s">
        <v>19</v>
      </c>
      <c r="F156" s="233" t="s">
        <v>1090</v>
      </c>
      <c r="G156" s="231"/>
      <c r="H156" s="234">
        <v>28.9</v>
      </c>
      <c r="I156" s="235"/>
      <c r="J156" s="231"/>
      <c r="K156" s="231"/>
      <c r="L156" s="236"/>
      <c r="M156" s="237"/>
      <c r="N156" s="238"/>
      <c r="O156" s="238"/>
      <c r="P156" s="238"/>
      <c r="Q156" s="238"/>
      <c r="R156" s="238"/>
      <c r="S156" s="238"/>
      <c r="T156" s="239"/>
      <c r="AT156" s="240" t="s">
        <v>157</v>
      </c>
      <c r="AU156" s="240" t="s">
        <v>80</v>
      </c>
      <c r="AV156" s="12" t="s">
        <v>80</v>
      </c>
      <c r="AW156" s="12" t="s">
        <v>33</v>
      </c>
      <c r="AX156" s="12" t="s">
        <v>71</v>
      </c>
      <c r="AY156" s="240" t="s">
        <v>145</v>
      </c>
    </row>
    <row r="157" spans="2:51" s="13" customFormat="1" ht="12">
      <c r="B157" s="251"/>
      <c r="C157" s="252"/>
      <c r="D157" s="217" t="s">
        <v>157</v>
      </c>
      <c r="E157" s="253" t="s">
        <v>19</v>
      </c>
      <c r="F157" s="254" t="s">
        <v>185</v>
      </c>
      <c r="G157" s="252"/>
      <c r="H157" s="255">
        <v>493.7</v>
      </c>
      <c r="I157" s="256"/>
      <c r="J157" s="252"/>
      <c r="K157" s="252"/>
      <c r="L157" s="257"/>
      <c r="M157" s="258"/>
      <c r="N157" s="259"/>
      <c r="O157" s="259"/>
      <c r="P157" s="259"/>
      <c r="Q157" s="259"/>
      <c r="R157" s="259"/>
      <c r="S157" s="259"/>
      <c r="T157" s="260"/>
      <c r="AT157" s="261" t="s">
        <v>157</v>
      </c>
      <c r="AU157" s="261" t="s">
        <v>80</v>
      </c>
      <c r="AV157" s="13" t="s">
        <v>153</v>
      </c>
      <c r="AW157" s="13" t="s">
        <v>33</v>
      </c>
      <c r="AX157" s="13" t="s">
        <v>76</v>
      </c>
      <c r="AY157" s="261" t="s">
        <v>145</v>
      </c>
    </row>
    <row r="158" spans="2:65" s="1" customFormat="1" ht="20.4" customHeight="1">
      <c r="B158" s="38"/>
      <c r="C158" s="205" t="s">
        <v>172</v>
      </c>
      <c r="D158" s="205" t="s">
        <v>148</v>
      </c>
      <c r="E158" s="206" t="s">
        <v>209</v>
      </c>
      <c r="F158" s="207" t="s">
        <v>210</v>
      </c>
      <c r="G158" s="208" t="s">
        <v>177</v>
      </c>
      <c r="H158" s="209">
        <v>848.115</v>
      </c>
      <c r="I158" s="210"/>
      <c r="J158" s="211">
        <f>ROUND(I158*H158,2)</f>
        <v>0</v>
      </c>
      <c r="K158" s="207" t="s">
        <v>152</v>
      </c>
      <c r="L158" s="43"/>
      <c r="M158" s="212" t="s">
        <v>19</v>
      </c>
      <c r="N158" s="213" t="s">
        <v>42</v>
      </c>
      <c r="O158" s="79"/>
      <c r="P158" s="214">
        <f>O158*H158</f>
        <v>0</v>
      </c>
      <c r="Q158" s="214">
        <v>0.00735</v>
      </c>
      <c r="R158" s="214">
        <f>Q158*H158</f>
        <v>6.2336452499999995</v>
      </c>
      <c r="S158" s="214">
        <v>0</v>
      </c>
      <c r="T158" s="215">
        <f>S158*H158</f>
        <v>0</v>
      </c>
      <c r="AR158" s="17" t="s">
        <v>153</v>
      </c>
      <c r="AT158" s="17" t="s">
        <v>148</v>
      </c>
      <c r="AU158" s="17" t="s">
        <v>80</v>
      </c>
      <c r="AY158" s="17" t="s">
        <v>145</v>
      </c>
      <c r="BE158" s="216">
        <f>IF(N158="základní",J158,0)</f>
        <v>0</v>
      </c>
      <c r="BF158" s="216">
        <f>IF(N158="snížená",J158,0)</f>
        <v>0</v>
      </c>
      <c r="BG158" s="216">
        <f>IF(N158="zákl. přenesená",J158,0)</f>
        <v>0</v>
      </c>
      <c r="BH158" s="216">
        <f>IF(N158="sníž. přenesená",J158,0)</f>
        <v>0</v>
      </c>
      <c r="BI158" s="216">
        <f>IF(N158="nulová",J158,0)</f>
        <v>0</v>
      </c>
      <c r="BJ158" s="17" t="s">
        <v>76</v>
      </c>
      <c r="BK158" s="216">
        <f>ROUND(I158*H158,2)</f>
        <v>0</v>
      </c>
      <c r="BL158" s="17" t="s">
        <v>153</v>
      </c>
      <c r="BM158" s="17" t="s">
        <v>211</v>
      </c>
    </row>
    <row r="159" spans="2:51" s="11" customFormat="1" ht="12">
      <c r="B159" s="220"/>
      <c r="C159" s="221"/>
      <c r="D159" s="217" t="s">
        <v>157</v>
      </c>
      <c r="E159" s="222" t="s">
        <v>19</v>
      </c>
      <c r="F159" s="223" t="s">
        <v>1145</v>
      </c>
      <c r="G159" s="221"/>
      <c r="H159" s="222" t="s">
        <v>19</v>
      </c>
      <c r="I159" s="224"/>
      <c r="J159" s="221"/>
      <c r="K159" s="221"/>
      <c r="L159" s="225"/>
      <c r="M159" s="226"/>
      <c r="N159" s="227"/>
      <c r="O159" s="227"/>
      <c r="P159" s="227"/>
      <c r="Q159" s="227"/>
      <c r="R159" s="227"/>
      <c r="S159" s="227"/>
      <c r="T159" s="228"/>
      <c r="AT159" s="229" t="s">
        <v>157</v>
      </c>
      <c r="AU159" s="229" t="s">
        <v>80</v>
      </c>
      <c r="AV159" s="11" t="s">
        <v>76</v>
      </c>
      <c r="AW159" s="11" t="s">
        <v>33</v>
      </c>
      <c r="AX159" s="11" t="s">
        <v>71</v>
      </c>
      <c r="AY159" s="229" t="s">
        <v>145</v>
      </c>
    </row>
    <row r="160" spans="2:51" s="11" customFormat="1" ht="12">
      <c r="B160" s="220"/>
      <c r="C160" s="221"/>
      <c r="D160" s="217" t="s">
        <v>157</v>
      </c>
      <c r="E160" s="222" t="s">
        <v>19</v>
      </c>
      <c r="F160" s="223" t="s">
        <v>159</v>
      </c>
      <c r="G160" s="221"/>
      <c r="H160" s="222" t="s">
        <v>19</v>
      </c>
      <c r="I160" s="224"/>
      <c r="J160" s="221"/>
      <c r="K160" s="221"/>
      <c r="L160" s="225"/>
      <c r="M160" s="226"/>
      <c r="N160" s="227"/>
      <c r="O160" s="227"/>
      <c r="P160" s="227"/>
      <c r="Q160" s="227"/>
      <c r="R160" s="227"/>
      <c r="S160" s="227"/>
      <c r="T160" s="228"/>
      <c r="AT160" s="229" t="s">
        <v>157</v>
      </c>
      <c r="AU160" s="229" t="s">
        <v>80</v>
      </c>
      <c r="AV160" s="11" t="s">
        <v>76</v>
      </c>
      <c r="AW160" s="11" t="s">
        <v>33</v>
      </c>
      <c r="AX160" s="11" t="s">
        <v>71</v>
      </c>
      <c r="AY160" s="229" t="s">
        <v>145</v>
      </c>
    </row>
    <row r="161" spans="2:51" s="11" customFormat="1" ht="12">
      <c r="B161" s="220"/>
      <c r="C161" s="221"/>
      <c r="D161" s="217" t="s">
        <v>157</v>
      </c>
      <c r="E161" s="222" t="s">
        <v>19</v>
      </c>
      <c r="F161" s="223" t="s">
        <v>179</v>
      </c>
      <c r="G161" s="221"/>
      <c r="H161" s="222" t="s">
        <v>19</v>
      </c>
      <c r="I161" s="224"/>
      <c r="J161" s="221"/>
      <c r="K161" s="221"/>
      <c r="L161" s="225"/>
      <c r="M161" s="226"/>
      <c r="N161" s="227"/>
      <c r="O161" s="227"/>
      <c r="P161" s="227"/>
      <c r="Q161" s="227"/>
      <c r="R161" s="227"/>
      <c r="S161" s="227"/>
      <c r="T161" s="228"/>
      <c r="AT161" s="229" t="s">
        <v>157</v>
      </c>
      <c r="AU161" s="229" t="s">
        <v>80</v>
      </c>
      <c r="AV161" s="11" t="s">
        <v>76</v>
      </c>
      <c r="AW161" s="11" t="s">
        <v>33</v>
      </c>
      <c r="AX161" s="11" t="s">
        <v>71</v>
      </c>
      <c r="AY161" s="229" t="s">
        <v>145</v>
      </c>
    </row>
    <row r="162" spans="2:51" s="12" customFormat="1" ht="12">
      <c r="B162" s="230"/>
      <c r="C162" s="231"/>
      <c r="D162" s="217" t="s">
        <v>157</v>
      </c>
      <c r="E162" s="232" t="s">
        <v>19</v>
      </c>
      <c r="F162" s="233" t="s">
        <v>212</v>
      </c>
      <c r="G162" s="231"/>
      <c r="H162" s="234">
        <v>275.184</v>
      </c>
      <c r="I162" s="235"/>
      <c r="J162" s="231"/>
      <c r="K162" s="231"/>
      <c r="L162" s="236"/>
      <c r="M162" s="237"/>
      <c r="N162" s="238"/>
      <c r="O162" s="238"/>
      <c r="P162" s="238"/>
      <c r="Q162" s="238"/>
      <c r="R162" s="238"/>
      <c r="S162" s="238"/>
      <c r="T162" s="239"/>
      <c r="AT162" s="240" t="s">
        <v>157</v>
      </c>
      <c r="AU162" s="240" t="s">
        <v>80</v>
      </c>
      <c r="AV162" s="12" t="s">
        <v>80</v>
      </c>
      <c r="AW162" s="12" t="s">
        <v>33</v>
      </c>
      <c r="AX162" s="12" t="s">
        <v>71</v>
      </c>
      <c r="AY162" s="240" t="s">
        <v>145</v>
      </c>
    </row>
    <row r="163" spans="2:51" s="12" customFormat="1" ht="12">
      <c r="B163" s="230"/>
      <c r="C163" s="231"/>
      <c r="D163" s="217" t="s">
        <v>157</v>
      </c>
      <c r="E163" s="232" t="s">
        <v>19</v>
      </c>
      <c r="F163" s="233" t="s">
        <v>225</v>
      </c>
      <c r="G163" s="231"/>
      <c r="H163" s="234">
        <v>359.856</v>
      </c>
      <c r="I163" s="235"/>
      <c r="J163" s="231"/>
      <c r="K163" s="231"/>
      <c r="L163" s="236"/>
      <c r="M163" s="237"/>
      <c r="N163" s="238"/>
      <c r="O163" s="238"/>
      <c r="P163" s="238"/>
      <c r="Q163" s="238"/>
      <c r="R163" s="238"/>
      <c r="S163" s="238"/>
      <c r="T163" s="239"/>
      <c r="AT163" s="240" t="s">
        <v>157</v>
      </c>
      <c r="AU163" s="240" t="s">
        <v>80</v>
      </c>
      <c r="AV163" s="12" t="s">
        <v>80</v>
      </c>
      <c r="AW163" s="12" t="s">
        <v>33</v>
      </c>
      <c r="AX163" s="12" t="s">
        <v>71</v>
      </c>
      <c r="AY163" s="240" t="s">
        <v>145</v>
      </c>
    </row>
    <row r="164" spans="2:51" s="12" customFormat="1" ht="12">
      <c r="B164" s="230"/>
      <c r="C164" s="231"/>
      <c r="D164" s="217" t="s">
        <v>157</v>
      </c>
      <c r="E164" s="232" t="s">
        <v>19</v>
      </c>
      <c r="F164" s="233" t="s">
        <v>226</v>
      </c>
      <c r="G164" s="231"/>
      <c r="H164" s="234">
        <v>-66.192</v>
      </c>
      <c r="I164" s="235"/>
      <c r="J164" s="231"/>
      <c r="K164" s="231"/>
      <c r="L164" s="236"/>
      <c r="M164" s="237"/>
      <c r="N164" s="238"/>
      <c r="O164" s="238"/>
      <c r="P164" s="238"/>
      <c r="Q164" s="238"/>
      <c r="R164" s="238"/>
      <c r="S164" s="238"/>
      <c r="T164" s="239"/>
      <c r="AT164" s="240" t="s">
        <v>157</v>
      </c>
      <c r="AU164" s="240" t="s">
        <v>80</v>
      </c>
      <c r="AV164" s="12" t="s">
        <v>80</v>
      </c>
      <c r="AW164" s="12" t="s">
        <v>33</v>
      </c>
      <c r="AX164" s="12" t="s">
        <v>71</v>
      </c>
      <c r="AY164" s="240" t="s">
        <v>145</v>
      </c>
    </row>
    <row r="165" spans="2:51" s="11" customFormat="1" ht="12">
      <c r="B165" s="220"/>
      <c r="C165" s="221"/>
      <c r="D165" s="217" t="s">
        <v>157</v>
      </c>
      <c r="E165" s="222" t="s">
        <v>19</v>
      </c>
      <c r="F165" s="223" t="s">
        <v>181</v>
      </c>
      <c r="G165" s="221"/>
      <c r="H165" s="222" t="s">
        <v>19</v>
      </c>
      <c r="I165" s="224"/>
      <c r="J165" s="221"/>
      <c r="K165" s="221"/>
      <c r="L165" s="225"/>
      <c r="M165" s="226"/>
      <c r="N165" s="227"/>
      <c r="O165" s="227"/>
      <c r="P165" s="227"/>
      <c r="Q165" s="227"/>
      <c r="R165" s="227"/>
      <c r="S165" s="227"/>
      <c r="T165" s="228"/>
      <c r="AT165" s="229" t="s">
        <v>157</v>
      </c>
      <c r="AU165" s="229" t="s">
        <v>80</v>
      </c>
      <c r="AV165" s="11" t="s">
        <v>76</v>
      </c>
      <c r="AW165" s="11" t="s">
        <v>33</v>
      </c>
      <c r="AX165" s="11" t="s">
        <v>71</v>
      </c>
      <c r="AY165" s="229" t="s">
        <v>145</v>
      </c>
    </row>
    <row r="166" spans="2:51" s="12" customFormat="1" ht="12">
      <c r="B166" s="230"/>
      <c r="C166" s="231"/>
      <c r="D166" s="217" t="s">
        <v>157</v>
      </c>
      <c r="E166" s="232" t="s">
        <v>19</v>
      </c>
      <c r="F166" s="233" t="s">
        <v>1153</v>
      </c>
      <c r="G166" s="231"/>
      <c r="H166" s="234">
        <v>137.592</v>
      </c>
      <c r="I166" s="235"/>
      <c r="J166" s="231"/>
      <c r="K166" s="231"/>
      <c r="L166" s="236"/>
      <c r="M166" s="237"/>
      <c r="N166" s="238"/>
      <c r="O166" s="238"/>
      <c r="P166" s="238"/>
      <c r="Q166" s="238"/>
      <c r="R166" s="238"/>
      <c r="S166" s="238"/>
      <c r="T166" s="239"/>
      <c r="AT166" s="240" t="s">
        <v>157</v>
      </c>
      <c r="AU166" s="240" t="s">
        <v>80</v>
      </c>
      <c r="AV166" s="12" t="s">
        <v>80</v>
      </c>
      <c r="AW166" s="12" t="s">
        <v>33</v>
      </c>
      <c r="AX166" s="12" t="s">
        <v>71</v>
      </c>
      <c r="AY166" s="240" t="s">
        <v>145</v>
      </c>
    </row>
    <row r="167" spans="2:51" s="12" customFormat="1" ht="12">
      <c r="B167" s="230"/>
      <c r="C167" s="231"/>
      <c r="D167" s="217" t="s">
        <v>157</v>
      </c>
      <c r="E167" s="232" t="s">
        <v>19</v>
      </c>
      <c r="F167" s="233" t="s">
        <v>1154</v>
      </c>
      <c r="G167" s="231"/>
      <c r="H167" s="234">
        <v>171.36</v>
      </c>
      <c r="I167" s="235"/>
      <c r="J167" s="231"/>
      <c r="K167" s="231"/>
      <c r="L167" s="236"/>
      <c r="M167" s="237"/>
      <c r="N167" s="238"/>
      <c r="O167" s="238"/>
      <c r="P167" s="238"/>
      <c r="Q167" s="238"/>
      <c r="R167" s="238"/>
      <c r="S167" s="238"/>
      <c r="T167" s="239"/>
      <c r="AT167" s="240" t="s">
        <v>157</v>
      </c>
      <c r="AU167" s="240" t="s">
        <v>80</v>
      </c>
      <c r="AV167" s="12" t="s">
        <v>80</v>
      </c>
      <c r="AW167" s="12" t="s">
        <v>33</v>
      </c>
      <c r="AX167" s="12" t="s">
        <v>71</v>
      </c>
      <c r="AY167" s="240" t="s">
        <v>145</v>
      </c>
    </row>
    <row r="168" spans="2:51" s="12" customFormat="1" ht="12">
      <c r="B168" s="230"/>
      <c r="C168" s="231"/>
      <c r="D168" s="217" t="s">
        <v>157</v>
      </c>
      <c r="E168" s="232" t="s">
        <v>19</v>
      </c>
      <c r="F168" s="233" t="s">
        <v>1155</v>
      </c>
      <c r="G168" s="231"/>
      <c r="H168" s="234">
        <v>-31.52</v>
      </c>
      <c r="I168" s="235"/>
      <c r="J168" s="231"/>
      <c r="K168" s="231"/>
      <c r="L168" s="236"/>
      <c r="M168" s="237"/>
      <c r="N168" s="238"/>
      <c r="O168" s="238"/>
      <c r="P168" s="238"/>
      <c r="Q168" s="238"/>
      <c r="R168" s="238"/>
      <c r="S168" s="238"/>
      <c r="T168" s="239"/>
      <c r="AT168" s="240" t="s">
        <v>157</v>
      </c>
      <c r="AU168" s="240" t="s">
        <v>80</v>
      </c>
      <c r="AV168" s="12" t="s">
        <v>80</v>
      </c>
      <c r="AW168" s="12" t="s">
        <v>33</v>
      </c>
      <c r="AX168" s="12" t="s">
        <v>71</v>
      </c>
      <c r="AY168" s="240" t="s">
        <v>145</v>
      </c>
    </row>
    <row r="169" spans="2:51" s="11" customFormat="1" ht="12">
      <c r="B169" s="220"/>
      <c r="C169" s="221"/>
      <c r="D169" s="217" t="s">
        <v>157</v>
      </c>
      <c r="E169" s="222" t="s">
        <v>19</v>
      </c>
      <c r="F169" s="223" t="s">
        <v>183</v>
      </c>
      <c r="G169" s="221"/>
      <c r="H169" s="222" t="s">
        <v>19</v>
      </c>
      <c r="I169" s="224"/>
      <c r="J169" s="221"/>
      <c r="K169" s="221"/>
      <c r="L169" s="225"/>
      <c r="M169" s="226"/>
      <c r="N169" s="227"/>
      <c r="O169" s="227"/>
      <c r="P169" s="227"/>
      <c r="Q169" s="227"/>
      <c r="R169" s="227"/>
      <c r="S169" s="227"/>
      <c r="T169" s="228"/>
      <c r="AT169" s="229" t="s">
        <v>157</v>
      </c>
      <c r="AU169" s="229" t="s">
        <v>80</v>
      </c>
      <c r="AV169" s="11" t="s">
        <v>76</v>
      </c>
      <c r="AW169" s="11" t="s">
        <v>33</v>
      </c>
      <c r="AX169" s="11" t="s">
        <v>71</v>
      </c>
      <c r="AY169" s="229" t="s">
        <v>145</v>
      </c>
    </row>
    <row r="170" spans="2:51" s="12" customFormat="1" ht="12">
      <c r="B170" s="230"/>
      <c r="C170" s="231"/>
      <c r="D170" s="217" t="s">
        <v>157</v>
      </c>
      <c r="E170" s="232" t="s">
        <v>19</v>
      </c>
      <c r="F170" s="233" t="s">
        <v>184</v>
      </c>
      <c r="G170" s="231"/>
      <c r="H170" s="234">
        <v>1.835</v>
      </c>
      <c r="I170" s="235"/>
      <c r="J170" s="231"/>
      <c r="K170" s="231"/>
      <c r="L170" s="236"/>
      <c r="M170" s="237"/>
      <c r="N170" s="238"/>
      <c r="O170" s="238"/>
      <c r="P170" s="238"/>
      <c r="Q170" s="238"/>
      <c r="R170" s="238"/>
      <c r="S170" s="238"/>
      <c r="T170" s="239"/>
      <c r="AT170" s="240" t="s">
        <v>157</v>
      </c>
      <c r="AU170" s="240" t="s">
        <v>80</v>
      </c>
      <c r="AV170" s="12" t="s">
        <v>80</v>
      </c>
      <c r="AW170" s="12" t="s">
        <v>33</v>
      </c>
      <c r="AX170" s="12" t="s">
        <v>71</v>
      </c>
      <c r="AY170" s="240" t="s">
        <v>145</v>
      </c>
    </row>
    <row r="171" spans="2:51" s="13" customFormat="1" ht="12">
      <c r="B171" s="251"/>
      <c r="C171" s="252"/>
      <c r="D171" s="217" t="s">
        <v>157</v>
      </c>
      <c r="E171" s="253" t="s">
        <v>19</v>
      </c>
      <c r="F171" s="254" t="s">
        <v>185</v>
      </c>
      <c r="G171" s="252"/>
      <c r="H171" s="255">
        <v>848.115</v>
      </c>
      <c r="I171" s="256"/>
      <c r="J171" s="252"/>
      <c r="K171" s="252"/>
      <c r="L171" s="257"/>
      <c r="M171" s="258"/>
      <c r="N171" s="259"/>
      <c r="O171" s="259"/>
      <c r="P171" s="259"/>
      <c r="Q171" s="259"/>
      <c r="R171" s="259"/>
      <c r="S171" s="259"/>
      <c r="T171" s="260"/>
      <c r="AT171" s="261" t="s">
        <v>157</v>
      </c>
      <c r="AU171" s="261" t="s">
        <v>80</v>
      </c>
      <c r="AV171" s="13" t="s">
        <v>153</v>
      </c>
      <c r="AW171" s="13" t="s">
        <v>33</v>
      </c>
      <c r="AX171" s="13" t="s">
        <v>76</v>
      </c>
      <c r="AY171" s="261" t="s">
        <v>145</v>
      </c>
    </row>
    <row r="172" spans="2:65" s="1" customFormat="1" ht="20.4" customHeight="1">
      <c r="B172" s="38"/>
      <c r="C172" s="205" t="s">
        <v>220</v>
      </c>
      <c r="D172" s="205" t="s">
        <v>148</v>
      </c>
      <c r="E172" s="206" t="s">
        <v>221</v>
      </c>
      <c r="F172" s="207" t="s">
        <v>222</v>
      </c>
      <c r="G172" s="208" t="s">
        <v>177</v>
      </c>
      <c r="H172" s="209">
        <v>514.795</v>
      </c>
      <c r="I172" s="210"/>
      <c r="J172" s="211">
        <f>ROUND(I172*H172,2)</f>
        <v>0</v>
      </c>
      <c r="K172" s="207" t="s">
        <v>152</v>
      </c>
      <c r="L172" s="43"/>
      <c r="M172" s="212" t="s">
        <v>19</v>
      </c>
      <c r="N172" s="213" t="s">
        <v>42</v>
      </c>
      <c r="O172" s="79"/>
      <c r="P172" s="214">
        <f>O172*H172</f>
        <v>0</v>
      </c>
      <c r="Q172" s="214">
        <v>0.01838</v>
      </c>
      <c r="R172" s="214">
        <f>Q172*H172</f>
        <v>9.4619321</v>
      </c>
      <c r="S172" s="214">
        <v>0</v>
      </c>
      <c r="T172" s="215">
        <f>S172*H172</f>
        <v>0</v>
      </c>
      <c r="AR172" s="17" t="s">
        <v>153</v>
      </c>
      <c r="AT172" s="17" t="s">
        <v>148</v>
      </c>
      <c r="AU172" s="17" t="s">
        <v>80</v>
      </c>
      <c r="AY172" s="17" t="s">
        <v>145</v>
      </c>
      <c r="BE172" s="216">
        <f>IF(N172="základní",J172,0)</f>
        <v>0</v>
      </c>
      <c r="BF172" s="216">
        <f>IF(N172="snížená",J172,0)</f>
        <v>0</v>
      </c>
      <c r="BG172" s="216">
        <f>IF(N172="zákl. přenesená",J172,0)</f>
        <v>0</v>
      </c>
      <c r="BH172" s="216">
        <f>IF(N172="sníž. přenesená",J172,0)</f>
        <v>0</v>
      </c>
      <c r="BI172" s="216">
        <f>IF(N172="nulová",J172,0)</f>
        <v>0</v>
      </c>
      <c r="BJ172" s="17" t="s">
        <v>76</v>
      </c>
      <c r="BK172" s="216">
        <f>ROUND(I172*H172,2)</f>
        <v>0</v>
      </c>
      <c r="BL172" s="17" t="s">
        <v>153</v>
      </c>
      <c r="BM172" s="17" t="s">
        <v>223</v>
      </c>
    </row>
    <row r="173" spans="2:47" s="1" customFormat="1" ht="12">
      <c r="B173" s="38"/>
      <c r="C173" s="39"/>
      <c r="D173" s="217" t="s">
        <v>155</v>
      </c>
      <c r="E173" s="39"/>
      <c r="F173" s="218" t="s">
        <v>224</v>
      </c>
      <c r="G173" s="39"/>
      <c r="H173" s="39"/>
      <c r="I173" s="131"/>
      <c r="J173" s="39"/>
      <c r="K173" s="39"/>
      <c r="L173" s="43"/>
      <c r="M173" s="219"/>
      <c r="N173" s="79"/>
      <c r="O173" s="79"/>
      <c r="P173" s="79"/>
      <c r="Q173" s="79"/>
      <c r="R173" s="79"/>
      <c r="S173" s="79"/>
      <c r="T173" s="80"/>
      <c r="AT173" s="17" t="s">
        <v>155</v>
      </c>
      <c r="AU173" s="17" t="s">
        <v>80</v>
      </c>
    </row>
    <row r="174" spans="2:51" s="11" customFormat="1" ht="12">
      <c r="B174" s="220"/>
      <c r="C174" s="221"/>
      <c r="D174" s="217" t="s">
        <v>157</v>
      </c>
      <c r="E174" s="222" t="s">
        <v>19</v>
      </c>
      <c r="F174" s="223" t="s">
        <v>1145</v>
      </c>
      <c r="G174" s="221"/>
      <c r="H174" s="222" t="s">
        <v>19</v>
      </c>
      <c r="I174" s="224"/>
      <c r="J174" s="221"/>
      <c r="K174" s="221"/>
      <c r="L174" s="225"/>
      <c r="M174" s="226"/>
      <c r="N174" s="227"/>
      <c r="O174" s="227"/>
      <c r="P174" s="227"/>
      <c r="Q174" s="227"/>
      <c r="R174" s="227"/>
      <c r="S174" s="227"/>
      <c r="T174" s="228"/>
      <c r="AT174" s="229" t="s">
        <v>157</v>
      </c>
      <c r="AU174" s="229" t="s">
        <v>80</v>
      </c>
      <c r="AV174" s="11" t="s">
        <v>76</v>
      </c>
      <c r="AW174" s="11" t="s">
        <v>33</v>
      </c>
      <c r="AX174" s="11" t="s">
        <v>71</v>
      </c>
      <c r="AY174" s="229" t="s">
        <v>145</v>
      </c>
    </row>
    <row r="175" spans="2:51" s="11" customFormat="1" ht="12">
      <c r="B175" s="220"/>
      <c r="C175" s="221"/>
      <c r="D175" s="217" t="s">
        <v>157</v>
      </c>
      <c r="E175" s="222" t="s">
        <v>19</v>
      </c>
      <c r="F175" s="223" t="s">
        <v>159</v>
      </c>
      <c r="G175" s="221"/>
      <c r="H175" s="222" t="s">
        <v>19</v>
      </c>
      <c r="I175" s="224"/>
      <c r="J175" s="221"/>
      <c r="K175" s="221"/>
      <c r="L175" s="225"/>
      <c r="M175" s="226"/>
      <c r="N175" s="227"/>
      <c r="O175" s="227"/>
      <c r="P175" s="227"/>
      <c r="Q175" s="227"/>
      <c r="R175" s="227"/>
      <c r="S175" s="227"/>
      <c r="T175" s="228"/>
      <c r="AT175" s="229" t="s">
        <v>157</v>
      </c>
      <c r="AU175" s="229" t="s">
        <v>80</v>
      </c>
      <c r="AV175" s="11" t="s">
        <v>76</v>
      </c>
      <c r="AW175" s="11" t="s">
        <v>33</v>
      </c>
      <c r="AX175" s="11" t="s">
        <v>71</v>
      </c>
      <c r="AY175" s="229" t="s">
        <v>145</v>
      </c>
    </row>
    <row r="176" spans="2:51" s="11" customFormat="1" ht="12">
      <c r="B176" s="220"/>
      <c r="C176" s="221"/>
      <c r="D176" s="217" t="s">
        <v>157</v>
      </c>
      <c r="E176" s="222" t="s">
        <v>19</v>
      </c>
      <c r="F176" s="223" t="s">
        <v>179</v>
      </c>
      <c r="G176" s="221"/>
      <c r="H176" s="222" t="s">
        <v>19</v>
      </c>
      <c r="I176" s="224"/>
      <c r="J176" s="221"/>
      <c r="K176" s="221"/>
      <c r="L176" s="225"/>
      <c r="M176" s="226"/>
      <c r="N176" s="227"/>
      <c r="O176" s="227"/>
      <c r="P176" s="227"/>
      <c r="Q176" s="227"/>
      <c r="R176" s="227"/>
      <c r="S176" s="227"/>
      <c r="T176" s="228"/>
      <c r="AT176" s="229" t="s">
        <v>157</v>
      </c>
      <c r="AU176" s="229" t="s">
        <v>80</v>
      </c>
      <c r="AV176" s="11" t="s">
        <v>76</v>
      </c>
      <c r="AW176" s="11" t="s">
        <v>33</v>
      </c>
      <c r="AX176" s="11" t="s">
        <v>71</v>
      </c>
      <c r="AY176" s="229" t="s">
        <v>145</v>
      </c>
    </row>
    <row r="177" spans="2:51" s="12" customFormat="1" ht="12">
      <c r="B177" s="230"/>
      <c r="C177" s="231"/>
      <c r="D177" s="217" t="s">
        <v>157</v>
      </c>
      <c r="E177" s="232" t="s">
        <v>19</v>
      </c>
      <c r="F177" s="233" t="s">
        <v>212</v>
      </c>
      <c r="G177" s="231"/>
      <c r="H177" s="234">
        <v>275.184</v>
      </c>
      <c r="I177" s="235"/>
      <c r="J177" s="231"/>
      <c r="K177" s="231"/>
      <c r="L177" s="236"/>
      <c r="M177" s="237"/>
      <c r="N177" s="238"/>
      <c r="O177" s="238"/>
      <c r="P177" s="238"/>
      <c r="Q177" s="238"/>
      <c r="R177" s="238"/>
      <c r="S177" s="238"/>
      <c r="T177" s="239"/>
      <c r="AT177" s="240" t="s">
        <v>157</v>
      </c>
      <c r="AU177" s="240" t="s">
        <v>80</v>
      </c>
      <c r="AV177" s="12" t="s">
        <v>80</v>
      </c>
      <c r="AW177" s="12" t="s">
        <v>33</v>
      </c>
      <c r="AX177" s="12" t="s">
        <v>71</v>
      </c>
      <c r="AY177" s="240" t="s">
        <v>145</v>
      </c>
    </row>
    <row r="178" spans="2:51" s="12" customFormat="1" ht="12">
      <c r="B178" s="230"/>
      <c r="C178" s="231"/>
      <c r="D178" s="217" t="s">
        <v>157</v>
      </c>
      <c r="E178" s="232" t="s">
        <v>19</v>
      </c>
      <c r="F178" s="233" t="s">
        <v>225</v>
      </c>
      <c r="G178" s="231"/>
      <c r="H178" s="234">
        <v>359.856</v>
      </c>
      <c r="I178" s="235"/>
      <c r="J178" s="231"/>
      <c r="K178" s="231"/>
      <c r="L178" s="236"/>
      <c r="M178" s="237"/>
      <c r="N178" s="238"/>
      <c r="O178" s="238"/>
      <c r="P178" s="238"/>
      <c r="Q178" s="238"/>
      <c r="R178" s="238"/>
      <c r="S178" s="238"/>
      <c r="T178" s="239"/>
      <c r="AT178" s="240" t="s">
        <v>157</v>
      </c>
      <c r="AU178" s="240" t="s">
        <v>80</v>
      </c>
      <c r="AV178" s="12" t="s">
        <v>80</v>
      </c>
      <c r="AW178" s="12" t="s">
        <v>33</v>
      </c>
      <c r="AX178" s="12" t="s">
        <v>71</v>
      </c>
      <c r="AY178" s="240" t="s">
        <v>145</v>
      </c>
    </row>
    <row r="179" spans="2:51" s="12" customFormat="1" ht="12">
      <c r="B179" s="230"/>
      <c r="C179" s="231"/>
      <c r="D179" s="217" t="s">
        <v>157</v>
      </c>
      <c r="E179" s="232" t="s">
        <v>19</v>
      </c>
      <c r="F179" s="233" t="s">
        <v>226</v>
      </c>
      <c r="G179" s="231"/>
      <c r="H179" s="234">
        <v>-66.192</v>
      </c>
      <c r="I179" s="235"/>
      <c r="J179" s="231"/>
      <c r="K179" s="231"/>
      <c r="L179" s="236"/>
      <c r="M179" s="237"/>
      <c r="N179" s="238"/>
      <c r="O179" s="238"/>
      <c r="P179" s="238"/>
      <c r="Q179" s="238"/>
      <c r="R179" s="238"/>
      <c r="S179" s="238"/>
      <c r="T179" s="239"/>
      <c r="AT179" s="240" t="s">
        <v>157</v>
      </c>
      <c r="AU179" s="240" t="s">
        <v>80</v>
      </c>
      <c r="AV179" s="12" t="s">
        <v>80</v>
      </c>
      <c r="AW179" s="12" t="s">
        <v>33</v>
      </c>
      <c r="AX179" s="12" t="s">
        <v>71</v>
      </c>
      <c r="AY179" s="240" t="s">
        <v>145</v>
      </c>
    </row>
    <row r="180" spans="2:51" s="11" customFormat="1" ht="12">
      <c r="B180" s="220"/>
      <c r="C180" s="221"/>
      <c r="D180" s="217" t="s">
        <v>157</v>
      </c>
      <c r="E180" s="222" t="s">
        <v>19</v>
      </c>
      <c r="F180" s="223" t="s">
        <v>227</v>
      </c>
      <c r="G180" s="221"/>
      <c r="H180" s="222" t="s">
        <v>19</v>
      </c>
      <c r="I180" s="224"/>
      <c r="J180" s="221"/>
      <c r="K180" s="221"/>
      <c r="L180" s="225"/>
      <c r="M180" s="226"/>
      <c r="N180" s="227"/>
      <c r="O180" s="227"/>
      <c r="P180" s="227"/>
      <c r="Q180" s="227"/>
      <c r="R180" s="227"/>
      <c r="S180" s="227"/>
      <c r="T180" s="228"/>
      <c r="AT180" s="229" t="s">
        <v>157</v>
      </c>
      <c r="AU180" s="229" t="s">
        <v>80</v>
      </c>
      <c r="AV180" s="11" t="s">
        <v>76</v>
      </c>
      <c r="AW180" s="11" t="s">
        <v>33</v>
      </c>
      <c r="AX180" s="11" t="s">
        <v>71</v>
      </c>
      <c r="AY180" s="229" t="s">
        <v>145</v>
      </c>
    </row>
    <row r="181" spans="2:51" s="12" customFormat="1" ht="12">
      <c r="B181" s="230"/>
      <c r="C181" s="231"/>
      <c r="D181" s="217" t="s">
        <v>157</v>
      </c>
      <c r="E181" s="232" t="s">
        <v>19</v>
      </c>
      <c r="F181" s="233" t="s">
        <v>1156</v>
      </c>
      <c r="G181" s="231"/>
      <c r="H181" s="234">
        <v>17.1</v>
      </c>
      <c r="I181" s="235"/>
      <c r="J181" s="231"/>
      <c r="K181" s="231"/>
      <c r="L181" s="236"/>
      <c r="M181" s="237"/>
      <c r="N181" s="238"/>
      <c r="O181" s="238"/>
      <c r="P181" s="238"/>
      <c r="Q181" s="238"/>
      <c r="R181" s="238"/>
      <c r="S181" s="238"/>
      <c r="T181" s="239"/>
      <c r="AT181" s="240" t="s">
        <v>157</v>
      </c>
      <c r="AU181" s="240" t="s">
        <v>80</v>
      </c>
      <c r="AV181" s="12" t="s">
        <v>80</v>
      </c>
      <c r="AW181" s="12" t="s">
        <v>33</v>
      </c>
      <c r="AX181" s="12" t="s">
        <v>71</v>
      </c>
      <c r="AY181" s="240" t="s">
        <v>145</v>
      </c>
    </row>
    <row r="182" spans="2:51" s="14" customFormat="1" ht="12">
      <c r="B182" s="262"/>
      <c r="C182" s="263"/>
      <c r="D182" s="217" t="s">
        <v>157</v>
      </c>
      <c r="E182" s="264" t="s">
        <v>19</v>
      </c>
      <c r="F182" s="265" t="s">
        <v>229</v>
      </c>
      <c r="G182" s="263"/>
      <c r="H182" s="266">
        <v>585.948</v>
      </c>
      <c r="I182" s="267"/>
      <c r="J182" s="263"/>
      <c r="K182" s="263"/>
      <c r="L182" s="268"/>
      <c r="M182" s="269"/>
      <c r="N182" s="270"/>
      <c r="O182" s="270"/>
      <c r="P182" s="270"/>
      <c r="Q182" s="270"/>
      <c r="R182" s="270"/>
      <c r="S182" s="270"/>
      <c r="T182" s="271"/>
      <c r="AT182" s="272" t="s">
        <v>157</v>
      </c>
      <c r="AU182" s="272" t="s">
        <v>80</v>
      </c>
      <c r="AV182" s="14" t="s">
        <v>146</v>
      </c>
      <c r="AW182" s="14" t="s">
        <v>33</v>
      </c>
      <c r="AX182" s="14" t="s">
        <v>71</v>
      </c>
      <c r="AY182" s="272" t="s">
        <v>145</v>
      </c>
    </row>
    <row r="183" spans="2:51" s="11" customFormat="1" ht="12">
      <c r="B183" s="220"/>
      <c r="C183" s="221"/>
      <c r="D183" s="217" t="s">
        <v>157</v>
      </c>
      <c r="E183" s="222" t="s">
        <v>19</v>
      </c>
      <c r="F183" s="223" t="s">
        <v>230</v>
      </c>
      <c r="G183" s="221"/>
      <c r="H183" s="222" t="s">
        <v>19</v>
      </c>
      <c r="I183" s="224"/>
      <c r="J183" s="221"/>
      <c r="K183" s="221"/>
      <c r="L183" s="225"/>
      <c r="M183" s="226"/>
      <c r="N183" s="227"/>
      <c r="O183" s="227"/>
      <c r="P183" s="227"/>
      <c r="Q183" s="227"/>
      <c r="R183" s="227"/>
      <c r="S183" s="227"/>
      <c r="T183" s="228"/>
      <c r="AT183" s="229" t="s">
        <v>157</v>
      </c>
      <c r="AU183" s="229" t="s">
        <v>80</v>
      </c>
      <c r="AV183" s="11" t="s">
        <v>76</v>
      </c>
      <c r="AW183" s="11" t="s">
        <v>33</v>
      </c>
      <c r="AX183" s="11" t="s">
        <v>71</v>
      </c>
      <c r="AY183" s="229" t="s">
        <v>145</v>
      </c>
    </row>
    <row r="184" spans="2:51" s="12" customFormat="1" ht="12">
      <c r="B184" s="230"/>
      <c r="C184" s="231"/>
      <c r="D184" s="217" t="s">
        <v>157</v>
      </c>
      <c r="E184" s="232" t="s">
        <v>19</v>
      </c>
      <c r="F184" s="233" t="s">
        <v>231</v>
      </c>
      <c r="G184" s="231"/>
      <c r="H184" s="234">
        <v>-159.6</v>
      </c>
      <c r="I184" s="235"/>
      <c r="J184" s="231"/>
      <c r="K184" s="231"/>
      <c r="L184" s="236"/>
      <c r="M184" s="237"/>
      <c r="N184" s="238"/>
      <c r="O184" s="238"/>
      <c r="P184" s="238"/>
      <c r="Q184" s="238"/>
      <c r="R184" s="238"/>
      <c r="S184" s="238"/>
      <c r="T184" s="239"/>
      <c r="AT184" s="240" t="s">
        <v>157</v>
      </c>
      <c r="AU184" s="240" t="s">
        <v>80</v>
      </c>
      <c r="AV184" s="12" t="s">
        <v>80</v>
      </c>
      <c r="AW184" s="12" t="s">
        <v>33</v>
      </c>
      <c r="AX184" s="12" t="s">
        <v>71</v>
      </c>
      <c r="AY184" s="240" t="s">
        <v>145</v>
      </c>
    </row>
    <row r="185" spans="2:51" s="12" customFormat="1" ht="12">
      <c r="B185" s="230"/>
      <c r="C185" s="231"/>
      <c r="D185" s="217" t="s">
        <v>157</v>
      </c>
      <c r="E185" s="232" t="s">
        <v>19</v>
      </c>
      <c r="F185" s="233" t="s">
        <v>232</v>
      </c>
      <c r="G185" s="231"/>
      <c r="H185" s="234">
        <v>23.64</v>
      </c>
      <c r="I185" s="235"/>
      <c r="J185" s="231"/>
      <c r="K185" s="231"/>
      <c r="L185" s="236"/>
      <c r="M185" s="237"/>
      <c r="N185" s="238"/>
      <c r="O185" s="238"/>
      <c r="P185" s="238"/>
      <c r="Q185" s="238"/>
      <c r="R185" s="238"/>
      <c r="S185" s="238"/>
      <c r="T185" s="239"/>
      <c r="AT185" s="240" t="s">
        <v>157</v>
      </c>
      <c r="AU185" s="240" t="s">
        <v>80</v>
      </c>
      <c r="AV185" s="12" t="s">
        <v>80</v>
      </c>
      <c r="AW185" s="12" t="s">
        <v>33</v>
      </c>
      <c r="AX185" s="12" t="s">
        <v>71</v>
      </c>
      <c r="AY185" s="240" t="s">
        <v>145</v>
      </c>
    </row>
    <row r="186" spans="2:51" s="12" customFormat="1" ht="12">
      <c r="B186" s="230"/>
      <c r="C186" s="231"/>
      <c r="D186" s="217" t="s">
        <v>157</v>
      </c>
      <c r="E186" s="232" t="s">
        <v>19</v>
      </c>
      <c r="F186" s="233" t="s">
        <v>233</v>
      </c>
      <c r="G186" s="231"/>
      <c r="H186" s="234">
        <v>-123.9</v>
      </c>
      <c r="I186" s="235"/>
      <c r="J186" s="231"/>
      <c r="K186" s="231"/>
      <c r="L186" s="236"/>
      <c r="M186" s="237"/>
      <c r="N186" s="238"/>
      <c r="O186" s="238"/>
      <c r="P186" s="238"/>
      <c r="Q186" s="238"/>
      <c r="R186" s="238"/>
      <c r="S186" s="238"/>
      <c r="T186" s="239"/>
      <c r="AT186" s="240" t="s">
        <v>157</v>
      </c>
      <c r="AU186" s="240" t="s">
        <v>80</v>
      </c>
      <c r="AV186" s="12" t="s">
        <v>80</v>
      </c>
      <c r="AW186" s="12" t="s">
        <v>33</v>
      </c>
      <c r="AX186" s="12" t="s">
        <v>71</v>
      </c>
      <c r="AY186" s="240" t="s">
        <v>145</v>
      </c>
    </row>
    <row r="187" spans="2:51" s="12" customFormat="1" ht="12">
      <c r="B187" s="230"/>
      <c r="C187" s="231"/>
      <c r="D187" s="217" t="s">
        <v>157</v>
      </c>
      <c r="E187" s="232" t="s">
        <v>19</v>
      </c>
      <c r="F187" s="233" t="s">
        <v>232</v>
      </c>
      <c r="G187" s="231"/>
      <c r="H187" s="234">
        <v>23.64</v>
      </c>
      <c r="I187" s="235"/>
      <c r="J187" s="231"/>
      <c r="K187" s="231"/>
      <c r="L187" s="236"/>
      <c r="M187" s="237"/>
      <c r="N187" s="238"/>
      <c r="O187" s="238"/>
      <c r="P187" s="238"/>
      <c r="Q187" s="238"/>
      <c r="R187" s="238"/>
      <c r="S187" s="238"/>
      <c r="T187" s="239"/>
      <c r="AT187" s="240" t="s">
        <v>157</v>
      </c>
      <c r="AU187" s="240" t="s">
        <v>80</v>
      </c>
      <c r="AV187" s="12" t="s">
        <v>80</v>
      </c>
      <c r="AW187" s="12" t="s">
        <v>33</v>
      </c>
      <c r="AX187" s="12" t="s">
        <v>71</v>
      </c>
      <c r="AY187" s="240" t="s">
        <v>145</v>
      </c>
    </row>
    <row r="188" spans="2:51" s="14" customFormat="1" ht="12">
      <c r="B188" s="262"/>
      <c r="C188" s="263"/>
      <c r="D188" s="217" t="s">
        <v>157</v>
      </c>
      <c r="E188" s="264" t="s">
        <v>19</v>
      </c>
      <c r="F188" s="265" t="s">
        <v>229</v>
      </c>
      <c r="G188" s="263"/>
      <c r="H188" s="266">
        <v>-236.22000000000003</v>
      </c>
      <c r="I188" s="267"/>
      <c r="J188" s="263"/>
      <c r="K188" s="263"/>
      <c r="L188" s="268"/>
      <c r="M188" s="269"/>
      <c r="N188" s="270"/>
      <c r="O188" s="270"/>
      <c r="P188" s="270"/>
      <c r="Q188" s="270"/>
      <c r="R188" s="270"/>
      <c r="S188" s="270"/>
      <c r="T188" s="271"/>
      <c r="AT188" s="272" t="s">
        <v>157</v>
      </c>
      <c r="AU188" s="272" t="s">
        <v>80</v>
      </c>
      <c r="AV188" s="14" t="s">
        <v>146</v>
      </c>
      <c r="AW188" s="14" t="s">
        <v>33</v>
      </c>
      <c r="AX188" s="14" t="s">
        <v>71</v>
      </c>
      <c r="AY188" s="272" t="s">
        <v>145</v>
      </c>
    </row>
    <row r="189" spans="2:51" s="11" customFormat="1" ht="12">
      <c r="B189" s="220"/>
      <c r="C189" s="221"/>
      <c r="D189" s="217" t="s">
        <v>157</v>
      </c>
      <c r="E189" s="222" t="s">
        <v>19</v>
      </c>
      <c r="F189" s="223" t="s">
        <v>181</v>
      </c>
      <c r="G189" s="221"/>
      <c r="H189" s="222" t="s">
        <v>19</v>
      </c>
      <c r="I189" s="224"/>
      <c r="J189" s="221"/>
      <c r="K189" s="221"/>
      <c r="L189" s="225"/>
      <c r="M189" s="226"/>
      <c r="N189" s="227"/>
      <c r="O189" s="227"/>
      <c r="P189" s="227"/>
      <c r="Q189" s="227"/>
      <c r="R189" s="227"/>
      <c r="S189" s="227"/>
      <c r="T189" s="228"/>
      <c r="AT189" s="229" t="s">
        <v>157</v>
      </c>
      <c r="AU189" s="229" t="s">
        <v>80</v>
      </c>
      <c r="AV189" s="11" t="s">
        <v>76</v>
      </c>
      <c r="AW189" s="11" t="s">
        <v>33</v>
      </c>
      <c r="AX189" s="11" t="s">
        <v>71</v>
      </c>
      <c r="AY189" s="229" t="s">
        <v>145</v>
      </c>
    </row>
    <row r="190" spans="2:51" s="12" customFormat="1" ht="12">
      <c r="B190" s="230"/>
      <c r="C190" s="231"/>
      <c r="D190" s="217" t="s">
        <v>157</v>
      </c>
      <c r="E190" s="232" t="s">
        <v>19</v>
      </c>
      <c r="F190" s="233" t="s">
        <v>1153</v>
      </c>
      <c r="G190" s="231"/>
      <c r="H190" s="234">
        <v>137.592</v>
      </c>
      <c r="I190" s="235"/>
      <c r="J190" s="231"/>
      <c r="K190" s="231"/>
      <c r="L190" s="236"/>
      <c r="M190" s="237"/>
      <c r="N190" s="238"/>
      <c r="O190" s="238"/>
      <c r="P190" s="238"/>
      <c r="Q190" s="238"/>
      <c r="R190" s="238"/>
      <c r="S190" s="238"/>
      <c r="T190" s="239"/>
      <c r="AT190" s="240" t="s">
        <v>157</v>
      </c>
      <c r="AU190" s="240" t="s">
        <v>80</v>
      </c>
      <c r="AV190" s="12" t="s">
        <v>80</v>
      </c>
      <c r="AW190" s="12" t="s">
        <v>33</v>
      </c>
      <c r="AX190" s="12" t="s">
        <v>71</v>
      </c>
      <c r="AY190" s="240" t="s">
        <v>145</v>
      </c>
    </row>
    <row r="191" spans="2:51" s="12" customFormat="1" ht="12">
      <c r="B191" s="230"/>
      <c r="C191" s="231"/>
      <c r="D191" s="217" t="s">
        <v>157</v>
      </c>
      <c r="E191" s="232" t="s">
        <v>19</v>
      </c>
      <c r="F191" s="233" t="s">
        <v>1154</v>
      </c>
      <c r="G191" s="231"/>
      <c r="H191" s="234">
        <v>171.36</v>
      </c>
      <c r="I191" s="235"/>
      <c r="J191" s="231"/>
      <c r="K191" s="231"/>
      <c r="L191" s="236"/>
      <c r="M191" s="237"/>
      <c r="N191" s="238"/>
      <c r="O191" s="238"/>
      <c r="P191" s="238"/>
      <c r="Q191" s="238"/>
      <c r="R191" s="238"/>
      <c r="S191" s="238"/>
      <c r="T191" s="239"/>
      <c r="AT191" s="240" t="s">
        <v>157</v>
      </c>
      <c r="AU191" s="240" t="s">
        <v>80</v>
      </c>
      <c r="AV191" s="12" t="s">
        <v>80</v>
      </c>
      <c r="AW191" s="12" t="s">
        <v>33</v>
      </c>
      <c r="AX191" s="12" t="s">
        <v>71</v>
      </c>
      <c r="AY191" s="240" t="s">
        <v>145</v>
      </c>
    </row>
    <row r="192" spans="2:51" s="12" customFormat="1" ht="12">
      <c r="B192" s="230"/>
      <c r="C192" s="231"/>
      <c r="D192" s="217" t="s">
        <v>157</v>
      </c>
      <c r="E192" s="232" t="s">
        <v>19</v>
      </c>
      <c r="F192" s="233" t="s">
        <v>1155</v>
      </c>
      <c r="G192" s="231"/>
      <c r="H192" s="234">
        <v>-31.52</v>
      </c>
      <c r="I192" s="235"/>
      <c r="J192" s="231"/>
      <c r="K192" s="231"/>
      <c r="L192" s="236"/>
      <c r="M192" s="237"/>
      <c r="N192" s="238"/>
      <c r="O192" s="238"/>
      <c r="P192" s="238"/>
      <c r="Q192" s="238"/>
      <c r="R192" s="238"/>
      <c r="S192" s="238"/>
      <c r="T192" s="239"/>
      <c r="AT192" s="240" t="s">
        <v>157</v>
      </c>
      <c r="AU192" s="240" t="s">
        <v>80</v>
      </c>
      <c r="AV192" s="12" t="s">
        <v>80</v>
      </c>
      <c r="AW192" s="12" t="s">
        <v>33</v>
      </c>
      <c r="AX192" s="12" t="s">
        <v>71</v>
      </c>
      <c r="AY192" s="240" t="s">
        <v>145</v>
      </c>
    </row>
    <row r="193" spans="2:51" s="11" customFormat="1" ht="12">
      <c r="B193" s="220"/>
      <c r="C193" s="221"/>
      <c r="D193" s="217" t="s">
        <v>157</v>
      </c>
      <c r="E193" s="222" t="s">
        <v>19</v>
      </c>
      <c r="F193" s="223" t="s">
        <v>227</v>
      </c>
      <c r="G193" s="221"/>
      <c r="H193" s="222" t="s">
        <v>19</v>
      </c>
      <c r="I193" s="224"/>
      <c r="J193" s="221"/>
      <c r="K193" s="221"/>
      <c r="L193" s="225"/>
      <c r="M193" s="226"/>
      <c r="N193" s="227"/>
      <c r="O193" s="227"/>
      <c r="P193" s="227"/>
      <c r="Q193" s="227"/>
      <c r="R193" s="227"/>
      <c r="S193" s="227"/>
      <c r="T193" s="228"/>
      <c r="AT193" s="229" t="s">
        <v>157</v>
      </c>
      <c r="AU193" s="229" t="s">
        <v>80</v>
      </c>
      <c r="AV193" s="11" t="s">
        <v>76</v>
      </c>
      <c r="AW193" s="11" t="s">
        <v>33</v>
      </c>
      <c r="AX193" s="11" t="s">
        <v>71</v>
      </c>
      <c r="AY193" s="229" t="s">
        <v>145</v>
      </c>
    </row>
    <row r="194" spans="2:51" s="12" customFormat="1" ht="12">
      <c r="B194" s="230"/>
      <c r="C194" s="231"/>
      <c r="D194" s="217" t="s">
        <v>157</v>
      </c>
      <c r="E194" s="232" t="s">
        <v>19</v>
      </c>
      <c r="F194" s="233" t="s">
        <v>1157</v>
      </c>
      <c r="G194" s="231"/>
      <c r="H194" s="234">
        <v>9</v>
      </c>
      <c r="I194" s="235"/>
      <c r="J194" s="231"/>
      <c r="K194" s="231"/>
      <c r="L194" s="236"/>
      <c r="M194" s="237"/>
      <c r="N194" s="238"/>
      <c r="O194" s="238"/>
      <c r="P194" s="238"/>
      <c r="Q194" s="238"/>
      <c r="R194" s="238"/>
      <c r="S194" s="238"/>
      <c r="T194" s="239"/>
      <c r="AT194" s="240" t="s">
        <v>157</v>
      </c>
      <c r="AU194" s="240" t="s">
        <v>80</v>
      </c>
      <c r="AV194" s="12" t="s">
        <v>80</v>
      </c>
      <c r="AW194" s="12" t="s">
        <v>33</v>
      </c>
      <c r="AX194" s="12" t="s">
        <v>71</v>
      </c>
      <c r="AY194" s="240" t="s">
        <v>145</v>
      </c>
    </row>
    <row r="195" spans="2:51" s="14" customFormat="1" ht="12">
      <c r="B195" s="262"/>
      <c r="C195" s="263"/>
      <c r="D195" s="217" t="s">
        <v>157</v>
      </c>
      <c r="E195" s="264" t="s">
        <v>19</v>
      </c>
      <c r="F195" s="265" t="s">
        <v>229</v>
      </c>
      <c r="G195" s="263"/>
      <c r="H195" s="266">
        <v>286.432</v>
      </c>
      <c r="I195" s="267"/>
      <c r="J195" s="263"/>
      <c r="K195" s="263"/>
      <c r="L195" s="268"/>
      <c r="M195" s="269"/>
      <c r="N195" s="270"/>
      <c r="O195" s="270"/>
      <c r="P195" s="270"/>
      <c r="Q195" s="270"/>
      <c r="R195" s="270"/>
      <c r="S195" s="270"/>
      <c r="T195" s="271"/>
      <c r="AT195" s="272" t="s">
        <v>157</v>
      </c>
      <c r="AU195" s="272" t="s">
        <v>80</v>
      </c>
      <c r="AV195" s="14" t="s">
        <v>146</v>
      </c>
      <c r="AW195" s="14" t="s">
        <v>33</v>
      </c>
      <c r="AX195" s="14" t="s">
        <v>71</v>
      </c>
      <c r="AY195" s="272" t="s">
        <v>145</v>
      </c>
    </row>
    <row r="196" spans="2:51" s="11" customFormat="1" ht="12">
      <c r="B196" s="220"/>
      <c r="C196" s="221"/>
      <c r="D196" s="217" t="s">
        <v>157</v>
      </c>
      <c r="E196" s="222" t="s">
        <v>19</v>
      </c>
      <c r="F196" s="223" t="s">
        <v>230</v>
      </c>
      <c r="G196" s="221"/>
      <c r="H196" s="222" t="s">
        <v>19</v>
      </c>
      <c r="I196" s="224"/>
      <c r="J196" s="221"/>
      <c r="K196" s="221"/>
      <c r="L196" s="225"/>
      <c r="M196" s="226"/>
      <c r="N196" s="227"/>
      <c r="O196" s="227"/>
      <c r="P196" s="227"/>
      <c r="Q196" s="227"/>
      <c r="R196" s="227"/>
      <c r="S196" s="227"/>
      <c r="T196" s="228"/>
      <c r="AT196" s="229" t="s">
        <v>157</v>
      </c>
      <c r="AU196" s="229" t="s">
        <v>80</v>
      </c>
      <c r="AV196" s="11" t="s">
        <v>76</v>
      </c>
      <c r="AW196" s="11" t="s">
        <v>33</v>
      </c>
      <c r="AX196" s="11" t="s">
        <v>71</v>
      </c>
      <c r="AY196" s="229" t="s">
        <v>145</v>
      </c>
    </row>
    <row r="197" spans="2:51" s="12" customFormat="1" ht="12">
      <c r="B197" s="230"/>
      <c r="C197" s="231"/>
      <c r="D197" s="217" t="s">
        <v>157</v>
      </c>
      <c r="E197" s="232" t="s">
        <v>19</v>
      </c>
      <c r="F197" s="233" t="s">
        <v>1158</v>
      </c>
      <c r="G197" s="231"/>
      <c r="H197" s="234">
        <v>-79.8</v>
      </c>
      <c r="I197" s="235"/>
      <c r="J197" s="231"/>
      <c r="K197" s="231"/>
      <c r="L197" s="236"/>
      <c r="M197" s="237"/>
      <c r="N197" s="238"/>
      <c r="O197" s="238"/>
      <c r="P197" s="238"/>
      <c r="Q197" s="238"/>
      <c r="R197" s="238"/>
      <c r="S197" s="238"/>
      <c r="T197" s="239"/>
      <c r="AT197" s="240" t="s">
        <v>157</v>
      </c>
      <c r="AU197" s="240" t="s">
        <v>80</v>
      </c>
      <c r="AV197" s="12" t="s">
        <v>80</v>
      </c>
      <c r="AW197" s="12" t="s">
        <v>33</v>
      </c>
      <c r="AX197" s="12" t="s">
        <v>71</v>
      </c>
      <c r="AY197" s="240" t="s">
        <v>145</v>
      </c>
    </row>
    <row r="198" spans="2:51" s="12" customFormat="1" ht="12">
      <c r="B198" s="230"/>
      <c r="C198" s="231"/>
      <c r="D198" s="217" t="s">
        <v>157</v>
      </c>
      <c r="E198" s="232" t="s">
        <v>19</v>
      </c>
      <c r="F198" s="233" t="s">
        <v>1159</v>
      </c>
      <c r="G198" s="231"/>
      <c r="H198" s="234">
        <v>13.79</v>
      </c>
      <c r="I198" s="235"/>
      <c r="J198" s="231"/>
      <c r="K198" s="231"/>
      <c r="L198" s="236"/>
      <c r="M198" s="237"/>
      <c r="N198" s="238"/>
      <c r="O198" s="238"/>
      <c r="P198" s="238"/>
      <c r="Q198" s="238"/>
      <c r="R198" s="238"/>
      <c r="S198" s="238"/>
      <c r="T198" s="239"/>
      <c r="AT198" s="240" t="s">
        <v>157</v>
      </c>
      <c r="AU198" s="240" t="s">
        <v>80</v>
      </c>
      <c r="AV198" s="12" t="s">
        <v>80</v>
      </c>
      <c r="AW198" s="12" t="s">
        <v>33</v>
      </c>
      <c r="AX198" s="12" t="s">
        <v>71</v>
      </c>
      <c r="AY198" s="240" t="s">
        <v>145</v>
      </c>
    </row>
    <row r="199" spans="2:51" s="12" customFormat="1" ht="12">
      <c r="B199" s="230"/>
      <c r="C199" s="231"/>
      <c r="D199" s="217" t="s">
        <v>157</v>
      </c>
      <c r="E199" s="232" t="s">
        <v>19</v>
      </c>
      <c r="F199" s="233" t="s">
        <v>1160</v>
      </c>
      <c r="G199" s="231"/>
      <c r="H199" s="234">
        <v>-70.98</v>
      </c>
      <c r="I199" s="235"/>
      <c r="J199" s="231"/>
      <c r="K199" s="231"/>
      <c r="L199" s="236"/>
      <c r="M199" s="237"/>
      <c r="N199" s="238"/>
      <c r="O199" s="238"/>
      <c r="P199" s="238"/>
      <c r="Q199" s="238"/>
      <c r="R199" s="238"/>
      <c r="S199" s="238"/>
      <c r="T199" s="239"/>
      <c r="AT199" s="240" t="s">
        <v>157</v>
      </c>
      <c r="AU199" s="240" t="s">
        <v>80</v>
      </c>
      <c r="AV199" s="12" t="s">
        <v>80</v>
      </c>
      <c r="AW199" s="12" t="s">
        <v>33</v>
      </c>
      <c r="AX199" s="12" t="s">
        <v>71</v>
      </c>
      <c r="AY199" s="240" t="s">
        <v>145</v>
      </c>
    </row>
    <row r="200" spans="2:51" s="12" customFormat="1" ht="12">
      <c r="B200" s="230"/>
      <c r="C200" s="231"/>
      <c r="D200" s="217" t="s">
        <v>157</v>
      </c>
      <c r="E200" s="232" t="s">
        <v>19</v>
      </c>
      <c r="F200" s="233" t="s">
        <v>1159</v>
      </c>
      <c r="G200" s="231"/>
      <c r="H200" s="234">
        <v>13.79</v>
      </c>
      <c r="I200" s="235"/>
      <c r="J200" s="231"/>
      <c r="K200" s="231"/>
      <c r="L200" s="236"/>
      <c r="M200" s="237"/>
      <c r="N200" s="238"/>
      <c r="O200" s="238"/>
      <c r="P200" s="238"/>
      <c r="Q200" s="238"/>
      <c r="R200" s="238"/>
      <c r="S200" s="238"/>
      <c r="T200" s="239"/>
      <c r="AT200" s="240" t="s">
        <v>157</v>
      </c>
      <c r="AU200" s="240" t="s">
        <v>80</v>
      </c>
      <c r="AV200" s="12" t="s">
        <v>80</v>
      </c>
      <c r="AW200" s="12" t="s">
        <v>33</v>
      </c>
      <c r="AX200" s="12" t="s">
        <v>71</v>
      </c>
      <c r="AY200" s="240" t="s">
        <v>145</v>
      </c>
    </row>
    <row r="201" spans="2:51" s="14" customFormat="1" ht="12">
      <c r="B201" s="262"/>
      <c r="C201" s="263"/>
      <c r="D201" s="217" t="s">
        <v>157</v>
      </c>
      <c r="E201" s="264" t="s">
        <v>19</v>
      </c>
      <c r="F201" s="265" t="s">
        <v>229</v>
      </c>
      <c r="G201" s="263"/>
      <c r="H201" s="266">
        <v>-123.20000000000002</v>
      </c>
      <c r="I201" s="267"/>
      <c r="J201" s="263"/>
      <c r="K201" s="263"/>
      <c r="L201" s="268"/>
      <c r="M201" s="269"/>
      <c r="N201" s="270"/>
      <c r="O201" s="270"/>
      <c r="P201" s="270"/>
      <c r="Q201" s="270"/>
      <c r="R201" s="270"/>
      <c r="S201" s="270"/>
      <c r="T201" s="271"/>
      <c r="AT201" s="272" t="s">
        <v>157</v>
      </c>
      <c r="AU201" s="272" t="s">
        <v>80</v>
      </c>
      <c r="AV201" s="14" t="s">
        <v>146</v>
      </c>
      <c r="AW201" s="14" t="s">
        <v>33</v>
      </c>
      <c r="AX201" s="14" t="s">
        <v>71</v>
      </c>
      <c r="AY201" s="272" t="s">
        <v>145</v>
      </c>
    </row>
    <row r="202" spans="2:51" s="11" customFormat="1" ht="12">
      <c r="B202" s="220"/>
      <c r="C202" s="221"/>
      <c r="D202" s="217" t="s">
        <v>157</v>
      </c>
      <c r="E202" s="222" t="s">
        <v>19</v>
      </c>
      <c r="F202" s="223" t="s">
        <v>183</v>
      </c>
      <c r="G202" s="221"/>
      <c r="H202" s="222" t="s">
        <v>19</v>
      </c>
      <c r="I202" s="224"/>
      <c r="J202" s="221"/>
      <c r="K202" s="221"/>
      <c r="L202" s="225"/>
      <c r="M202" s="226"/>
      <c r="N202" s="227"/>
      <c r="O202" s="227"/>
      <c r="P202" s="227"/>
      <c r="Q202" s="227"/>
      <c r="R202" s="227"/>
      <c r="S202" s="227"/>
      <c r="T202" s="228"/>
      <c r="AT202" s="229" t="s">
        <v>157</v>
      </c>
      <c r="AU202" s="229" t="s">
        <v>80</v>
      </c>
      <c r="AV202" s="11" t="s">
        <v>76</v>
      </c>
      <c r="AW202" s="11" t="s">
        <v>33</v>
      </c>
      <c r="AX202" s="11" t="s">
        <v>71</v>
      </c>
      <c r="AY202" s="229" t="s">
        <v>145</v>
      </c>
    </row>
    <row r="203" spans="2:51" s="12" customFormat="1" ht="12">
      <c r="B203" s="230"/>
      <c r="C203" s="231"/>
      <c r="D203" s="217" t="s">
        <v>157</v>
      </c>
      <c r="E203" s="232" t="s">
        <v>19</v>
      </c>
      <c r="F203" s="233" t="s">
        <v>184</v>
      </c>
      <c r="G203" s="231"/>
      <c r="H203" s="234">
        <v>1.835</v>
      </c>
      <c r="I203" s="235"/>
      <c r="J203" s="231"/>
      <c r="K203" s="231"/>
      <c r="L203" s="236"/>
      <c r="M203" s="237"/>
      <c r="N203" s="238"/>
      <c r="O203" s="238"/>
      <c r="P203" s="238"/>
      <c r="Q203" s="238"/>
      <c r="R203" s="238"/>
      <c r="S203" s="238"/>
      <c r="T203" s="239"/>
      <c r="AT203" s="240" t="s">
        <v>157</v>
      </c>
      <c r="AU203" s="240" t="s">
        <v>80</v>
      </c>
      <c r="AV203" s="12" t="s">
        <v>80</v>
      </c>
      <c r="AW203" s="12" t="s">
        <v>33</v>
      </c>
      <c r="AX203" s="12" t="s">
        <v>71</v>
      </c>
      <c r="AY203" s="240" t="s">
        <v>145</v>
      </c>
    </row>
    <row r="204" spans="2:51" s="14" customFormat="1" ht="12">
      <c r="B204" s="262"/>
      <c r="C204" s="263"/>
      <c r="D204" s="217" t="s">
        <v>157</v>
      </c>
      <c r="E204" s="264" t="s">
        <v>19</v>
      </c>
      <c r="F204" s="265" t="s">
        <v>229</v>
      </c>
      <c r="G204" s="263"/>
      <c r="H204" s="266">
        <v>1.835</v>
      </c>
      <c r="I204" s="267"/>
      <c r="J204" s="263"/>
      <c r="K204" s="263"/>
      <c r="L204" s="268"/>
      <c r="M204" s="269"/>
      <c r="N204" s="270"/>
      <c r="O204" s="270"/>
      <c r="P204" s="270"/>
      <c r="Q204" s="270"/>
      <c r="R204" s="270"/>
      <c r="S204" s="270"/>
      <c r="T204" s="271"/>
      <c r="AT204" s="272" t="s">
        <v>157</v>
      </c>
      <c r="AU204" s="272" t="s">
        <v>80</v>
      </c>
      <c r="AV204" s="14" t="s">
        <v>146</v>
      </c>
      <c r="AW204" s="14" t="s">
        <v>33</v>
      </c>
      <c r="AX204" s="14" t="s">
        <v>71</v>
      </c>
      <c r="AY204" s="272" t="s">
        <v>145</v>
      </c>
    </row>
    <row r="205" spans="2:51" s="13" customFormat="1" ht="12">
      <c r="B205" s="251"/>
      <c r="C205" s="252"/>
      <c r="D205" s="217" t="s">
        <v>157</v>
      </c>
      <c r="E205" s="253" t="s">
        <v>19</v>
      </c>
      <c r="F205" s="254" t="s">
        <v>185</v>
      </c>
      <c r="G205" s="252"/>
      <c r="H205" s="255">
        <v>514.795</v>
      </c>
      <c r="I205" s="256"/>
      <c r="J205" s="252"/>
      <c r="K205" s="252"/>
      <c r="L205" s="257"/>
      <c r="M205" s="258"/>
      <c r="N205" s="259"/>
      <c r="O205" s="259"/>
      <c r="P205" s="259"/>
      <c r="Q205" s="259"/>
      <c r="R205" s="259"/>
      <c r="S205" s="259"/>
      <c r="T205" s="260"/>
      <c r="AT205" s="261" t="s">
        <v>157</v>
      </c>
      <c r="AU205" s="261" t="s">
        <v>80</v>
      </c>
      <c r="AV205" s="13" t="s">
        <v>153</v>
      </c>
      <c r="AW205" s="13" t="s">
        <v>33</v>
      </c>
      <c r="AX205" s="13" t="s">
        <v>76</v>
      </c>
      <c r="AY205" s="261" t="s">
        <v>145</v>
      </c>
    </row>
    <row r="206" spans="2:65" s="1" customFormat="1" ht="20.4" customHeight="1">
      <c r="B206" s="38"/>
      <c r="C206" s="205" t="s">
        <v>238</v>
      </c>
      <c r="D206" s="205" t="s">
        <v>148</v>
      </c>
      <c r="E206" s="206" t="s">
        <v>239</v>
      </c>
      <c r="F206" s="207" t="s">
        <v>240</v>
      </c>
      <c r="G206" s="208" t="s">
        <v>177</v>
      </c>
      <c r="H206" s="209">
        <v>1757.257</v>
      </c>
      <c r="I206" s="210"/>
      <c r="J206" s="211">
        <f>ROUND(I206*H206,2)</f>
        <v>0</v>
      </c>
      <c r="K206" s="207" t="s">
        <v>152</v>
      </c>
      <c r="L206" s="43"/>
      <c r="M206" s="212" t="s">
        <v>19</v>
      </c>
      <c r="N206" s="213" t="s">
        <v>42</v>
      </c>
      <c r="O206" s="79"/>
      <c r="P206" s="214">
        <f>O206*H206</f>
        <v>0</v>
      </c>
      <c r="Q206" s="214">
        <v>0.0057</v>
      </c>
      <c r="R206" s="214">
        <f>Q206*H206</f>
        <v>10.016364900000001</v>
      </c>
      <c r="S206" s="214">
        <v>0</v>
      </c>
      <c r="T206" s="215">
        <f>S206*H206</f>
        <v>0</v>
      </c>
      <c r="AR206" s="17" t="s">
        <v>153</v>
      </c>
      <c r="AT206" s="17" t="s">
        <v>148</v>
      </c>
      <c r="AU206" s="17" t="s">
        <v>80</v>
      </c>
      <c r="AY206" s="17" t="s">
        <v>145</v>
      </c>
      <c r="BE206" s="216">
        <f>IF(N206="základní",J206,0)</f>
        <v>0</v>
      </c>
      <c r="BF206" s="216">
        <f>IF(N206="snížená",J206,0)</f>
        <v>0</v>
      </c>
      <c r="BG206" s="216">
        <f>IF(N206="zákl. přenesená",J206,0)</f>
        <v>0</v>
      </c>
      <c r="BH206" s="216">
        <f>IF(N206="sníž. přenesená",J206,0)</f>
        <v>0</v>
      </c>
      <c r="BI206" s="216">
        <f>IF(N206="nulová",J206,0)</f>
        <v>0</v>
      </c>
      <c r="BJ206" s="17" t="s">
        <v>76</v>
      </c>
      <c r="BK206" s="216">
        <f>ROUND(I206*H206,2)</f>
        <v>0</v>
      </c>
      <c r="BL206" s="17" t="s">
        <v>153</v>
      </c>
      <c r="BM206" s="17" t="s">
        <v>241</v>
      </c>
    </row>
    <row r="207" spans="2:47" s="1" customFormat="1" ht="12">
      <c r="B207" s="38"/>
      <c r="C207" s="39"/>
      <c r="D207" s="217" t="s">
        <v>155</v>
      </c>
      <c r="E207" s="39"/>
      <c r="F207" s="218" t="s">
        <v>206</v>
      </c>
      <c r="G207" s="39"/>
      <c r="H207" s="39"/>
      <c r="I207" s="131"/>
      <c r="J207" s="39"/>
      <c r="K207" s="39"/>
      <c r="L207" s="43"/>
      <c r="M207" s="219"/>
      <c r="N207" s="79"/>
      <c r="O207" s="79"/>
      <c r="P207" s="79"/>
      <c r="Q207" s="79"/>
      <c r="R207" s="79"/>
      <c r="S207" s="79"/>
      <c r="T207" s="80"/>
      <c r="AT207" s="17" t="s">
        <v>155</v>
      </c>
      <c r="AU207" s="17" t="s">
        <v>80</v>
      </c>
    </row>
    <row r="208" spans="2:51" s="11" customFormat="1" ht="12">
      <c r="B208" s="220"/>
      <c r="C208" s="221"/>
      <c r="D208" s="217" t="s">
        <v>157</v>
      </c>
      <c r="E208" s="222" t="s">
        <v>19</v>
      </c>
      <c r="F208" s="223" t="s">
        <v>1145</v>
      </c>
      <c r="G208" s="221"/>
      <c r="H208" s="222" t="s">
        <v>19</v>
      </c>
      <c r="I208" s="224"/>
      <c r="J208" s="221"/>
      <c r="K208" s="221"/>
      <c r="L208" s="225"/>
      <c r="M208" s="226"/>
      <c r="N208" s="227"/>
      <c r="O208" s="227"/>
      <c r="P208" s="227"/>
      <c r="Q208" s="227"/>
      <c r="R208" s="227"/>
      <c r="S208" s="227"/>
      <c r="T208" s="228"/>
      <c r="AT208" s="229" t="s">
        <v>157</v>
      </c>
      <c r="AU208" s="229" t="s">
        <v>80</v>
      </c>
      <c r="AV208" s="11" t="s">
        <v>76</v>
      </c>
      <c r="AW208" s="11" t="s">
        <v>33</v>
      </c>
      <c r="AX208" s="11" t="s">
        <v>71</v>
      </c>
      <c r="AY208" s="229" t="s">
        <v>145</v>
      </c>
    </row>
    <row r="209" spans="2:51" s="11" customFormat="1" ht="12">
      <c r="B209" s="220"/>
      <c r="C209" s="221"/>
      <c r="D209" s="217" t="s">
        <v>157</v>
      </c>
      <c r="E209" s="222" t="s">
        <v>19</v>
      </c>
      <c r="F209" s="223" t="s">
        <v>159</v>
      </c>
      <c r="G209" s="221"/>
      <c r="H209" s="222" t="s">
        <v>19</v>
      </c>
      <c r="I209" s="224"/>
      <c r="J209" s="221"/>
      <c r="K209" s="221"/>
      <c r="L209" s="225"/>
      <c r="M209" s="226"/>
      <c r="N209" s="227"/>
      <c r="O209" s="227"/>
      <c r="P209" s="227"/>
      <c r="Q209" s="227"/>
      <c r="R209" s="227"/>
      <c r="S209" s="227"/>
      <c r="T209" s="228"/>
      <c r="AT209" s="229" t="s">
        <v>157</v>
      </c>
      <c r="AU209" s="229" t="s">
        <v>80</v>
      </c>
      <c r="AV209" s="11" t="s">
        <v>76</v>
      </c>
      <c r="AW209" s="11" t="s">
        <v>33</v>
      </c>
      <c r="AX209" s="11" t="s">
        <v>71</v>
      </c>
      <c r="AY209" s="229" t="s">
        <v>145</v>
      </c>
    </row>
    <row r="210" spans="2:51" s="11" customFormat="1" ht="12">
      <c r="B210" s="220"/>
      <c r="C210" s="221"/>
      <c r="D210" s="217" t="s">
        <v>157</v>
      </c>
      <c r="E210" s="222" t="s">
        <v>19</v>
      </c>
      <c r="F210" s="223" t="s">
        <v>179</v>
      </c>
      <c r="G210" s="221"/>
      <c r="H210" s="222" t="s">
        <v>19</v>
      </c>
      <c r="I210" s="224"/>
      <c r="J210" s="221"/>
      <c r="K210" s="221"/>
      <c r="L210" s="225"/>
      <c r="M210" s="226"/>
      <c r="N210" s="227"/>
      <c r="O210" s="227"/>
      <c r="P210" s="227"/>
      <c r="Q210" s="227"/>
      <c r="R210" s="227"/>
      <c r="S210" s="227"/>
      <c r="T210" s="228"/>
      <c r="AT210" s="229" t="s">
        <v>157</v>
      </c>
      <c r="AU210" s="229" t="s">
        <v>80</v>
      </c>
      <c r="AV210" s="11" t="s">
        <v>76</v>
      </c>
      <c r="AW210" s="11" t="s">
        <v>33</v>
      </c>
      <c r="AX210" s="11" t="s">
        <v>71</v>
      </c>
      <c r="AY210" s="229" t="s">
        <v>145</v>
      </c>
    </row>
    <row r="211" spans="2:51" s="12" customFormat="1" ht="12">
      <c r="B211" s="230"/>
      <c r="C211" s="231"/>
      <c r="D211" s="217" t="s">
        <v>157</v>
      </c>
      <c r="E211" s="232" t="s">
        <v>19</v>
      </c>
      <c r="F211" s="233" t="s">
        <v>242</v>
      </c>
      <c r="G211" s="231"/>
      <c r="H211" s="234">
        <v>1048.32</v>
      </c>
      <c r="I211" s="235"/>
      <c r="J211" s="231"/>
      <c r="K211" s="231"/>
      <c r="L211" s="236"/>
      <c r="M211" s="237"/>
      <c r="N211" s="238"/>
      <c r="O211" s="238"/>
      <c r="P211" s="238"/>
      <c r="Q211" s="238"/>
      <c r="R211" s="238"/>
      <c r="S211" s="238"/>
      <c r="T211" s="239"/>
      <c r="AT211" s="240" t="s">
        <v>157</v>
      </c>
      <c r="AU211" s="240" t="s">
        <v>80</v>
      </c>
      <c r="AV211" s="12" t="s">
        <v>80</v>
      </c>
      <c r="AW211" s="12" t="s">
        <v>33</v>
      </c>
      <c r="AX211" s="12" t="s">
        <v>71</v>
      </c>
      <c r="AY211" s="240" t="s">
        <v>145</v>
      </c>
    </row>
    <row r="212" spans="2:51" s="12" customFormat="1" ht="12">
      <c r="B212" s="230"/>
      <c r="C212" s="231"/>
      <c r="D212" s="217" t="s">
        <v>157</v>
      </c>
      <c r="E212" s="232" t="s">
        <v>19</v>
      </c>
      <c r="F212" s="233" t="s">
        <v>191</v>
      </c>
      <c r="G212" s="231"/>
      <c r="H212" s="234">
        <v>-31.52</v>
      </c>
      <c r="I212" s="235"/>
      <c r="J212" s="231"/>
      <c r="K212" s="231"/>
      <c r="L212" s="236"/>
      <c r="M212" s="237"/>
      <c r="N212" s="238"/>
      <c r="O212" s="238"/>
      <c r="P212" s="238"/>
      <c r="Q212" s="238"/>
      <c r="R212" s="238"/>
      <c r="S212" s="238"/>
      <c r="T212" s="239"/>
      <c r="AT212" s="240" t="s">
        <v>157</v>
      </c>
      <c r="AU212" s="240" t="s">
        <v>80</v>
      </c>
      <c r="AV212" s="12" t="s">
        <v>80</v>
      </c>
      <c r="AW212" s="12" t="s">
        <v>33</v>
      </c>
      <c r="AX212" s="12" t="s">
        <v>71</v>
      </c>
      <c r="AY212" s="240" t="s">
        <v>145</v>
      </c>
    </row>
    <row r="213" spans="2:51" s="11" customFormat="1" ht="12">
      <c r="B213" s="220"/>
      <c r="C213" s="221"/>
      <c r="D213" s="217" t="s">
        <v>157</v>
      </c>
      <c r="E213" s="222" t="s">
        <v>19</v>
      </c>
      <c r="F213" s="223" t="s">
        <v>181</v>
      </c>
      <c r="G213" s="221"/>
      <c r="H213" s="222" t="s">
        <v>19</v>
      </c>
      <c r="I213" s="224"/>
      <c r="J213" s="221"/>
      <c r="K213" s="221"/>
      <c r="L213" s="225"/>
      <c r="M213" s="226"/>
      <c r="N213" s="227"/>
      <c r="O213" s="227"/>
      <c r="P213" s="227"/>
      <c r="Q213" s="227"/>
      <c r="R213" s="227"/>
      <c r="S213" s="227"/>
      <c r="T213" s="228"/>
      <c r="AT213" s="229" t="s">
        <v>157</v>
      </c>
      <c r="AU213" s="229" t="s">
        <v>80</v>
      </c>
      <c r="AV213" s="11" t="s">
        <v>76</v>
      </c>
      <c r="AW213" s="11" t="s">
        <v>33</v>
      </c>
      <c r="AX213" s="11" t="s">
        <v>71</v>
      </c>
      <c r="AY213" s="229" t="s">
        <v>145</v>
      </c>
    </row>
    <row r="214" spans="2:51" s="12" customFormat="1" ht="12">
      <c r="B214" s="230"/>
      <c r="C214" s="231"/>
      <c r="D214" s="217" t="s">
        <v>157</v>
      </c>
      <c r="E214" s="232" t="s">
        <v>19</v>
      </c>
      <c r="F214" s="233" t="s">
        <v>1161</v>
      </c>
      <c r="G214" s="231"/>
      <c r="H214" s="234">
        <v>524.16</v>
      </c>
      <c r="I214" s="235"/>
      <c r="J214" s="231"/>
      <c r="K214" s="231"/>
      <c r="L214" s="236"/>
      <c r="M214" s="237"/>
      <c r="N214" s="238"/>
      <c r="O214" s="238"/>
      <c r="P214" s="238"/>
      <c r="Q214" s="238"/>
      <c r="R214" s="238"/>
      <c r="S214" s="238"/>
      <c r="T214" s="239"/>
      <c r="AT214" s="240" t="s">
        <v>157</v>
      </c>
      <c r="AU214" s="240" t="s">
        <v>80</v>
      </c>
      <c r="AV214" s="12" t="s">
        <v>80</v>
      </c>
      <c r="AW214" s="12" t="s">
        <v>33</v>
      </c>
      <c r="AX214" s="12" t="s">
        <v>71</v>
      </c>
      <c r="AY214" s="240" t="s">
        <v>145</v>
      </c>
    </row>
    <row r="215" spans="2:51" s="12" customFormat="1" ht="12">
      <c r="B215" s="230"/>
      <c r="C215" s="231"/>
      <c r="D215" s="217" t="s">
        <v>157</v>
      </c>
      <c r="E215" s="232" t="s">
        <v>19</v>
      </c>
      <c r="F215" s="233" t="s">
        <v>1150</v>
      </c>
      <c r="G215" s="231"/>
      <c r="H215" s="234">
        <v>-15.76</v>
      </c>
      <c r="I215" s="235"/>
      <c r="J215" s="231"/>
      <c r="K215" s="231"/>
      <c r="L215" s="236"/>
      <c r="M215" s="237"/>
      <c r="N215" s="238"/>
      <c r="O215" s="238"/>
      <c r="P215" s="238"/>
      <c r="Q215" s="238"/>
      <c r="R215" s="238"/>
      <c r="S215" s="238"/>
      <c r="T215" s="239"/>
      <c r="AT215" s="240" t="s">
        <v>157</v>
      </c>
      <c r="AU215" s="240" t="s">
        <v>80</v>
      </c>
      <c r="AV215" s="12" t="s">
        <v>80</v>
      </c>
      <c r="AW215" s="12" t="s">
        <v>33</v>
      </c>
      <c r="AX215" s="12" t="s">
        <v>71</v>
      </c>
      <c r="AY215" s="240" t="s">
        <v>145</v>
      </c>
    </row>
    <row r="216" spans="2:51" s="11" customFormat="1" ht="12">
      <c r="B216" s="220"/>
      <c r="C216" s="221"/>
      <c r="D216" s="217" t="s">
        <v>157</v>
      </c>
      <c r="E216" s="222" t="s">
        <v>19</v>
      </c>
      <c r="F216" s="223" t="s">
        <v>244</v>
      </c>
      <c r="G216" s="221"/>
      <c r="H216" s="222" t="s">
        <v>19</v>
      </c>
      <c r="I216" s="224"/>
      <c r="J216" s="221"/>
      <c r="K216" s="221"/>
      <c r="L216" s="225"/>
      <c r="M216" s="226"/>
      <c r="N216" s="227"/>
      <c r="O216" s="227"/>
      <c r="P216" s="227"/>
      <c r="Q216" s="227"/>
      <c r="R216" s="227"/>
      <c r="S216" s="227"/>
      <c r="T216" s="228"/>
      <c r="AT216" s="229" t="s">
        <v>157</v>
      </c>
      <c r="AU216" s="229" t="s">
        <v>80</v>
      </c>
      <c r="AV216" s="11" t="s">
        <v>76</v>
      </c>
      <c r="AW216" s="11" t="s">
        <v>33</v>
      </c>
      <c r="AX216" s="11" t="s">
        <v>71</v>
      </c>
      <c r="AY216" s="229" t="s">
        <v>145</v>
      </c>
    </row>
    <row r="217" spans="2:51" s="12" customFormat="1" ht="12">
      <c r="B217" s="230"/>
      <c r="C217" s="231"/>
      <c r="D217" s="217" t="s">
        <v>157</v>
      </c>
      <c r="E217" s="232" t="s">
        <v>19</v>
      </c>
      <c r="F217" s="233" t="s">
        <v>245</v>
      </c>
      <c r="G217" s="231"/>
      <c r="H217" s="234">
        <v>-169.05</v>
      </c>
      <c r="I217" s="235"/>
      <c r="J217" s="231"/>
      <c r="K217" s="231"/>
      <c r="L217" s="236"/>
      <c r="M217" s="237"/>
      <c r="N217" s="238"/>
      <c r="O217" s="238"/>
      <c r="P217" s="238"/>
      <c r="Q217" s="238"/>
      <c r="R217" s="238"/>
      <c r="S217" s="238"/>
      <c r="T217" s="239"/>
      <c r="AT217" s="240" t="s">
        <v>157</v>
      </c>
      <c r="AU217" s="240" t="s">
        <v>80</v>
      </c>
      <c r="AV217" s="12" t="s">
        <v>80</v>
      </c>
      <c r="AW217" s="12" t="s">
        <v>33</v>
      </c>
      <c r="AX217" s="12" t="s">
        <v>71</v>
      </c>
      <c r="AY217" s="240" t="s">
        <v>145</v>
      </c>
    </row>
    <row r="218" spans="2:51" s="12" customFormat="1" ht="12">
      <c r="B218" s="230"/>
      <c r="C218" s="231"/>
      <c r="D218" s="217" t="s">
        <v>157</v>
      </c>
      <c r="E218" s="232" t="s">
        <v>19</v>
      </c>
      <c r="F218" s="233" t="s">
        <v>1162</v>
      </c>
      <c r="G218" s="231"/>
      <c r="H218" s="234">
        <v>-93.555</v>
      </c>
      <c r="I218" s="235"/>
      <c r="J218" s="231"/>
      <c r="K218" s="231"/>
      <c r="L218" s="236"/>
      <c r="M218" s="237"/>
      <c r="N218" s="238"/>
      <c r="O218" s="238"/>
      <c r="P218" s="238"/>
      <c r="Q218" s="238"/>
      <c r="R218" s="238"/>
      <c r="S218" s="238"/>
      <c r="T218" s="239"/>
      <c r="AT218" s="240" t="s">
        <v>157</v>
      </c>
      <c r="AU218" s="240" t="s">
        <v>80</v>
      </c>
      <c r="AV218" s="12" t="s">
        <v>80</v>
      </c>
      <c r="AW218" s="12" t="s">
        <v>33</v>
      </c>
      <c r="AX218" s="12" t="s">
        <v>71</v>
      </c>
      <c r="AY218" s="240" t="s">
        <v>145</v>
      </c>
    </row>
    <row r="219" spans="2:51" s="11" customFormat="1" ht="12">
      <c r="B219" s="220"/>
      <c r="C219" s="221"/>
      <c r="D219" s="217" t="s">
        <v>157</v>
      </c>
      <c r="E219" s="222" t="s">
        <v>19</v>
      </c>
      <c r="F219" s="223" t="s">
        <v>247</v>
      </c>
      <c r="G219" s="221"/>
      <c r="H219" s="222" t="s">
        <v>19</v>
      </c>
      <c r="I219" s="224"/>
      <c r="J219" s="221"/>
      <c r="K219" s="221"/>
      <c r="L219" s="225"/>
      <c r="M219" s="226"/>
      <c r="N219" s="227"/>
      <c r="O219" s="227"/>
      <c r="P219" s="227"/>
      <c r="Q219" s="227"/>
      <c r="R219" s="227"/>
      <c r="S219" s="227"/>
      <c r="T219" s="228"/>
      <c r="AT219" s="229" t="s">
        <v>157</v>
      </c>
      <c r="AU219" s="229" t="s">
        <v>80</v>
      </c>
      <c r="AV219" s="11" t="s">
        <v>76</v>
      </c>
      <c r="AW219" s="11" t="s">
        <v>33</v>
      </c>
      <c r="AX219" s="11" t="s">
        <v>71</v>
      </c>
      <c r="AY219" s="229" t="s">
        <v>145</v>
      </c>
    </row>
    <row r="220" spans="2:51" s="12" customFormat="1" ht="12">
      <c r="B220" s="230"/>
      <c r="C220" s="231"/>
      <c r="D220" s="217" t="s">
        <v>157</v>
      </c>
      <c r="E220" s="232" t="s">
        <v>19</v>
      </c>
      <c r="F220" s="233" t="s">
        <v>415</v>
      </c>
      <c r="G220" s="231"/>
      <c r="H220" s="234">
        <v>-72.504</v>
      </c>
      <c r="I220" s="235"/>
      <c r="J220" s="231"/>
      <c r="K220" s="231"/>
      <c r="L220" s="236"/>
      <c r="M220" s="237"/>
      <c r="N220" s="238"/>
      <c r="O220" s="238"/>
      <c r="P220" s="238"/>
      <c r="Q220" s="238"/>
      <c r="R220" s="238"/>
      <c r="S220" s="238"/>
      <c r="T220" s="239"/>
      <c r="AT220" s="240" t="s">
        <v>157</v>
      </c>
      <c r="AU220" s="240" t="s">
        <v>80</v>
      </c>
      <c r="AV220" s="12" t="s">
        <v>80</v>
      </c>
      <c r="AW220" s="12" t="s">
        <v>33</v>
      </c>
      <c r="AX220" s="12" t="s">
        <v>71</v>
      </c>
      <c r="AY220" s="240" t="s">
        <v>145</v>
      </c>
    </row>
    <row r="221" spans="2:51" s="12" customFormat="1" ht="12">
      <c r="B221" s="230"/>
      <c r="C221" s="231"/>
      <c r="D221" s="217" t="s">
        <v>157</v>
      </c>
      <c r="E221" s="232" t="s">
        <v>19</v>
      </c>
      <c r="F221" s="233" t="s">
        <v>416</v>
      </c>
      <c r="G221" s="231"/>
      <c r="H221" s="234">
        <v>-66.24</v>
      </c>
      <c r="I221" s="235"/>
      <c r="J221" s="231"/>
      <c r="K221" s="231"/>
      <c r="L221" s="236"/>
      <c r="M221" s="237"/>
      <c r="N221" s="238"/>
      <c r="O221" s="238"/>
      <c r="P221" s="238"/>
      <c r="Q221" s="238"/>
      <c r="R221" s="238"/>
      <c r="S221" s="238"/>
      <c r="T221" s="239"/>
      <c r="AT221" s="240" t="s">
        <v>157</v>
      </c>
      <c r="AU221" s="240" t="s">
        <v>80</v>
      </c>
      <c r="AV221" s="12" t="s">
        <v>80</v>
      </c>
      <c r="AW221" s="12" t="s">
        <v>33</v>
      </c>
      <c r="AX221" s="12" t="s">
        <v>71</v>
      </c>
      <c r="AY221" s="240" t="s">
        <v>145</v>
      </c>
    </row>
    <row r="222" spans="2:51" s="14" customFormat="1" ht="12">
      <c r="B222" s="262"/>
      <c r="C222" s="263"/>
      <c r="D222" s="217" t="s">
        <v>157</v>
      </c>
      <c r="E222" s="264" t="s">
        <v>19</v>
      </c>
      <c r="F222" s="265" t="s">
        <v>229</v>
      </c>
      <c r="G222" s="263"/>
      <c r="H222" s="266">
        <v>1123.851</v>
      </c>
      <c r="I222" s="267"/>
      <c r="J222" s="263"/>
      <c r="K222" s="263"/>
      <c r="L222" s="268"/>
      <c r="M222" s="269"/>
      <c r="N222" s="270"/>
      <c r="O222" s="270"/>
      <c r="P222" s="270"/>
      <c r="Q222" s="270"/>
      <c r="R222" s="270"/>
      <c r="S222" s="270"/>
      <c r="T222" s="271"/>
      <c r="AT222" s="272" t="s">
        <v>157</v>
      </c>
      <c r="AU222" s="272" t="s">
        <v>80</v>
      </c>
      <c r="AV222" s="14" t="s">
        <v>146</v>
      </c>
      <c r="AW222" s="14" t="s">
        <v>33</v>
      </c>
      <c r="AX222" s="14" t="s">
        <v>71</v>
      </c>
      <c r="AY222" s="272" t="s">
        <v>145</v>
      </c>
    </row>
    <row r="223" spans="2:51" s="11" customFormat="1" ht="12">
      <c r="B223" s="220"/>
      <c r="C223" s="221"/>
      <c r="D223" s="217" t="s">
        <v>157</v>
      </c>
      <c r="E223" s="222" t="s">
        <v>19</v>
      </c>
      <c r="F223" s="223" t="s">
        <v>250</v>
      </c>
      <c r="G223" s="221"/>
      <c r="H223" s="222" t="s">
        <v>19</v>
      </c>
      <c r="I223" s="224"/>
      <c r="J223" s="221"/>
      <c r="K223" s="221"/>
      <c r="L223" s="225"/>
      <c r="M223" s="226"/>
      <c r="N223" s="227"/>
      <c r="O223" s="227"/>
      <c r="P223" s="227"/>
      <c r="Q223" s="227"/>
      <c r="R223" s="227"/>
      <c r="S223" s="227"/>
      <c r="T223" s="228"/>
      <c r="AT223" s="229" t="s">
        <v>157</v>
      </c>
      <c r="AU223" s="229" t="s">
        <v>80</v>
      </c>
      <c r="AV223" s="11" t="s">
        <v>76</v>
      </c>
      <c r="AW223" s="11" t="s">
        <v>33</v>
      </c>
      <c r="AX223" s="11" t="s">
        <v>71</v>
      </c>
      <c r="AY223" s="229" t="s">
        <v>145</v>
      </c>
    </row>
    <row r="224" spans="2:51" s="12" customFormat="1" ht="12">
      <c r="B224" s="230"/>
      <c r="C224" s="231"/>
      <c r="D224" s="217" t="s">
        <v>157</v>
      </c>
      <c r="E224" s="232" t="s">
        <v>19</v>
      </c>
      <c r="F224" s="233" t="s">
        <v>251</v>
      </c>
      <c r="G224" s="231"/>
      <c r="H224" s="234">
        <v>190.512</v>
      </c>
      <c r="I224" s="235"/>
      <c r="J224" s="231"/>
      <c r="K224" s="231"/>
      <c r="L224" s="236"/>
      <c r="M224" s="237"/>
      <c r="N224" s="238"/>
      <c r="O224" s="238"/>
      <c r="P224" s="238"/>
      <c r="Q224" s="238"/>
      <c r="R224" s="238"/>
      <c r="S224" s="238"/>
      <c r="T224" s="239"/>
      <c r="AT224" s="240" t="s">
        <v>157</v>
      </c>
      <c r="AU224" s="240" t="s">
        <v>80</v>
      </c>
      <c r="AV224" s="12" t="s">
        <v>80</v>
      </c>
      <c r="AW224" s="12" t="s">
        <v>33</v>
      </c>
      <c r="AX224" s="12" t="s">
        <v>71</v>
      </c>
      <c r="AY224" s="240" t="s">
        <v>145</v>
      </c>
    </row>
    <row r="225" spans="2:51" s="12" customFormat="1" ht="12">
      <c r="B225" s="230"/>
      <c r="C225" s="231"/>
      <c r="D225" s="217" t="s">
        <v>157</v>
      </c>
      <c r="E225" s="232" t="s">
        <v>19</v>
      </c>
      <c r="F225" s="233" t="s">
        <v>252</v>
      </c>
      <c r="G225" s="231"/>
      <c r="H225" s="234">
        <v>154.224</v>
      </c>
      <c r="I225" s="235"/>
      <c r="J225" s="231"/>
      <c r="K225" s="231"/>
      <c r="L225" s="236"/>
      <c r="M225" s="237"/>
      <c r="N225" s="238"/>
      <c r="O225" s="238"/>
      <c r="P225" s="238"/>
      <c r="Q225" s="238"/>
      <c r="R225" s="238"/>
      <c r="S225" s="238"/>
      <c r="T225" s="239"/>
      <c r="AT225" s="240" t="s">
        <v>157</v>
      </c>
      <c r="AU225" s="240" t="s">
        <v>80</v>
      </c>
      <c r="AV225" s="12" t="s">
        <v>80</v>
      </c>
      <c r="AW225" s="12" t="s">
        <v>33</v>
      </c>
      <c r="AX225" s="12" t="s">
        <v>71</v>
      </c>
      <c r="AY225" s="240" t="s">
        <v>145</v>
      </c>
    </row>
    <row r="226" spans="2:51" s="12" customFormat="1" ht="12">
      <c r="B226" s="230"/>
      <c r="C226" s="231"/>
      <c r="D226" s="217" t="s">
        <v>157</v>
      </c>
      <c r="E226" s="232" t="s">
        <v>19</v>
      </c>
      <c r="F226" s="233" t="s">
        <v>253</v>
      </c>
      <c r="G226" s="231"/>
      <c r="H226" s="234">
        <v>102.816</v>
      </c>
      <c r="I226" s="235"/>
      <c r="J226" s="231"/>
      <c r="K226" s="231"/>
      <c r="L226" s="236"/>
      <c r="M226" s="237"/>
      <c r="N226" s="238"/>
      <c r="O226" s="238"/>
      <c r="P226" s="238"/>
      <c r="Q226" s="238"/>
      <c r="R226" s="238"/>
      <c r="S226" s="238"/>
      <c r="T226" s="239"/>
      <c r="AT226" s="240" t="s">
        <v>157</v>
      </c>
      <c r="AU226" s="240" t="s">
        <v>80</v>
      </c>
      <c r="AV226" s="12" t="s">
        <v>80</v>
      </c>
      <c r="AW226" s="12" t="s">
        <v>33</v>
      </c>
      <c r="AX226" s="12" t="s">
        <v>71</v>
      </c>
      <c r="AY226" s="240" t="s">
        <v>145</v>
      </c>
    </row>
    <row r="227" spans="2:51" s="12" customFormat="1" ht="12">
      <c r="B227" s="230"/>
      <c r="C227" s="231"/>
      <c r="D227" s="217" t="s">
        <v>157</v>
      </c>
      <c r="E227" s="232" t="s">
        <v>19</v>
      </c>
      <c r="F227" s="233" t="s">
        <v>254</v>
      </c>
      <c r="G227" s="231"/>
      <c r="H227" s="234">
        <v>39.816</v>
      </c>
      <c r="I227" s="235"/>
      <c r="J227" s="231"/>
      <c r="K227" s="231"/>
      <c r="L227" s="236"/>
      <c r="M227" s="237"/>
      <c r="N227" s="238"/>
      <c r="O227" s="238"/>
      <c r="P227" s="238"/>
      <c r="Q227" s="238"/>
      <c r="R227" s="238"/>
      <c r="S227" s="238"/>
      <c r="T227" s="239"/>
      <c r="AT227" s="240" t="s">
        <v>157</v>
      </c>
      <c r="AU227" s="240" t="s">
        <v>80</v>
      </c>
      <c r="AV227" s="12" t="s">
        <v>80</v>
      </c>
      <c r="AW227" s="12" t="s">
        <v>33</v>
      </c>
      <c r="AX227" s="12" t="s">
        <v>71</v>
      </c>
      <c r="AY227" s="240" t="s">
        <v>145</v>
      </c>
    </row>
    <row r="228" spans="2:51" s="12" customFormat="1" ht="12">
      <c r="B228" s="230"/>
      <c r="C228" s="231"/>
      <c r="D228" s="217" t="s">
        <v>157</v>
      </c>
      <c r="E228" s="232" t="s">
        <v>19</v>
      </c>
      <c r="F228" s="233" t="s">
        <v>255</v>
      </c>
      <c r="G228" s="231"/>
      <c r="H228" s="234">
        <v>29.988</v>
      </c>
      <c r="I228" s="235"/>
      <c r="J228" s="231"/>
      <c r="K228" s="231"/>
      <c r="L228" s="236"/>
      <c r="M228" s="237"/>
      <c r="N228" s="238"/>
      <c r="O228" s="238"/>
      <c r="P228" s="238"/>
      <c r="Q228" s="238"/>
      <c r="R228" s="238"/>
      <c r="S228" s="238"/>
      <c r="T228" s="239"/>
      <c r="AT228" s="240" t="s">
        <v>157</v>
      </c>
      <c r="AU228" s="240" t="s">
        <v>80</v>
      </c>
      <c r="AV228" s="12" t="s">
        <v>80</v>
      </c>
      <c r="AW228" s="12" t="s">
        <v>33</v>
      </c>
      <c r="AX228" s="12" t="s">
        <v>71</v>
      </c>
      <c r="AY228" s="240" t="s">
        <v>145</v>
      </c>
    </row>
    <row r="229" spans="2:51" s="12" customFormat="1" ht="12">
      <c r="B229" s="230"/>
      <c r="C229" s="231"/>
      <c r="D229" s="217" t="s">
        <v>157</v>
      </c>
      <c r="E229" s="232" t="s">
        <v>19</v>
      </c>
      <c r="F229" s="233" t="s">
        <v>256</v>
      </c>
      <c r="G229" s="231"/>
      <c r="H229" s="234">
        <v>-67.768</v>
      </c>
      <c r="I229" s="235"/>
      <c r="J229" s="231"/>
      <c r="K229" s="231"/>
      <c r="L229" s="236"/>
      <c r="M229" s="237"/>
      <c r="N229" s="238"/>
      <c r="O229" s="238"/>
      <c r="P229" s="238"/>
      <c r="Q229" s="238"/>
      <c r="R229" s="238"/>
      <c r="S229" s="238"/>
      <c r="T229" s="239"/>
      <c r="AT229" s="240" t="s">
        <v>157</v>
      </c>
      <c r="AU229" s="240" t="s">
        <v>80</v>
      </c>
      <c r="AV229" s="12" t="s">
        <v>80</v>
      </c>
      <c r="AW229" s="12" t="s">
        <v>33</v>
      </c>
      <c r="AX229" s="12" t="s">
        <v>71</v>
      </c>
      <c r="AY229" s="240" t="s">
        <v>145</v>
      </c>
    </row>
    <row r="230" spans="2:51" s="12" customFormat="1" ht="12">
      <c r="B230" s="230"/>
      <c r="C230" s="231"/>
      <c r="D230" s="217" t="s">
        <v>157</v>
      </c>
      <c r="E230" s="232" t="s">
        <v>19</v>
      </c>
      <c r="F230" s="233" t="s">
        <v>257</v>
      </c>
      <c r="G230" s="231"/>
      <c r="H230" s="234">
        <v>-31.52</v>
      </c>
      <c r="I230" s="235"/>
      <c r="J230" s="231"/>
      <c r="K230" s="231"/>
      <c r="L230" s="236"/>
      <c r="M230" s="237"/>
      <c r="N230" s="238"/>
      <c r="O230" s="238"/>
      <c r="P230" s="238"/>
      <c r="Q230" s="238"/>
      <c r="R230" s="238"/>
      <c r="S230" s="238"/>
      <c r="T230" s="239"/>
      <c r="AT230" s="240" t="s">
        <v>157</v>
      </c>
      <c r="AU230" s="240" t="s">
        <v>80</v>
      </c>
      <c r="AV230" s="12" t="s">
        <v>80</v>
      </c>
      <c r="AW230" s="12" t="s">
        <v>33</v>
      </c>
      <c r="AX230" s="12" t="s">
        <v>71</v>
      </c>
      <c r="AY230" s="240" t="s">
        <v>145</v>
      </c>
    </row>
    <row r="231" spans="2:51" s="12" customFormat="1" ht="12">
      <c r="B231" s="230"/>
      <c r="C231" s="231"/>
      <c r="D231" s="217" t="s">
        <v>157</v>
      </c>
      <c r="E231" s="232" t="s">
        <v>19</v>
      </c>
      <c r="F231" s="233" t="s">
        <v>258</v>
      </c>
      <c r="G231" s="231"/>
      <c r="H231" s="234">
        <v>-22.852</v>
      </c>
      <c r="I231" s="235"/>
      <c r="J231" s="231"/>
      <c r="K231" s="231"/>
      <c r="L231" s="236"/>
      <c r="M231" s="237"/>
      <c r="N231" s="238"/>
      <c r="O231" s="238"/>
      <c r="P231" s="238"/>
      <c r="Q231" s="238"/>
      <c r="R231" s="238"/>
      <c r="S231" s="238"/>
      <c r="T231" s="239"/>
      <c r="AT231" s="240" t="s">
        <v>157</v>
      </c>
      <c r="AU231" s="240" t="s">
        <v>80</v>
      </c>
      <c r="AV231" s="12" t="s">
        <v>80</v>
      </c>
      <c r="AW231" s="12" t="s">
        <v>33</v>
      </c>
      <c r="AX231" s="12" t="s">
        <v>71</v>
      </c>
      <c r="AY231" s="240" t="s">
        <v>145</v>
      </c>
    </row>
    <row r="232" spans="2:51" s="11" customFormat="1" ht="12">
      <c r="B232" s="220"/>
      <c r="C232" s="221"/>
      <c r="D232" s="217" t="s">
        <v>157</v>
      </c>
      <c r="E232" s="222" t="s">
        <v>19</v>
      </c>
      <c r="F232" s="223" t="s">
        <v>259</v>
      </c>
      <c r="G232" s="221"/>
      <c r="H232" s="222" t="s">
        <v>19</v>
      </c>
      <c r="I232" s="224"/>
      <c r="J232" s="221"/>
      <c r="K232" s="221"/>
      <c r="L232" s="225"/>
      <c r="M232" s="226"/>
      <c r="N232" s="227"/>
      <c r="O232" s="227"/>
      <c r="P232" s="227"/>
      <c r="Q232" s="227"/>
      <c r="R232" s="227"/>
      <c r="S232" s="227"/>
      <c r="T232" s="228"/>
      <c r="AT232" s="229" t="s">
        <v>157</v>
      </c>
      <c r="AU232" s="229" t="s">
        <v>80</v>
      </c>
      <c r="AV232" s="11" t="s">
        <v>76</v>
      </c>
      <c r="AW232" s="11" t="s">
        <v>33</v>
      </c>
      <c r="AX232" s="11" t="s">
        <v>71</v>
      </c>
      <c r="AY232" s="229" t="s">
        <v>145</v>
      </c>
    </row>
    <row r="233" spans="2:51" s="12" customFormat="1" ht="12">
      <c r="B233" s="230"/>
      <c r="C233" s="231"/>
      <c r="D233" s="217" t="s">
        <v>157</v>
      </c>
      <c r="E233" s="232" t="s">
        <v>19</v>
      </c>
      <c r="F233" s="233" t="s">
        <v>260</v>
      </c>
      <c r="G233" s="231"/>
      <c r="H233" s="234">
        <v>50.904</v>
      </c>
      <c r="I233" s="235"/>
      <c r="J233" s="231"/>
      <c r="K233" s="231"/>
      <c r="L233" s="236"/>
      <c r="M233" s="237"/>
      <c r="N233" s="238"/>
      <c r="O233" s="238"/>
      <c r="P233" s="238"/>
      <c r="Q233" s="238"/>
      <c r="R233" s="238"/>
      <c r="S233" s="238"/>
      <c r="T233" s="239"/>
      <c r="AT233" s="240" t="s">
        <v>157</v>
      </c>
      <c r="AU233" s="240" t="s">
        <v>80</v>
      </c>
      <c r="AV233" s="12" t="s">
        <v>80</v>
      </c>
      <c r="AW233" s="12" t="s">
        <v>33</v>
      </c>
      <c r="AX233" s="12" t="s">
        <v>71</v>
      </c>
      <c r="AY233" s="240" t="s">
        <v>145</v>
      </c>
    </row>
    <row r="234" spans="2:51" s="11" customFormat="1" ht="12">
      <c r="B234" s="220"/>
      <c r="C234" s="221"/>
      <c r="D234" s="217" t="s">
        <v>157</v>
      </c>
      <c r="E234" s="222" t="s">
        <v>19</v>
      </c>
      <c r="F234" s="223" t="s">
        <v>261</v>
      </c>
      <c r="G234" s="221"/>
      <c r="H234" s="222" t="s">
        <v>19</v>
      </c>
      <c r="I234" s="224"/>
      <c r="J234" s="221"/>
      <c r="K234" s="221"/>
      <c r="L234" s="225"/>
      <c r="M234" s="226"/>
      <c r="N234" s="227"/>
      <c r="O234" s="227"/>
      <c r="P234" s="227"/>
      <c r="Q234" s="227"/>
      <c r="R234" s="227"/>
      <c r="S234" s="227"/>
      <c r="T234" s="228"/>
      <c r="AT234" s="229" t="s">
        <v>157</v>
      </c>
      <c r="AU234" s="229" t="s">
        <v>80</v>
      </c>
      <c r="AV234" s="11" t="s">
        <v>76</v>
      </c>
      <c r="AW234" s="11" t="s">
        <v>33</v>
      </c>
      <c r="AX234" s="11" t="s">
        <v>71</v>
      </c>
      <c r="AY234" s="229" t="s">
        <v>145</v>
      </c>
    </row>
    <row r="235" spans="2:51" s="12" customFormat="1" ht="12">
      <c r="B235" s="230"/>
      <c r="C235" s="231"/>
      <c r="D235" s="217" t="s">
        <v>157</v>
      </c>
      <c r="E235" s="232" t="s">
        <v>19</v>
      </c>
      <c r="F235" s="233" t="s">
        <v>262</v>
      </c>
      <c r="G235" s="231"/>
      <c r="H235" s="234">
        <v>26.384</v>
      </c>
      <c r="I235" s="235"/>
      <c r="J235" s="231"/>
      <c r="K235" s="231"/>
      <c r="L235" s="236"/>
      <c r="M235" s="237"/>
      <c r="N235" s="238"/>
      <c r="O235" s="238"/>
      <c r="P235" s="238"/>
      <c r="Q235" s="238"/>
      <c r="R235" s="238"/>
      <c r="S235" s="238"/>
      <c r="T235" s="239"/>
      <c r="AT235" s="240" t="s">
        <v>157</v>
      </c>
      <c r="AU235" s="240" t="s">
        <v>80</v>
      </c>
      <c r="AV235" s="12" t="s">
        <v>80</v>
      </c>
      <c r="AW235" s="12" t="s">
        <v>33</v>
      </c>
      <c r="AX235" s="12" t="s">
        <v>71</v>
      </c>
      <c r="AY235" s="240" t="s">
        <v>145</v>
      </c>
    </row>
    <row r="236" spans="2:51" s="12" customFormat="1" ht="12">
      <c r="B236" s="230"/>
      <c r="C236" s="231"/>
      <c r="D236" s="217" t="s">
        <v>157</v>
      </c>
      <c r="E236" s="232" t="s">
        <v>19</v>
      </c>
      <c r="F236" s="233" t="s">
        <v>263</v>
      </c>
      <c r="G236" s="231"/>
      <c r="H236" s="234">
        <v>16.758</v>
      </c>
      <c r="I236" s="235"/>
      <c r="J236" s="231"/>
      <c r="K236" s="231"/>
      <c r="L236" s="236"/>
      <c r="M236" s="237"/>
      <c r="N236" s="238"/>
      <c r="O236" s="238"/>
      <c r="P236" s="238"/>
      <c r="Q236" s="238"/>
      <c r="R236" s="238"/>
      <c r="S236" s="238"/>
      <c r="T236" s="239"/>
      <c r="AT236" s="240" t="s">
        <v>157</v>
      </c>
      <c r="AU236" s="240" t="s">
        <v>80</v>
      </c>
      <c r="AV236" s="12" t="s">
        <v>80</v>
      </c>
      <c r="AW236" s="12" t="s">
        <v>33</v>
      </c>
      <c r="AX236" s="12" t="s">
        <v>71</v>
      </c>
      <c r="AY236" s="240" t="s">
        <v>145</v>
      </c>
    </row>
    <row r="237" spans="2:51" s="11" customFormat="1" ht="12">
      <c r="B237" s="220"/>
      <c r="C237" s="221"/>
      <c r="D237" s="217" t="s">
        <v>157</v>
      </c>
      <c r="E237" s="222" t="s">
        <v>19</v>
      </c>
      <c r="F237" s="223" t="s">
        <v>264</v>
      </c>
      <c r="G237" s="221"/>
      <c r="H237" s="222" t="s">
        <v>19</v>
      </c>
      <c r="I237" s="224"/>
      <c r="J237" s="221"/>
      <c r="K237" s="221"/>
      <c r="L237" s="225"/>
      <c r="M237" s="226"/>
      <c r="N237" s="227"/>
      <c r="O237" s="227"/>
      <c r="P237" s="227"/>
      <c r="Q237" s="227"/>
      <c r="R237" s="227"/>
      <c r="S237" s="227"/>
      <c r="T237" s="228"/>
      <c r="AT237" s="229" t="s">
        <v>157</v>
      </c>
      <c r="AU237" s="229" t="s">
        <v>80</v>
      </c>
      <c r="AV237" s="11" t="s">
        <v>76</v>
      </c>
      <c r="AW237" s="11" t="s">
        <v>33</v>
      </c>
      <c r="AX237" s="11" t="s">
        <v>71</v>
      </c>
      <c r="AY237" s="229" t="s">
        <v>145</v>
      </c>
    </row>
    <row r="238" spans="2:51" s="12" customFormat="1" ht="12">
      <c r="B238" s="230"/>
      <c r="C238" s="231"/>
      <c r="D238" s="217" t="s">
        <v>157</v>
      </c>
      <c r="E238" s="232" t="s">
        <v>19</v>
      </c>
      <c r="F238" s="233" t="s">
        <v>265</v>
      </c>
      <c r="G238" s="231"/>
      <c r="H238" s="234">
        <v>41.076</v>
      </c>
      <c r="I238" s="235"/>
      <c r="J238" s="231"/>
      <c r="K238" s="231"/>
      <c r="L238" s="236"/>
      <c r="M238" s="237"/>
      <c r="N238" s="238"/>
      <c r="O238" s="238"/>
      <c r="P238" s="238"/>
      <c r="Q238" s="238"/>
      <c r="R238" s="238"/>
      <c r="S238" s="238"/>
      <c r="T238" s="239"/>
      <c r="AT238" s="240" t="s">
        <v>157</v>
      </c>
      <c r="AU238" s="240" t="s">
        <v>80</v>
      </c>
      <c r="AV238" s="12" t="s">
        <v>80</v>
      </c>
      <c r="AW238" s="12" t="s">
        <v>33</v>
      </c>
      <c r="AX238" s="12" t="s">
        <v>71</v>
      </c>
      <c r="AY238" s="240" t="s">
        <v>145</v>
      </c>
    </row>
    <row r="239" spans="2:51" s="11" customFormat="1" ht="12">
      <c r="B239" s="220"/>
      <c r="C239" s="221"/>
      <c r="D239" s="217" t="s">
        <v>157</v>
      </c>
      <c r="E239" s="222" t="s">
        <v>19</v>
      </c>
      <c r="F239" s="223" t="s">
        <v>266</v>
      </c>
      <c r="G239" s="221"/>
      <c r="H239" s="222" t="s">
        <v>19</v>
      </c>
      <c r="I239" s="224"/>
      <c r="J239" s="221"/>
      <c r="K239" s="221"/>
      <c r="L239" s="225"/>
      <c r="M239" s="226"/>
      <c r="N239" s="227"/>
      <c r="O239" s="227"/>
      <c r="P239" s="227"/>
      <c r="Q239" s="227"/>
      <c r="R239" s="227"/>
      <c r="S239" s="227"/>
      <c r="T239" s="228"/>
      <c r="AT239" s="229" t="s">
        <v>157</v>
      </c>
      <c r="AU239" s="229" t="s">
        <v>80</v>
      </c>
      <c r="AV239" s="11" t="s">
        <v>76</v>
      </c>
      <c r="AW239" s="11" t="s">
        <v>33</v>
      </c>
      <c r="AX239" s="11" t="s">
        <v>71</v>
      </c>
      <c r="AY239" s="229" t="s">
        <v>145</v>
      </c>
    </row>
    <row r="240" spans="2:51" s="12" customFormat="1" ht="12">
      <c r="B240" s="230"/>
      <c r="C240" s="231"/>
      <c r="D240" s="217" t="s">
        <v>157</v>
      </c>
      <c r="E240" s="232" t="s">
        <v>19</v>
      </c>
      <c r="F240" s="233" t="s">
        <v>267</v>
      </c>
      <c r="G240" s="231"/>
      <c r="H240" s="234">
        <v>45.36</v>
      </c>
      <c r="I240" s="235"/>
      <c r="J240" s="231"/>
      <c r="K240" s="231"/>
      <c r="L240" s="236"/>
      <c r="M240" s="237"/>
      <c r="N240" s="238"/>
      <c r="O240" s="238"/>
      <c r="P240" s="238"/>
      <c r="Q240" s="238"/>
      <c r="R240" s="238"/>
      <c r="S240" s="238"/>
      <c r="T240" s="239"/>
      <c r="AT240" s="240" t="s">
        <v>157</v>
      </c>
      <c r="AU240" s="240" t="s">
        <v>80</v>
      </c>
      <c r="AV240" s="12" t="s">
        <v>80</v>
      </c>
      <c r="AW240" s="12" t="s">
        <v>33</v>
      </c>
      <c r="AX240" s="12" t="s">
        <v>71</v>
      </c>
      <c r="AY240" s="240" t="s">
        <v>145</v>
      </c>
    </row>
    <row r="241" spans="2:51" s="11" customFormat="1" ht="12">
      <c r="B241" s="220"/>
      <c r="C241" s="221"/>
      <c r="D241" s="217" t="s">
        <v>157</v>
      </c>
      <c r="E241" s="222" t="s">
        <v>19</v>
      </c>
      <c r="F241" s="223" t="s">
        <v>268</v>
      </c>
      <c r="G241" s="221"/>
      <c r="H241" s="222" t="s">
        <v>19</v>
      </c>
      <c r="I241" s="224"/>
      <c r="J241" s="221"/>
      <c r="K241" s="221"/>
      <c r="L241" s="225"/>
      <c r="M241" s="226"/>
      <c r="N241" s="227"/>
      <c r="O241" s="227"/>
      <c r="P241" s="227"/>
      <c r="Q241" s="227"/>
      <c r="R241" s="227"/>
      <c r="S241" s="227"/>
      <c r="T241" s="228"/>
      <c r="AT241" s="229" t="s">
        <v>157</v>
      </c>
      <c r="AU241" s="229" t="s">
        <v>80</v>
      </c>
      <c r="AV241" s="11" t="s">
        <v>76</v>
      </c>
      <c r="AW241" s="11" t="s">
        <v>33</v>
      </c>
      <c r="AX241" s="11" t="s">
        <v>71</v>
      </c>
      <c r="AY241" s="229" t="s">
        <v>145</v>
      </c>
    </row>
    <row r="242" spans="2:51" s="12" customFormat="1" ht="12">
      <c r="B242" s="230"/>
      <c r="C242" s="231"/>
      <c r="D242" s="217" t="s">
        <v>157</v>
      </c>
      <c r="E242" s="232" t="s">
        <v>19</v>
      </c>
      <c r="F242" s="233" t="s">
        <v>269</v>
      </c>
      <c r="G242" s="231"/>
      <c r="H242" s="234">
        <v>57.708</v>
      </c>
      <c r="I242" s="235"/>
      <c r="J242" s="231"/>
      <c r="K242" s="231"/>
      <c r="L242" s="236"/>
      <c r="M242" s="237"/>
      <c r="N242" s="238"/>
      <c r="O242" s="238"/>
      <c r="P242" s="238"/>
      <c r="Q242" s="238"/>
      <c r="R242" s="238"/>
      <c r="S242" s="238"/>
      <c r="T242" s="239"/>
      <c r="AT242" s="240" t="s">
        <v>157</v>
      </c>
      <c r="AU242" s="240" t="s">
        <v>80</v>
      </c>
      <c r="AV242" s="12" t="s">
        <v>80</v>
      </c>
      <c r="AW242" s="12" t="s">
        <v>33</v>
      </c>
      <c r="AX242" s="12" t="s">
        <v>71</v>
      </c>
      <c r="AY242" s="240" t="s">
        <v>145</v>
      </c>
    </row>
    <row r="243" spans="2:51" s="14" customFormat="1" ht="12">
      <c r="B243" s="262"/>
      <c r="C243" s="263"/>
      <c r="D243" s="217" t="s">
        <v>157</v>
      </c>
      <c r="E243" s="264" t="s">
        <v>19</v>
      </c>
      <c r="F243" s="265" t="s">
        <v>229</v>
      </c>
      <c r="G243" s="263"/>
      <c r="H243" s="266">
        <v>633.406</v>
      </c>
      <c r="I243" s="267"/>
      <c r="J243" s="263"/>
      <c r="K243" s="263"/>
      <c r="L243" s="268"/>
      <c r="M243" s="269"/>
      <c r="N243" s="270"/>
      <c r="O243" s="270"/>
      <c r="P243" s="270"/>
      <c r="Q243" s="270"/>
      <c r="R243" s="270"/>
      <c r="S243" s="270"/>
      <c r="T243" s="271"/>
      <c r="AT243" s="272" t="s">
        <v>157</v>
      </c>
      <c r="AU243" s="272" t="s">
        <v>80</v>
      </c>
      <c r="AV243" s="14" t="s">
        <v>146</v>
      </c>
      <c r="AW243" s="14" t="s">
        <v>33</v>
      </c>
      <c r="AX243" s="14" t="s">
        <v>71</v>
      </c>
      <c r="AY243" s="272" t="s">
        <v>145</v>
      </c>
    </row>
    <row r="244" spans="2:51" s="13" customFormat="1" ht="12">
      <c r="B244" s="251"/>
      <c r="C244" s="252"/>
      <c r="D244" s="217" t="s">
        <v>157</v>
      </c>
      <c r="E244" s="253" t="s">
        <v>19</v>
      </c>
      <c r="F244" s="254" t="s">
        <v>185</v>
      </c>
      <c r="G244" s="252"/>
      <c r="H244" s="255">
        <v>1757.257</v>
      </c>
      <c r="I244" s="256"/>
      <c r="J244" s="252"/>
      <c r="K244" s="252"/>
      <c r="L244" s="257"/>
      <c r="M244" s="258"/>
      <c r="N244" s="259"/>
      <c r="O244" s="259"/>
      <c r="P244" s="259"/>
      <c r="Q244" s="259"/>
      <c r="R244" s="259"/>
      <c r="S244" s="259"/>
      <c r="T244" s="260"/>
      <c r="AT244" s="261" t="s">
        <v>157</v>
      </c>
      <c r="AU244" s="261" t="s">
        <v>80</v>
      </c>
      <c r="AV244" s="13" t="s">
        <v>153</v>
      </c>
      <c r="AW244" s="13" t="s">
        <v>33</v>
      </c>
      <c r="AX244" s="13" t="s">
        <v>76</v>
      </c>
      <c r="AY244" s="261" t="s">
        <v>145</v>
      </c>
    </row>
    <row r="245" spans="2:65" s="1" customFormat="1" ht="20.4" customHeight="1">
      <c r="B245" s="38"/>
      <c r="C245" s="205" t="s">
        <v>270</v>
      </c>
      <c r="D245" s="205" t="s">
        <v>148</v>
      </c>
      <c r="E245" s="206" t="s">
        <v>271</v>
      </c>
      <c r="F245" s="207" t="s">
        <v>272</v>
      </c>
      <c r="G245" s="208" t="s">
        <v>177</v>
      </c>
      <c r="H245" s="209">
        <v>554.3</v>
      </c>
      <c r="I245" s="210"/>
      <c r="J245" s="211">
        <f>ROUND(I245*H245,2)</f>
        <v>0</v>
      </c>
      <c r="K245" s="207" t="s">
        <v>152</v>
      </c>
      <c r="L245" s="43"/>
      <c r="M245" s="212" t="s">
        <v>19</v>
      </c>
      <c r="N245" s="213" t="s">
        <v>42</v>
      </c>
      <c r="O245" s="79"/>
      <c r="P245" s="214">
        <f>O245*H245</f>
        <v>0</v>
      </c>
      <c r="Q245" s="214">
        <v>0.021</v>
      </c>
      <c r="R245" s="214">
        <f>Q245*H245</f>
        <v>11.6403</v>
      </c>
      <c r="S245" s="214">
        <v>0</v>
      </c>
      <c r="T245" s="215">
        <f>S245*H245</f>
        <v>0</v>
      </c>
      <c r="AR245" s="17" t="s">
        <v>153</v>
      </c>
      <c r="AT245" s="17" t="s">
        <v>148</v>
      </c>
      <c r="AU245" s="17" t="s">
        <v>80</v>
      </c>
      <c r="AY245" s="17" t="s">
        <v>145</v>
      </c>
      <c r="BE245" s="216">
        <f>IF(N245="základní",J245,0)</f>
        <v>0</v>
      </c>
      <c r="BF245" s="216">
        <f>IF(N245="snížená",J245,0)</f>
        <v>0</v>
      </c>
      <c r="BG245" s="216">
        <f>IF(N245="zákl. přenesená",J245,0)</f>
        <v>0</v>
      </c>
      <c r="BH245" s="216">
        <f>IF(N245="sníž. přenesená",J245,0)</f>
        <v>0</v>
      </c>
      <c r="BI245" s="216">
        <f>IF(N245="nulová",J245,0)</f>
        <v>0</v>
      </c>
      <c r="BJ245" s="17" t="s">
        <v>76</v>
      </c>
      <c r="BK245" s="216">
        <f>ROUND(I245*H245,2)</f>
        <v>0</v>
      </c>
      <c r="BL245" s="17" t="s">
        <v>153</v>
      </c>
      <c r="BM245" s="17" t="s">
        <v>273</v>
      </c>
    </row>
    <row r="246" spans="2:47" s="1" customFormat="1" ht="12">
      <c r="B246" s="38"/>
      <c r="C246" s="39"/>
      <c r="D246" s="217" t="s">
        <v>155</v>
      </c>
      <c r="E246" s="39"/>
      <c r="F246" s="218" t="s">
        <v>274</v>
      </c>
      <c r="G246" s="39"/>
      <c r="H246" s="39"/>
      <c r="I246" s="131"/>
      <c r="J246" s="39"/>
      <c r="K246" s="39"/>
      <c r="L246" s="43"/>
      <c r="M246" s="219"/>
      <c r="N246" s="79"/>
      <c r="O246" s="79"/>
      <c r="P246" s="79"/>
      <c r="Q246" s="79"/>
      <c r="R246" s="79"/>
      <c r="S246" s="79"/>
      <c r="T246" s="80"/>
      <c r="AT246" s="17" t="s">
        <v>155</v>
      </c>
      <c r="AU246" s="17" t="s">
        <v>80</v>
      </c>
    </row>
    <row r="247" spans="2:51" s="11" customFormat="1" ht="12">
      <c r="B247" s="220"/>
      <c r="C247" s="221"/>
      <c r="D247" s="217" t="s">
        <v>157</v>
      </c>
      <c r="E247" s="222" t="s">
        <v>19</v>
      </c>
      <c r="F247" s="223" t="s">
        <v>1145</v>
      </c>
      <c r="G247" s="221"/>
      <c r="H247" s="222" t="s">
        <v>19</v>
      </c>
      <c r="I247" s="224"/>
      <c r="J247" s="221"/>
      <c r="K247" s="221"/>
      <c r="L247" s="225"/>
      <c r="M247" s="226"/>
      <c r="N247" s="227"/>
      <c r="O247" s="227"/>
      <c r="P247" s="227"/>
      <c r="Q247" s="227"/>
      <c r="R247" s="227"/>
      <c r="S247" s="227"/>
      <c r="T247" s="228"/>
      <c r="AT247" s="229" t="s">
        <v>157</v>
      </c>
      <c r="AU247" s="229" t="s">
        <v>80</v>
      </c>
      <c r="AV247" s="11" t="s">
        <v>76</v>
      </c>
      <c r="AW247" s="11" t="s">
        <v>33</v>
      </c>
      <c r="AX247" s="11" t="s">
        <v>71</v>
      </c>
      <c r="AY247" s="229" t="s">
        <v>145</v>
      </c>
    </row>
    <row r="248" spans="2:51" s="11" customFormat="1" ht="12">
      <c r="B248" s="220"/>
      <c r="C248" s="221"/>
      <c r="D248" s="217" t="s">
        <v>157</v>
      </c>
      <c r="E248" s="222" t="s">
        <v>19</v>
      </c>
      <c r="F248" s="223" t="s">
        <v>159</v>
      </c>
      <c r="G248" s="221"/>
      <c r="H248" s="222" t="s">
        <v>19</v>
      </c>
      <c r="I248" s="224"/>
      <c r="J248" s="221"/>
      <c r="K248" s="221"/>
      <c r="L248" s="225"/>
      <c r="M248" s="226"/>
      <c r="N248" s="227"/>
      <c r="O248" s="227"/>
      <c r="P248" s="227"/>
      <c r="Q248" s="227"/>
      <c r="R248" s="227"/>
      <c r="S248" s="227"/>
      <c r="T248" s="228"/>
      <c r="AT248" s="229" t="s">
        <v>157</v>
      </c>
      <c r="AU248" s="229" t="s">
        <v>80</v>
      </c>
      <c r="AV248" s="11" t="s">
        <v>76</v>
      </c>
      <c r="AW248" s="11" t="s">
        <v>33</v>
      </c>
      <c r="AX248" s="11" t="s">
        <v>71</v>
      </c>
      <c r="AY248" s="229" t="s">
        <v>145</v>
      </c>
    </row>
    <row r="249" spans="2:51" s="11" customFormat="1" ht="12">
      <c r="B249" s="220"/>
      <c r="C249" s="221"/>
      <c r="D249" s="217" t="s">
        <v>157</v>
      </c>
      <c r="E249" s="222" t="s">
        <v>19</v>
      </c>
      <c r="F249" s="223" t="s">
        <v>179</v>
      </c>
      <c r="G249" s="221"/>
      <c r="H249" s="222" t="s">
        <v>19</v>
      </c>
      <c r="I249" s="224"/>
      <c r="J249" s="221"/>
      <c r="K249" s="221"/>
      <c r="L249" s="225"/>
      <c r="M249" s="226"/>
      <c r="N249" s="227"/>
      <c r="O249" s="227"/>
      <c r="P249" s="227"/>
      <c r="Q249" s="227"/>
      <c r="R249" s="227"/>
      <c r="S249" s="227"/>
      <c r="T249" s="228"/>
      <c r="AT249" s="229" t="s">
        <v>157</v>
      </c>
      <c r="AU249" s="229" t="s">
        <v>80</v>
      </c>
      <c r="AV249" s="11" t="s">
        <v>76</v>
      </c>
      <c r="AW249" s="11" t="s">
        <v>33</v>
      </c>
      <c r="AX249" s="11" t="s">
        <v>71</v>
      </c>
      <c r="AY249" s="229" t="s">
        <v>145</v>
      </c>
    </row>
    <row r="250" spans="2:51" s="12" customFormat="1" ht="12">
      <c r="B250" s="230"/>
      <c r="C250" s="231"/>
      <c r="D250" s="217" t="s">
        <v>157</v>
      </c>
      <c r="E250" s="232" t="s">
        <v>19</v>
      </c>
      <c r="F250" s="233" t="s">
        <v>276</v>
      </c>
      <c r="G250" s="231"/>
      <c r="H250" s="234">
        <v>159.6</v>
      </c>
      <c r="I250" s="235"/>
      <c r="J250" s="231"/>
      <c r="K250" s="231"/>
      <c r="L250" s="236"/>
      <c r="M250" s="237"/>
      <c r="N250" s="238"/>
      <c r="O250" s="238"/>
      <c r="P250" s="238"/>
      <c r="Q250" s="238"/>
      <c r="R250" s="238"/>
      <c r="S250" s="238"/>
      <c r="T250" s="239"/>
      <c r="AT250" s="240" t="s">
        <v>157</v>
      </c>
      <c r="AU250" s="240" t="s">
        <v>80</v>
      </c>
      <c r="AV250" s="12" t="s">
        <v>80</v>
      </c>
      <c r="AW250" s="12" t="s">
        <v>33</v>
      </c>
      <c r="AX250" s="12" t="s">
        <v>71</v>
      </c>
      <c r="AY250" s="240" t="s">
        <v>145</v>
      </c>
    </row>
    <row r="251" spans="2:51" s="12" customFormat="1" ht="12">
      <c r="B251" s="230"/>
      <c r="C251" s="231"/>
      <c r="D251" s="217" t="s">
        <v>157</v>
      </c>
      <c r="E251" s="232" t="s">
        <v>19</v>
      </c>
      <c r="F251" s="233" t="s">
        <v>277</v>
      </c>
      <c r="G251" s="231"/>
      <c r="H251" s="234">
        <v>-23.64</v>
      </c>
      <c r="I251" s="235"/>
      <c r="J251" s="231"/>
      <c r="K251" s="231"/>
      <c r="L251" s="236"/>
      <c r="M251" s="237"/>
      <c r="N251" s="238"/>
      <c r="O251" s="238"/>
      <c r="P251" s="238"/>
      <c r="Q251" s="238"/>
      <c r="R251" s="238"/>
      <c r="S251" s="238"/>
      <c r="T251" s="239"/>
      <c r="AT251" s="240" t="s">
        <v>157</v>
      </c>
      <c r="AU251" s="240" t="s">
        <v>80</v>
      </c>
      <c r="AV251" s="12" t="s">
        <v>80</v>
      </c>
      <c r="AW251" s="12" t="s">
        <v>33</v>
      </c>
      <c r="AX251" s="12" t="s">
        <v>71</v>
      </c>
      <c r="AY251" s="240" t="s">
        <v>145</v>
      </c>
    </row>
    <row r="252" spans="2:51" s="12" customFormat="1" ht="12">
      <c r="B252" s="230"/>
      <c r="C252" s="231"/>
      <c r="D252" s="217" t="s">
        <v>157</v>
      </c>
      <c r="E252" s="232" t="s">
        <v>19</v>
      </c>
      <c r="F252" s="233" t="s">
        <v>278</v>
      </c>
      <c r="G252" s="231"/>
      <c r="H252" s="234">
        <v>247.8</v>
      </c>
      <c r="I252" s="235"/>
      <c r="J252" s="231"/>
      <c r="K252" s="231"/>
      <c r="L252" s="236"/>
      <c r="M252" s="237"/>
      <c r="N252" s="238"/>
      <c r="O252" s="238"/>
      <c r="P252" s="238"/>
      <c r="Q252" s="238"/>
      <c r="R252" s="238"/>
      <c r="S252" s="238"/>
      <c r="T252" s="239"/>
      <c r="AT252" s="240" t="s">
        <v>157</v>
      </c>
      <c r="AU252" s="240" t="s">
        <v>80</v>
      </c>
      <c r="AV252" s="12" t="s">
        <v>80</v>
      </c>
      <c r="AW252" s="12" t="s">
        <v>33</v>
      </c>
      <c r="AX252" s="12" t="s">
        <v>71</v>
      </c>
      <c r="AY252" s="240" t="s">
        <v>145</v>
      </c>
    </row>
    <row r="253" spans="2:51" s="12" customFormat="1" ht="12">
      <c r="B253" s="230"/>
      <c r="C253" s="231"/>
      <c r="D253" s="217" t="s">
        <v>157</v>
      </c>
      <c r="E253" s="232" t="s">
        <v>19</v>
      </c>
      <c r="F253" s="233" t="s">
        <v>277</v>
      </c>
      <c r="G253" s="231"/>
      <c r="H253" s="234">
        <v>-23.64</v>
      </c>
      <c r="I253" s="235"/>
      <c r="J253" s="231"/>
      <c r="K253" s="231"/>
      <c r="L253" s="236"/>
      <c r="M253" s="237"/>
      <c r="N253" s="238"/>
      <c r="O253" s="238"/>
      <c r="P253" s="238"/>
      <c r="Q253" s="238"/>
      <c r="R253" s="238"/>
      <c r="S253" s="238"/>
      <c r="T253" s="239"/>
      <c r="AT253" s="240" t="s">
        <v>157</v>
      </c>
      <c r="AU253" s="240" t="s">
        <v>80</v>
      </c>
      <c r="AV253" s="12" t="s">
        <v>80</v>
      </c>
      <c r="AW253" s="12" t="s">
        <v>33</v>
      </c>
      <c r="AX253" s="12" t="s">
        <v>71</v>
      </c>
      <c r="AY253" s="240" t="s">
        <v>145</v>
      </c>
    </row>
    <row r="254" spans="2:51" s="11" customFormat="1" ht="12">
      <c r="B254" s="220"/>
      <c r="C254" s="221"/>
      <c r="D254" s="217" t="s">
        <v>157</v>
      </c>
      <c r="E254" s="222" t="s">
        <v>19</v>
      </c>
      <c r="F254" s="223" t="s">
        <v>181</v>
      </c>
      <c r="G254" s="221"/>
      <c r="H254" s="222" t="s">
        <v>19</v>
      </c>
      <c r="I254" s="224"/>
      <c r="J254" s="221"/>
      <c r="K254" s="221"/>
      <c r="L254" s="225"/>
      <c r="M254" s="226"/>
      <c r="N254" s="227"/>
      <c r="O254" s="227"/>
      <c r="P254" s="227"/>
      <c r="Q254" s="227"/>
      <c r="R254" s="227"/>
      <c r="S254" s="227"/>
      <c r="T254" s="228"/>
      <c r="AT254" s="229" t="s">
        <v>157</v>
      </c>
      <c r="AU254" s="229" t="s">
        <v>80</v>
      </c>
      <c r="AV254" s="11" t="s">
        <v>76</v>
      </c>
      <c r="AW254" s="11" t="s">
        <v>33</v>
      </c>
      <c r="AX254" s="11" t="s">
        <v>71</v>
      </c>
      <c r="AY254" s="229" t="s">
        <v>145</v>
      </c>
    </row>
    <row r="255" spans="2:51" s="12" customFormat="1" ht="12">
      <c r="B255" s="230"/>
      <c r="C255" s="231"/>
      <c r="D255" s="217" t="s">
        <v>157</v>
      </c>
      <c r="E255" s="232" t="s">
        <v>19</v>
      </c>
      <c r="F255" s="233" t="s">
        <v>1163</v>
      </c>
      <c r="G255" s="231"/>
      <c r="H255" s="234">
        <v>79.8</v>
      </c>
      <c r="I255" s="235"/>
      <c r="J255" s="231"/>
      <c r="K255" s="231"/>
      <c r="L255" s="236"/>
      <c r="M255" s="237"/>
      <c r="N255" s="238"/>
      <c r="O255" s="238"/>
      <c r="P255" s="238"/>
      <c r="Q255" s="238"/>
      <c r="R255" s="238"/>
      <c r="S255" s="238"/>
      <c r="T255" s="239"/>
      <c r="AT255" s="240" t="s">
        <v>157</v>
      </c>
      <c r="AU255" s="240" t="s">
        <v>80</v>
      </c>
      <c r="AV255" s="12" t="s">
        <v>80</v>
      </c>
      <c r="AW255" s="12" t="s">
        <v>33</v>
      </c>
      <c r="AX255" s="12" t="s">
        <v>71</v>
      </c>
      <c r="AY255" s="240" t="s">
        <v>145</v>
      </c>
    </row>
    <row r="256" spans="2:51" s="12" customFormat="1" ht="12">
      <c r="B256" s="230"/>
      <c r="C256" s="231"/>
      <c r="D256" s="217" t="s">
        <v>157</v>
      </c>
      <c r="E256" s="232" t="s">
        <v>19</v>
      </c>
      <c r="F256" s="233" t="s">
        <v>1164</v>
      </c>
      <c r="G256" s="231"/>
      <c r="H256" s="234">
        <v>-13.79</v>
      </c>
      <c r="I256" s="235"/>
      <c r="J256" s="231"/>
      <c r="K256" s="231"/>
      <c r="L256" s="236"/>
      <c r="M256" s="237"/>
      <c r="N256" s="238"/>
      <c r="O256" s="238"/>
      <c r="P256" s="238"/>
      <c r="Q256" s="238"/>
      <c r="R256" s="238"/>
      <c r="S256" s="238"/>
      <c r="T256" s="239"/>
      <c r="AT256" s="240" t="s">
        <v>157</v>
      </c>
      <c r="AU256" s="240" t="s">
        <v>80</v>
      </c>
      <c r="AV256" s="12" t="s">
        <v>80</v>
      </c>
      <c r="AW256" s="12" t="s">
        <v>33</v>
      </c>
      <c r="AX256" s="12" t="s">
        <v>71</v>
      </c>
      <c r="AY256" s="240" t="s">
        <v>145</v>
      </c>
    </row>
    <row r="257" spans="2:51" s="12" customFormat="1" ht="12">
      <c r="B257" s="230"/>
      <c r="C257" s="231"/>
      <c r="D257" s="217" t="s">
        <v>157</v>
      </c>
      <c r="E257" s="232" t="s">
        <v>19</v>
      </c>
      <c r="F257" s="233" t="s">
        <v>1165</v>
      </c>
      <c r="G257" s="231"/>
      <c r="H257" s="234">
        <v>141.96</v>
      </c>
      <c r="I257" s="235"/>
      <c r="J257" s="231"/>
      <c r="K257" s="231"/>
      <c r="L257" s="236"/>
      <c r="M257" s="237"/>
      <c r="N257" s="238"/>
      <c r="O257" s="238"/>
      <c r="P257" s="238"/>
      <c r="Q257" s="238"/>
      <c r="R257" s="238"/>
      <c r="S257" s="238"/>
      <c r="T257" s="239"/>
      <c r="AT257" s="240" t="s">
        <v>157</v>
      </c>
      <c r="AU257" s="240" t="s">
        <v>80</v>
      </c>
      <c r="AV257" s="12" t="s">
        <v>80</v>
      </c>
      <c r="AW257" s="12" t="s">
        <v>33</v>
      </c>
      <c r="AX257" s="12" t="s">
        <v>71</v>
      </c>
      <c r="AY257" s="240" t="s">
        <v>145</v>
      </c>
    </row>
    <row r="258" spans="2:51" s="12" customFormat="1" ht="12">
      <c r="B258" s="230"/>
      <c r="C258" s="231"/>
      <c r="D258" s="217" t="s">
        <v>157</v>
      </c>
      <c r="E258" s="232" t="s">
        <v>19</v>
      </c>
      <c r="F258" s="233" t="s">
        <v>1164</v>
      </c>
      <c r="G258" s="231"/>
      <c r="H258" s="234">
        <v>-13.79</v>
      </c>
      <c r="I258" s="235"/>
      <c r="J258" s="231"/>
      <c r="K258" s="231"/>
      <c r="L258" s="236"/>
      <c r="M258" s="237"/>
      <c r="N258" s="238"/>
      <c r="O258" s="238"/>
      <c r="P258" s="238"/>
      <c r="Q258" s="238"/>
      <c r="R258" s="238"/>
      <c r="S258" s="238"/>
      <c r="T258" s="239"/>
      <c r="AT258" s="240" t="s">
        <v>157</v>
      </c>
      <c r="AU258" s="240" t="s">
        <v>80</v>
      </c>
      <c r="AV258" s="12" t="s">
        <v>80</v>
      </c>
      <c r="AW258" s="12" t="s">
        <v>33</v>
      </c>
      <c r="AX258" s="12" t="s">
        <v>71</v>
      </c>
      <c r="AY258" s="240" t="s">
        <v>145</v>
      </c>
    </row>
    <row r="259" spans="2:51" s="13" customFormat="1" ht="12">
      <c r="B259" s="251"/>
      <c r="C259" s="252"/>
      <c r="D259" s="217" t="s">
        <v>157</v>
      </c>
      <c r="E259" s="253" t="s">
        <v>19</v>
      </c>
      <c r="F259" s="254" t="s">
        <v>185</v>
      </c>
      <c r="G259" s="252"/>
      <c r="H259" s="255">
        <v>554.3</v>
      </c>
      <c r="I259" s="256"/>
      <c r="J259" s="252"/>
      <c r="K259" s="252"/>
      <c r="L259" s="257"/>
      <c r="M259" s="258"/>
      <c r="N259" s="259"/>
      <c r="O259" s="259"/>
      <c r="P259" s="259"/>
      <c r="Q259" s="259"/>
      <c r="R259" s="259"/>
      <c r="S259" s="259"/>
      <c r="T259" s="260"/>
      <c r="AT259" s="261" t="s">
        <v>157</v>
      </c>
      <c r="AU259" s="261" t="s">
        <v>80</v>
      </c>
      <c r="AV259" s="13" t="s">
        <v>153</v>
      </c>
      <c r="AW259" s="13" t="s">
        <v>33</v>
      </c>
      <c r="AX259" s="13" t="s">
        <v>76</v>
      </c>
      <c r="AY259" s="261" t="s">
        <v>145</v>
      </c>
    </row>
    <row r="260" spans="2:65" s="1" customFormat="1" ht="20.4" customHeight="1">
      <c r="B260" s="38"/>
      <c r="C260" s="205" t="s">
        <v>282</v>
      </c>
      <c r="D260" s="205" t="s">
        <v>148</v>
      </c>
      <c r="E260" s="206" t="s">
        <v>283</v>
      </c>
      <c r="F260" s="207" t="s">
        <v>284</v>
      </c>
      <c r="G260" s="208" t="s">
        <v>177</v>
      </c>
      <c r="H260" s="209">
        <v>338.744</v>
      </c>
      <c r="I260" s="210"/>
      <c r="J260" s="211">
        <f>ROUND(I260*H260,2)</f>
        <v>0</v>
      </c>
      <c r="K260" s="207" t="s">
        <v>152</v>
      </c>
      <c r="L260" s="43"/>
      <c r="M260" s="212" t="s">
        <v>19</v>
      </c>
      <c r="N260" s="213" t="s">
        <v>42</v>
      </c>
      <c r="O260" s="79"/>
      <c r="P260" s="214">
        <f>O260*H260</f>
        <v>0</v>
      </c>
      <c r="Q260" s="214">
        <v>0</v>
      </c>
      <c r="R260" s="214">
        <f>Q260*H260</f>
        <v>0</v>
      </c>
      <c r="S260" s="214">
        <v>0</v>
      </c>
      <c r="T260" s="215">
        <f>S260*H260</f>
        <v>0</v>
      </c>
      <c r="AR260" s="17" t="s">
        <v>153</v>
      </c>
      <c r="AT260" s="17" t="s">
        <v>148</v>
      </c>
      <c r="AU260" s="17" t="s">
        <v>80</v>
      </c>
      <c r="AY260" s="17" t="s">
        <v>145</v>
      </c>
      <c r="BE260" s="216">
        <f>IF(N260="základní",J260,0)</f>
        <v>0</v>
      </c>
      <c r="BF260" s="216">
        <f>IF(N260="snížená",J260,0)</f>
        <v>0</v>
      </c>
      <c r="BG260" s="216">
        <f>IF(N260="zákl. přenesená",J260,0)</f>
        <v>0</v>
      </c>
      <c r="BH260" s="216">
        <f>IF(N260="sníž. přenesená",J260,0)</f>
        <v>0</v>
      </c>
      <c r="BI260" s="216">
        <f>IF(N260="nulová",J260,0)</f>
        <v>0</v>
      </c>
      <c r="BJ260" s="17" t="s">
        <v>76</v>
      </c>
      <c r="BK260" s="216">
        <f>ROUND(I260*H260,2)</f>
        <v>0</v>
      </c>
      <c r="BL260" s="17" t="s">
        <v>153</v>
      </c>
      <c r="BM260" s="17" t="s">
        <v>285</v>
      </c>
    </row>
    <row r="261" spans="2:47" s="1" customFormat="1" ht="12">
      <c r="B261" s="38"/>
      <c r="C261" s="39"/>
      <c r="D261" s="217" t="s">
        <v>155</v>
      </c>
      <c r="E261" s="39"/>
      <c r="F261" s="218" t="s">
        <v>286</v>
      </c>
      <c r="G261" s="39"/>
      <c r="H261" s="39"/>
      <c r="I261" s="131"/>
      <c r="J261" s="39"/>
      <c r="K261" s="39"/>
      <c r="L261" s="43"/>
      <c r="M261" s="219"/>
      <c r="N261" s="79"/>
      <c r="O261" s="79"/>
      <c r="P261" s="79"/>
      <c r="Q261" s="79"/>
      <c r="R261" s="79"/>
      <c r="S261" s="79"/>
      <c r="T261" s="80"/>
      <c r="AT261" s="17" t="s">
        <v>155</v>
      </c>
      <c r="AU261" s="17" t="s">
        <v>80</v>
      </c>
    </row>
    <row r="262" spans="2:51" s="11" customFormat="1" ht="12">
      <c r="B262" s="220"/>
      <c r="C262" s="221"/>
      <c r="D262" s="217" t="s">
        <v>157</v>
      </c>
      <c r="E262" s="222" t="s">
        <v>19</v>
      </c>
      <c r="F262" s="223" t="s">
        <v>1145</v>
      </c>
      <c r="G262" s="221"/>
      <c r="H262" s="222" t="s">
        <v>19</v>
      </c>
      <c r="I262" s="224"/>
      <c r="J262" s="221"/>
      <c r="K262" s="221"/>
      <c r="L262" s="225"/>
      <c r="M262" s="226"/>
      <c r="N262" s="227"/>
      <c r="O262" s="227"/>
      <c r="P262" s="227"/>
      <c r="Q262" s="227"/>
      <c r="R262" s="227"/>
      <c r="S262" s="227"/>
      <c r="T262" s="228"/>
      <c r="AT262" s="229" t="s">
        <v>157</v>
      </c>
      <c r="AU262" s="229" t="s">
        <v>80</v>
      </c>
      <c r="AV262" s="11" t="s">
        <v>76</v>
      </c>
      <c r="AW262" s="11" t="s">
        <v>33</v>
      </c>
      <c r="AX262" s="11" t="s">
        <v>71</v>
      </c>
      <c r="AY262" s="229" t="s">
        <v>145</v>
      </c>
    </row>
    <row r="263" spans="2:51" s="11" customFormat="1" ht="12">
      <c r="B263" s="220"/>
      <c r="C263" s="221"/>
      <c r="D263" s="217" t="s">
        <v>157</v>
      </c>
      <c r="E263" s="222" t="s">
        <v>19</v>
      </c>
      <c r="F263" s="223" t="s">
        <v>159</v>
      </c>
      <c r="G263" s="221"/>
      <c r="H263" s="222" t="s">
        <v>19</v>
      </c>
      <c r="I263" s="224"/>
      <c r="J263" s="221"/>
      <c r="K263" s="221"/>
      <c r="L263" s="225"/>
      <c r="M263" s="226"/>
      <c r="N263" s="227"/>
      <c r="O263" s="227"/>
      <c r="P263" s="227"/>
      <c r="Q263" s="227"/>
      <c r="R263" s="227"/>
      <c r="S263" s="227"/>
      <c r="T263" s="228"/>
      <c r="AT263" s="229" t="s">
        <v>157</v>
      </c>
      <c r="AU263" s="229" t="s">
        <v>80</v>
      </c>
      <c r="AV263" s="11" t="s">
        <v>76</v>
      </c>
      <c r="AW263" s="11" t="s">
        <v>33</v>
      </c>
      <c r="AX263" s="11" t="s">
        <v>71</v>
      </c>
      <c r="AY263" s="229" t="s">
        <v>145</v>
      </c>
    </row>
    <row r="264" spans="2:51" s="11" customFormat="1" ht="12">
      <c r="B264" s="220"/>
      <c r="C264" s="221"/>
      <c r="D264" s="217" t="s">
        <v>157</v>
      </c>
      <c r="E264" s="222" t="s">
        <v>19</v>
      </c>
      <c r="F264" s="223" t="s">
        <v>247</v>
      </c>
      <c r="G264" s="221"/>
      <c r="H264" s="222" t="s">
        <v>19</v>
      </c>
      <c r="I264" s="224"/>
      <c r="J264" s="221"/>
      <c r="K264" s="221"/>
      <c r="L264" s="225"/>
      <c r="M264" s="226"/>
      <c r="N264" s="227"/>
      <c r="O264" s="227"/>
      <c r="P264" s="227"/>
      <c r="Q264" s="227"/>
      <c r="R264" s="227"/>
      <c r="S264" s="227"/>
      <c r="T264" s="228"/>
      <c r="AT264" s="229" t="s">
        <v>157</v>
      </c>
      <c r="AU264" s="229" t="s">
        <v>80</v>
      </c>
      <c r="AV264" s="11" t="s">
        <v>76</v>
      </c>
      <c r="AW264" s="11" t="s">
        <v>33</v>
      </c>
      <c r="AX264" s="11" t="s">
        <v>71</v>
      </c>
      <c r="AY264" s="229" t="s">
        <v>145</v>
      </c>
    </row>
    <row r="265" spans="2:51" s="12" customFormat="1" ht="12">
      <c r="B265" s="230"/>
      <c r="C265" s="231"/>
      <c r="D265" s="217" t="s">
        <v>157</v>
      </c>
      <c r="E265" s="232" t="s">
        <v>19</v>
      </c>
      <c r="F265" s="233" t="s">
        <v>288</v>
      </c>
      <c r="G265" s="231"/>
      <c r="H265" s="234">
        <v>72.504</v>
      </c>
      <c r="I265" s="235"/>
      <c r="J265" s="231"/>
      <c r="K265" s="231"/>
      <c r="L265" s="236"/>
      <c r="M265" s="237"/>
      <c r="N265" s="238"/>
      <c r="O265" s="238"/>
      <c r="P265" s="238"/>
      <c r="Q265" s="238"/>
      <c r="R265" s="238"/>
      <c r="S265" s="238"/>
      <c r="T265" s="239"/>
      <c r="AT265" s="240" t="s">
        <v>157</v>
      </c>
      <c r="AU265" s="240" t="s">
        <v>80</v>
      </c>
      <c r="AV265" s="12" t="s">
        <v>80</v>
      </c>
      <c r="AW265" s="12" t="s">
        <v>33</v>
      </c>
      <c r="AX265" s="12" t="s">
        <v>71</v>
      </c>
      <c r="AY265" s="240" t="s">
        <v>145</v>
      </c>
    </row>
    <row r="266" spans="2:51" s="12" customFormat="1" ht="12">
      <c r="B266" s="230"/>
      <c r="C266" s="231"/>
      <c r="D266" s="217" t="s">
        <v>157</v>
      </c>
      <c r="E266" s="232" t="s">
        <v>19</v>
      </c>
      <c r="F266" s="233" t="s">
        <v>289</v>
      </c>
      <c r="G266" s="231"/>
      <c r="H266" s="234">
        <v>66.24</v>
      </c>
      <c r="I266" s="235"/>
      <c r="J266" s="231"/>
      <c r="K266" s="231"/>
      <c r="L266" s="236"/>
      <c r="M266" s="237"/>
      <c r="N266" s="238"/>
      <c r="O266" s="238"/>
      <c r="P266" s="238"/>
      <c r="Q266" s="238"/>
      <c r="R266" s="238"/>
      <c r="S266" s="238"/>
      <c r="T266" s="239"/>
      <c r="AT266" s="240" t="s">
        <v>157</v>
      </c>
      <c r="AU266" s="240" t="s">
        <v>80</v>
      </c>
      <c r="AV266" s="12" t="s">
        <v>80</v>
      </c>
      <c r="AW266" s="12" t="s">
        <v>33</v>
      </c>
      <c r="AX266" s="12" t="s">
        <v>71</v>
      </c>
      <c r="AY266" s="240" t="s">
        <v>145</v>
      </c>
    </row>
    <row r="267" spans="2:51" s="14" customFormat="1" ht="12">
      <c r="B267" s="262"/>
      <c r="C267" s="263"/>
      <c r="D267" s="217" t="s">
        <v>157</v>
      </c>
      <c r="E267" s="264" t="s">
        <v>19</v>
      </c>
      <c r="F267" s="265" t="s">
        <v>229</v>
      </c>
      <c r="G267" s="263"/>
      <c r="H267" s="266">
        <v>138.744</v>
      </c>
      <c r="I267" s="267"/>
      <c r="J267" s="263"/>
      <c r="K267" s="263"/>
      <c r="L267" s="268"/>
      <c r="M267" s="269"/>
      <c r="N267" s="270"/>
      <c r="O267" s="270"/>
      <c r="P267" s="270"/>
      <c r="Q267" s="270"/>
      <c r="R267" s="270"/>
      <c r="S267" s="270"/>
      <c r="T267" s="271"/>
      <c r="AT267" s="272" t="s">
        <v>157</v>
      </c>
      <c r="AU267" s="272" t="s">
        <v>80</v>
      </c>
      <c r="AV267" s="14" t="s">
        <v>146</v>
      </c>
      <c r="AW267" s="14" t="s">
        <v>33</v>
      </c>
      <c r="AX267" s="14" t="s">
        <v>71</v>
      </c>
      <c r="AY267" s="272" t="s">
        <v>145</v>
      </c>
    </row>
    <row r="268" spans="2:51" s="11" customFormat="1" ht="12">
      <c r="B268" s="220"/>
      <c r="C268" s="221"/>
      <c r="D268" s="217" t="s">
        <v>157</v>
      </c>
      <c r="E268" s="222" t="s">
        <v>19</v>
      </c>
      <c r="F268" s="223" t="s">
        <v>290</v>
      </c>
      <c r="G268" s="221"/>
      <c r="H268" s="222" t="s">
        <v>19</v>
      </c>
      <c r="I268" s="224"/>
      <c r="J268" s="221"/>
      <c r="K268" s="221"/>
      <c r="L268" s="225"/>
      <c r="M268" s="226"/>
      <c r="N268" s="227"/>
      <c r="O268" s="227"/>
      <c r="P268" s="227"/>
      <c r="Q268" s="227"/>
      <c r="R268" s="227"/>
      <c r="S268" s="227"/>
      <c r="T268" s="228"/>
      <c r="AT268" s="229" t="s">
        <v>157</v>
      </c>
      <c r="AU268" s="229" t="s">
        <v>80</v>
      </c>
      <c r="AV268" s="11" t="s">
        <v>76</v>
      </c>
      <c r="AW268" s="11" t="s">
        <v>33</v>
      </c>
      <c r="AX268" s="11" t="s">
        <v>71</v>
      </c>
      <c r="AY268" s="229" t="s">
        <v>145</v>
      </c>
    </row>
    <row r="269" spans="2:51" s="12" customFormat="1" ht="12">
      <c r="B269" s="230"/>
      <c r="C269" s="231"/>
      <c r="D269" s="217" t="s">
        <v>157</v>
      </c>
      <c r="E269" s="232" t="s">
        <v>19</v>
      </c>
      <c r="F269" s="233" t="s">
        <v>291</v>
      </c>
      <c r="G269" s="231"/>
      <c r="H269" s="234">
        <v>200</v>
      </c>
      <c r="I269" s="235"/>
      <c r="J269" s="231"/>
      <c r="K269" s="231"/>
      <c r="L269" s="236"/>
      <c r="M269" s="237"/>
      <c r="N269" s="238"/>
      <c r="O269" s="238"/>
      <c r="P269" s="238"/>
      <c r="Q269" s="238"/>
      <c r="R269" s="238"/>
      <c r="S269" s="238"/>
      <c r="T269" s="239"/>
      <c r="AT269" s="240" t="s">
        <v>157</v>
      </c>
      <c r="AU269" s="240" t="s">
        <v>80</v>
      </c>
      <c r="AV269" s="12" t="s">
        <v>80</v>
      </c>
      <c r="AW269" s="12" t="s">
        <v>33</v>
      </c>
      <c r="AX269" s="12" t="s">
        <v>71</v>
      </c>
      <c r="AY269" s="240" t="s">
        <v>145</v>
      </c>
    </row>
    <row r="270" spans="2:51" s="13" customFormat="1" ht="12">
      <c r="B270" s="251"/>
      <c r="C270" s="252"/>
      <c r="D270" s="217" t="s">
        <v>157</v>
      </c>
      <c r="E270" s="253" t="s">
        <v>19</v>
      </c>
      <c r="F270" s="254" t="s">
        <v>185</v>
      </c>
      <c r="G270" s="252"/>
      <c r="H270" s="255">
        <v>338.744</v>
      </c>
      <c r="I270" s="256"/>
      <c r="J270" s="252"/>
      <c r="K270" s="252"/>
      <c r="L270" s="257"/>
      <c r="M270" s="258"/>
      <c r="N270" s="259"/>
      <c r="O270" s="259"/>
      <c r="P270" s="259"/>
      <c r="Q270" s="259"/>
      <c r="R270" s="259"/>
      <c r="S270" s="259"/>
      <c r="T270" s="260"/>
      <c r="AT270" s="261" t="s">
        <v>157</v>
      </c>
      <c r="AU270" s="261" t="s">
        <v>80</v>
      </c>
      <c r="AV270" s="13" t="s">
        <v>153</v>
      </c>
      <c r="AW270" s="13" t="s">
        <v>33</v>
      </c>
      <c r="AX270" s="13" t="s">
        <v>76</v>
      </c>
      <c r="AY270" s="261" t="s">
        <v>145</v>
      </c>
    </row>
    <row r="271" spans="2:65" s="1" customFormat="1" ht="20.4" customHeight="1">
      <c r="B271" s="38"/>
      <c r="C271" s="205" t="s">
        <v>292</v>
      </c>
      <c r="D271" s="205" t="s">
        <v>148</v>
      </c>
      <c r="E271" s="206" t="s">
        <v>293</v>
      </c>
      <c r="F271" s="207" t="s">
        <v>294</v>
      </c>
      <c r="G271" s="208" t="s">
        <v>151</v>
      </c>
      <c r="H271" s="209">
        <v>31</v>
      </c>
      <c r="I271" s="210"/>
      <c r="J271" s="211">
        <f>ROUND(I271*H271,2)</f>
        <v>0</v>
      </c>
      <c r="K271" s="207" t="s">
        <v>152</v>
      </c>
      <c r="L271" s="43"/>
      <c r="M271" s="212" t="s">
        <v>19</v>
      </c>
      <c r="N271" s="213" t="s">
        <v>42</v>
      </c>
      <c r="O271" s="79"/>
      <c r="P271" s="214">
        <f>O271*H271</f>
        <v>0</v>
      </c>
      <c r="Q271" s="214">
        <v>0.05362</v>
      </c>
      <c r="R271" s="214">
        <f>Q271*H271</f>
        <v>1.66222</v>
      </c>
      <c r="S271" s="214">
        <v>0</v>
      </c>
      <c r="T271" s="215">
        <f>S271*H271</f>
        <v>0</v>
      </c>
      <c r="AR271" s="17" t="s">
        <v>153</v>
      </c>
      <c r="AT271" s="17" t="s">
        <v>148</v>
      </c>
      <c r="AU271" s="17" t="s">
        <v>80</v>
      </c>
      <c r="AY271" s="17" t="s">
        <v>145</v>
      </c>
      <c r="BE271" s="216">
        <f>IF(N271="základní",J271,0)</f>
        <v>0</v>
      </c>
      <c r="BF271" s="216">
        <f>IF(N271="snížená",J271,0)</f>
        <v>0</v>
      </c>
      <c r="BG271" s="216">
        <f>IF(N271="zákl. přenesená",J271,0)</f>
        <v>0</v>
      </c>
      <c r="BH271" s="216">
        <f>IF(N271="sníž. přenesená",J271,0)</f>
        <v>0</v>
      </c>
      <c r="BI271" s="216">
        <f>IF(N271="nulová",J271,0)</f>
        <v>0</v>
      </c>
      <c r="BJ271" s="17" t="s">
        <v>76</v>
      </c>
      <c r="BK271" s="216">
        <f>ROUND(I271*H271,2)</f>
        <v>0</v>
      </c>
      <c r="BL271" s="17" t="s">
        <v>153</v>
      </c>
      <c r="BM271" s="17" t="s">
        <v>295</v>
      </c>
    </row>
    <row r="272" spans="2:47" s="1" customFormat="1" ht="12">
      <c r="B272" s="38"/>
      <c r="C272" s="39"/>
      <c r="D272" s="217" t="s">
        <v>155</v>
      </c>
      <c r="E272" s="39"/>
      <c r="F272" s="218" t="s">
        <v>296</v>
      </c>
      <c r="G272" s="39"/>
      <c r="H272" s="39"/>
      <c r="I272" s="131"/>
      <c r="J272" s="39"/>
      <c r="K272" s="39"/>
      <c r="L272" s="43"/>
      <c r="M272" s="219"/>
      <c r="N272" s="79"/>
      <c r="O272" s="79"/>
      <c r="P272" s="79"/>
      <c r="Q272" s="79"/>
      <c r="R272" s="79"/>
      <c r="S272" s="79"/>
      <c r="T272" s="80"/>
      <c r="AT272" s="17" t="s">
        <v>155</v>
      </c>
      <c r="AU272" s="17" t="s">
        <v>80</v>
      </c>
    </row>
    <row r="273" spans="2:51" s="11" customFormat="1" ht="12">
      <c r="B273" s="220"/>
      <c r="C273" s="221"/>
      <c r="D273" s="217" t="s">
        <v>157</v>
      </c>
      <c r="E273" s="222" t="s">
        <v>19</v>
      </c>
      <c r="F273" s="223" t="s">
        <v>1145</v>
      </c>
      <c r="G273" s="221"/>
      <c r="H273" s="222" t="s">
        <v>19</v>
      </c>
      <c r="I273" s="224"/>
      <c r="J273" s="221"/>
      <c r="K273" s="221"/>
      <c r="L273" s="225"/>
      <c r="M273" s="226"/>
      <c r="N273" s="227"/>
      <c r="O273" s="227"/>
      <c r="P273" s="227"/>
      <c r="Q273" s="227"/>
      <c r="R273" s="227"/>
      <c r="S273" s="227"/>
      <c r="T273" s="228"/>
      <c r="AT273" s="229" t="s">
        <v>157</v>
      </c>
      <c r="AU273" s="229" t="s">
        <v>80</v>
      </c>
      <c r="AV273" s="11" t="s">
        <v>76</v>
      </c>
      <c r="AW273" s="11" t="s">
        <v>33</v>
      </c>
      <c r="AX273" s="11" t="s">
        <v>71</v>
      </c>
      <c r="AY273" s="229" t="s">
        <v>145</v>
      </c>
    </row>
    <row r="274" spans="2:51" s="11" customFormat="1" ht="12">
      <c r="B274" s="220"/>
      <c r="C274" s="221"/>
      <c r="D274" s="217" t="s">
        <v>157</v>
      </c>
      <c r="E274" s="222" t="s">
        <v>19</v>
      </c>
      <c r="F274" s="223" t="s">
        <v>159</v>
      </c>
      <c r="G274" s="221"/>
      <c r="H274" s="222" t="s">
        <v>19</v>
      </c>
      <c r="I274" s="224"/>
      <c r="J274" s="221"/>
      <c r="K274" s="221"/>
      <c r="L274" s="225"/>
      <c r="M274" s="226"/>
      <c r="N274" s="227"/>
      <c r="O274" s="227"/>
      <c r="P274" s="227"/>
      <c r="Q274" s="227"/>
      <c r="R274" s="227"/>
      <c r="S274" s="227"/>
      <c r="T274" s="228"/>
      <c r="AT274" s="229" t="s">
        <v>157</v>
      </c>
      <c r="AU274" s="229" t="s">
        <v>80</v>
      </c>
      <c r="AV274" s="11" t="s">
        <v>76</v>
      </c>
      <c r="AW274" s="11" t="s">
        <v>33</v>
      </c>
      <c r="AX274" s="11" t="s">
        <v>71</v>
      </c>
      <c r="AY274" s="229" t="s">
        <v>145</v>
      </c>
    </row>
    <row r="275" spans="2:51" s="11" customFormat="1" ht="12">
      <c r="B275" s="220"/>
      <c r="C275" s="221"/>
      <c r="D275" s="217" t="s">
        <v>157</v>
      </c>
      <c r="E275" s="222" t="s">
        <v>19</v>
      </c>
      <c r="F275" s="223" t="s">
        <v>297</v>
      </c>
      <c r="G275" s="221"/>
      <c r="H275" s="222" t="s">
        <v>19</v>
      </c>
      <c r="I275" s="224"/>
      <c r="J275" s="221"/>
      <c r="K275" s="221"/>
      <c r="L275" s="225"/>
      <c r="M275" s="226"/>
      <c r="N275" s="227"/>
      <c r="O275" s="227"/>
      <c r="P275" s="227"/>
      <c r="Q275" s="227"/>
      <c r="R275" s="227"/>
      <c r="S275" s="227"/>
      <c r="T275" s="228"/>
      <c r="AT275" s="229" t="s">
        <v>157</v>
      </c>
      <c r="AU275" s="229" t="s">
        <v>80</v>
      </c>
      <c r="AV275" s="11" t="s">
        <v>76</v>
      </c>
      <c r="AW275" s="11" t="s">
        <v>33</v>
      </c>
      <c r="AX275" s="11" t="s">
        <v>71</v>
      </c>
      <c r="AY275" s="229" t="s">
        <v>145</v>
      </c>
    </row>
    <row r="276" spans="2:51" s="12" customFormat="1" ht="12">
      <c r="B276" s="230"/>
      <c r="C276" s="231"/>
      <c r="D276" s="217" t="s">
        <v>157</v>
      </c>
      <c r="E276" s="232" t="s">
        <v>19</v>
      </c>
      <c r="F276" s="233" t="s">
        <v>161</v>
      </c>
      <c r="G276" s="231"/>
      <c r="H276" s="234">
        <v>30</v>
      </c>
      <c r="I276" s="235"/>
      <c r="J276" s="231"/>
      <c r="K276" s="231"/>
      <c r="L276" s="236"/>
      <c r="M276" s="237"/>
      <c r="N276" s="238"/>
      <c r="O276" s="238"/>
      <c r="P276" s="238"/>
      <c r="Q276" s="238"/>
      <c r="R276" s="238"/>
      <c r="S276" s="238"/>
      <c r="T276" s="239"/>
      <c r="AT276" s="240" t="s">
        <v>157</v>
      </c>
      <c r="AU276" s="240" t="s">
        <v>80</v>
      </c>
      <c r="AV276" s="12" t="s">
        <v>80</v>
      </c>
      <c r="AW276" s="12" t="s">
        <v>33</v>
      </c>
      <c r="AX276" s="12" t="s">
        <v>71</v>
      </c>
      <c r="AY276" s="240" t="s">
        <v>145</v>
      </c>
    </row>
    <row r="277" spans="2:51" s="12" customFormat="1" ht="12">
      <c r="B277" s="230"/>
      <c r="C277" s="231"/>
      <c r="D277" s="217" t="s">
        <v>157</v>
      </c>
      <c r="E277" s="232" t="s">
        <v>19</v>
      </c>
      <c r="F277" s="233" t="s">
        <v>76</v>
      </c>
      <c r="G277" s="231"/>
      <c r="H277" s="234">
        <v>1</v>
      </c>
      <c r="I277" s="235"/>
      <c r="J277" s="231"/>
      <c r="K277" s="231"/>
      <c r="L277" s="236"/>
      <c r="M277" s="237"/>
      <c r="N277" s="238"/>
      <c r="O277" s="238"/>
      <c r="P277" s="238"/>
      <c r="Q277" s="238"/>
      <c r="R277" s="238"/>
      <c r="S277" s="238"/>
      <c r="T277" s="239"/>
      <c r="AT277" s="240" t="s">
        <v>157</v>
      </c>
      <c r="AU277" s="240" t="s">
        <v>80</v>
      </c>
      <c r="AV277" s="12" t="s">
        <v>80</v>
      </c>
      <c r="AW277" s="12" t="s">
        <v>33</v>
      </c>
      <c r="AX277" s="12" t="s">
        <v>71</v>
      </c>
      <c r="AY277" s="240" t="s">
        <v>145</v>
      </c>
    </row>
    <row r="278" spans="2:51" s="13" customFormat="1" ht="12">
      <c r="B278" s="251"/>
      <c r="C278" s="252"/>
      <c r="D278" s="217" t="s">
        <v>157</v>
      </c>
      <c r="E278" s="253" t="s">
        <v>19</v>
      </c>
      <c r="F278" s="254" t="s">
        <v>185</v>
      </c>
      <c r="G278" s="252"/>
      <c r="H278" s="255">
        <v>31</v>
      </c>
      <c r="I278" s="256"/>
      <c r="J278" s="252"/>
      <c r="K278" s="252"/>
      <c r="L278" s="257"/>
      <c r="M278" s="258"/>
      <c r="N278" s="259"/>
      <c r="O278" s="259"/>
      <c r="P278" s="259"/>
      <c r="Q278" s="259"/>
      <c r="R278" s="259"/>
      <c r="S278" s="259"/>
      <c r="T278" s="260"/>
      <c r="AT278" s="261" t="s">
        <v>157</v>
      </c>
      <c r="AU278" s="261" t="s">
        <v>80</v>
      </c>
      <c r="AV278" s="13" t="s">
        <v>153</v>
      </c>
      <c r="AW278" s="13" t="s">
        <v>33</v>
      </c>
      <c r="AX278" s="13" t="s">
        <v>76</v>
      </c>
      <c r="AY278" s="261" t="s">
        <v>145</v>
      </c>
    </row>
    <row r="279" spans="2:65" s="1" customFormat="1" ht="20.4" customHeight="1">
      <c r="B279" s="38"/>
      <c r="C279" s="241" t="s">
        <v>299</v>
      </c>
      <c r="D279" s="241" t="s">
        <v>169</v>
      </c>
      <c r="E279" s="242" t="s">
        <v>300</v>
      </c>
      <c r="F279" s="243" t="s">
        <v>301</v>
      </c>
      <c r="G279" s="244" t="s">
        <v>151</v>
      </c>
      <c r="H279" s="245">
        <v>31</v>
      </c>
      <c r="I279" s="246"/>
      <c r="J279" s="247">
        <f>ROUND(I279*H279,2)</f>
        <v>0</v>
      </c>
      <c r="K279" s="243" t="s">
        <v>152</v>
      </c>
      <c r="L279" s="248"/>
      <c r="M279" s="249" t="s">
        <v>19</v>
      </c>
      <c r="N279" s="250" t="s">
        <v>42</v>
      </c>
      <c r="O279" s="79"/>
      <c r="P279" s="214">
        <f>O279*H279</f>
        <v>0</v>
      </c>
      <c r="Q279" s="214">
        <v>0.0425</v>
      </c>
      <c r="R279" s="214">
        <f>Q279*H279</f>
        <v>1.3175000000000001</v>
      </c>
      <c r="S279" s="214">
        <v>0</v>
      </c>
      <c r="T279" s="215">
        <f>S279*H279</f>
        <v>0</v>
      </c>
      <c r="AR279" s="17" t="s">
        <v>172</v>
      </c>
      <c r="AT279" s="17" t="s">
        <v>169</v>
      </c>
      <c r="AU279" s="17" t="s">
        <v>80</v>
      </c>
      <c r="AY279" s="17" t="s">
        <v>145</v>
      </c>
      <c r="BE279" s="216">
        <f>IF(N279="základní",J279,0)</f>
        <v>0</v>
      </c>
      <c r="BF279" s="216">
        <f>IF(N279="snížená",J279,0)</f>
        <v>0</v>
      </c>
      <c r="BG279" s="216">
        <f>IF(N279="zákl. přenesená",J279,0)</f>
        <v>0</v>
      </c>
      <c r="BH279" s="216">
        <f>IF(N279="sníž. přenesená",J279,0)</f>
        <v>0</v>
      </c>
      <c r="BI279" s="216">
        <f>IF(N279="nulová",J279,0)</f>
        <v>0</v>
      </c>
      <c r="BJ279" s="17" t="s">
        <v>76</v>
      </c>
      <c r="BK279" s="216">
        <f>ROUND(I279*H279,2)</f>
        <v>0</v>
      </c>
      <c r="BL279" s="17" t="s">
        <v>153</v>
      </c>
      <c r="BM279" s="17" t="s">
        <v>302</v>
      </c>
    </row>
    <row r="280" spans="2:63" s="10" customFormat="1" ht="22.8" customHeight="1">
      <c r="B280" s="189"/>
      <c r="C280" s="190"/>
      <c r="D280" s="191" t="s">
        <v>70</v>
      </c>
      <c r="E280" s="203" t="s">
        <v>220</v>
      </c>
      <c r="F280" s="203" t="s">
        <v>303</v>
      </c>
      <c r="G280" s="190"/>
      <c r="H280" s="190"/>
      <c r="I280" s="193"/>
      <c r="J280" s="204">
        <f>BK280</f>
        <v>0</v>
      </c>
      <c r="K280" s="190"/>
      <c r="L280" s="195"/>
      <c r="M280" s="196"/>
      <c r="N280" s="197"/>
      <c r="O280" s="197"/>
      <c r="P280" s="198">
        <f>SUM(P281:P459)</f>
        <v>0</v>
      </c>
      <c r="Q280" s="197"/>
      <c r="R280" s="198">
        <f>SUM(R281:R459)</f>
        <v>0.2990391</v>
      </c>
      <c r="S280" s="197"/>
      <c r="T280" s="199">
        <f>SUM(T281:T459)</f>
        <v>139.80612800000003</v>
      </c>
      <c r="AR280" s="200" t="s">
        <v>76</v>
      </c>
      <c r="AT280" s="201" t="s">
        <v>70</v>
      </c>
      <c r="AU280" s="201" t="s">
        <v>76</v>
      </c>
      <c r="AY280" s="200" t="s">
        <v>145</v>
      </c>
      <c r="BK280" s="202">
        <f>SUM(BK281:BK459)</f>
        <v>0</v>
      </c>
    </row>
    <row r="281" spans="2:65" s="1" customFormat="1" ht="20.4" customHeight="1">
      <c r="B281" s="38"/>
      <c r="C281" s="205" t="s">
        <v>8</v>
      </c>
      <c r="D281" s="205" t="s">
        <v>148</v>
      </c>
      <c r="E281" s="206" t="s">
        <v>304</v>
      </c>
      <c r="F281" s="207" t="s">
        <v>305</v>
      </c>
      <c r="G281" s="208" t="s">
        <v>177</v>
      </c>
      <c r="H281" s="209">
        <v>1060.2</v>
      </c>
      <c r="I281" s="210"/>
      <c r="J281" s="211">
        <f>ROUND(I281*H281,2)</f>
        <v>0</v>
      </c>
      <c r="K281" s="207" t="s">
        <v>152</v>
      </c>
      <c r="L281" s="43"/>
      <c r="M281" s="212" t="s">
        <v>19</v>
      </c>
      <c r="N281" s="213" t="s">
        <v>42</v>
      </c>
      <c r="O281" s="79"/>
      <c r="P281" s="214">
        <f>O281*H281</f>
        <v>0</v>
      </c>
      <c r="Q281" s="214">
        <v>0.00013</v>
      </c>
      <c r="R281" s="214">
        <f>Q281*H281</f>
        <v>0.137826</v>
      </c>
      <c r="S281" s="214">
        <v>0</v>
      </c>
      <c r="T281" s="215">
        <f>S281*H281</f>
        <v>0</v>
      </c>
      <c r="AR281" s="17" t="s">
        <v>153</v>
      </c>
      <c r="AT281" s="17" t="s">
        <v>148</v>
      </c>
      <c r="AU281" s="17" t="s">
        <v>80</v>
      </c>
      <c r="AY281" s="17" t="s">
        <v>145</v>
      </c>
      <c r="BE281" s="216">
        <f>IF(N281="základní",J281,0)</f>
        <v>0</v>
      </c>
      <c r="BF281" s="216">
        <f>IF(N281="snížená",J281,0)</f>
        <v>0</v>
      </c>
      <c r="BG281" s="216">
        <f>IF(N281="zákl. přenesená",J281,0)</f>
        <v>0</v>
      </c>
      <c r="BH281" s="216">
        <f>IF(N281="sníž. přenesená",J281,0)</f>
        <v>0</v>
      </c>
      <c r="BI281" s="216">
        <f>IF(N281="nulová",J281,0)</f>
        <v>0</v>
      </c>
      <c r="BJ281" s="17" t="s">
        <v>76</v>
      </c>
      <c r="BK281" s="216">
        <f>ROUND(I281*H281,2)</f>
        <v>0</v>
      </c>
      <c r="BL281" s="17" t="s">
        <v>153</v>
      </c>
      <c r="BM281" s="17" t="s">
        <v>306</v>
      </c>
    </row>
    <row r="282" spans="2:47" s="1" customFormat="1" ht="12">
      <c r="B282" s="38"/>
      <c r="C282" s="39"/>
      <c r="D282" s="217" t="s">
        <v>155</v>
      </c>
      <c r="E282" s="39"/>
      <c r="F282" s="218" t="s">
        <v>307</v>
      </c>
      <c r="G282" s="39"/>
      <c r="H282" s="39"/>
      <c r="I282" s="131"/>
      <c r="J282" s="39"/>
      <c r="K282" s="39"/>
      <c r="L282" s="43"/>
      <c r="M282" s="219"/>
      <c r="N282" s="79"/>
      <c r="O282" s="79"/>
      <c r="P282" s="79"/>
      <c r="Q282" s="79"/>
      <c r="R282" s="79"/>
      <c r="S282" s="79"/>
      <c r="T282" s="80"/>
      <c r="AT282" s="17" t="s">
        <v>155</v>
      </c>
      <c r="AU282" s="17" t="s">
        <v>80</v>
      </c>
    </row>
    <row r="283" spans="2:51" s="11" customFormat="1" ht="12">
      <c r="B283" s="220"/>
      <c r="C283" s="221"/>
      <c r="D283" s="217" t="s">
        <v>157</v>
      </c>
      <c r="E283" s="222" t="s">
        <v>19</v>
      </c>
      <c r="F283" s="223" t="s">
        <v>158</v>
      </c>
      <c r="G283" s="221"/>
      <c r="H283" s="222" t="s">
        <v>19</v>
      </c>
      <c r="I283" s="224"/>
      <c r="J283" s="221"/>
      <c r="K283" s="221"/>
      <c r="L283" s="225"/>
      <c r="M283" s="226"/>
      <c r="N283" s="227"/>
      <c r="O283" s="227"/>
      <c r="P283" s="227"/>
      <c r="Q283" s="227"/>
      <c r="R283" s="227"/>
      <c r="S283" s="227"/>
      <c r="T283" s="228"/>
      <c r="AT283" s="229" t="s">
        <v>157</v>
      </c>
      <c r="AU283" s="229" t="s">
        <v>80</v>
      </c>
      <c r="AV283" s="11" t="s">
        <v>76</v>
      </c>
      <c r="AW283" s="11" t="s">
        <v>33</v>
      </c>
      <c r="AX283" s="11" t="s">
        <v>71</v>
      </c>
      <c r="AY283" s="229" t="s">
        <v>145</v>
      </c>
    </row>
    <row r="284" spans="2:51" s="11" customFormat="1" ht="12">
      <c r="B284" s="220"/>
      <c r="C284" s="221"/>
      <c r="D284" s="217" t="s">
        <v>157</v>
      </c>
      <c r="E284" s="222" t="s">
        <v>19</v>
      </c>
      <c r="F284" s="223" t="s">
        <v>159</v>
      </c>
      <c r="G284" s="221"/>
      <c r="H284" s="222" t="s">
        <v>19</v>
      </c>
      <c r="I284" s="224"/>
      <c r="J284" s="221"/>
      <c r="K284" s="221"/>
      <c r="L284" s="225"/>
      <c r="M284" s="226"/>
      <c r="N284" s="227"/>
      <c r="O284" s="227"/>
      <c r="P284" s="227"/>
      <c r="Q284" s="227"/>
      <c r="R284" s="227"/>
      <c r="S284" s="227"/>
      <c r="T284" s="228"/>
      <c r="AT284" s="229" t="s">
        <v>157</v>
      </c>
      <c r="AU284" s="229" t="s">
        <v>80</v>
      </c>
      <c r="AV284" s="11" t="s">
        <v>76</v>
      </c>
      <c r="AW284" s="11" t="s">
        <v>33</v>
      </c>
      <c r="AX284" s="11" t="s">
        <v>71</v>
      </c>
      <c r="AY284" s="229" t="s">
        <v>145</v>
      </c>
    </row>
    <row r="285" spans="2:51" s="12" customFormat="1" ht="12">
      <c r="B285" s="230"/>
      <c r="C285" s="231"/>
      <c r="D285" s="217" t="s">
        <v>157</v>
      </c>
      <c r="E285" s="232" t="s">
        <v>19</v>
      </c>
      <c r="F285" s="233" t="s">
        <v>93</v>
      </c>
      <c r="G285" s="231"/>
      <c r="H285" s="234">
        <v>960.1</v>
      </c>
      <c r="I285" s="235"/>
      <c r="J285" s="231"/>
      <c r="K285" s="231"/>
      <c r="L285" s="236"/>
      <c r="M285" s="237"/>
      <c r="N285" s="238"/>
      <c r="O285" s="238"/>
      <c r="P285" s="238"/>
      <c r="Q285" s="238"/>
      <c r="R285" s="238"/>
      <c r="S285" s="238"/>
      <c r="T285" s="239"/>
      <c r="AT285" s="240" t="s">
        <v>157</v>
      </c>
      <c r="AU285" s="240" t="s">
        <v>80</v>
      </c>
      <c r="AV285" s="12" t="s">
        <v>80</v>
      </c>
      <c r="AW285" s="12" t="s">
        <v>33</v>
      </c>
      <c r="AX285" s="12" t="s">
        <v>71</v>
      </c>
      <c r="AY285" s="240" t="s">
        <v>145</v>
      </c>
    </row>
    <row r="286" spans="2:51" s="12" customFormat="1" ht="12">
      <c r="B286" s="230"/>
      <c r="C286" s="231"/>
      <c r="D286" s="217" t="s">
        <v>157</v>
      </c>
      <c r="E286" s="232" t="s">
        <v>19</v>
      </c>
      <c r="F286" s="233" t="s">
        <v>95</v>
      </c>
      <c r="G286" s="231"/>
      <c r="H286" s="234">
        <v>100.1</v>
      </c>
      <c r="I286" s="235"/>
      <c r="J286" s="231"/>
      <c r="K286" s="231"/>
      <c r="L286" s="236"/>
      <c r="M286" s="237"/>
      <c r="N286" s="238"/>
      <c r="O286" s="238"/>
      <c r="P286" s="238"/>
      <c r="Q286" s="238"/>
      <c r="R286" s="238"/>
      <c r="S286" s="238"/>
      <c r="T286" s="239"/>
      <c r="AT286" s="240" t="s">
        <v>157</v>
      </c>
      <c r="AU286" s="240" t="s">
        <v>80</v>
      </c>
      <c r="AV286" s="12" t="s">
        <v>80</v>
      </c>
      <c r="AW286" s="12" t="s">
        <v>33</v>
      </c>
      <c r="AX286" s="12" t="s">
        <v>71</v>
      </c>
      <c r="AY286" s="240" t="s">
        <v>145</v>
      </c>
    </row>
    <row r="287" spans="2:51" s="13" customFormat="1" ht="12">
      <c r="B287" s="251"/>
      <c r="C287" s="252"/>
      <c r="D287" s="217" t="s">
        <v>157</v>
      </c>
      <c r="E287" s="253" t="s">
        <v>19</v>
      </c>
      <c r="F287" s="254" t="s">
        <v>185</v>
      </c>
      <c r="G287" s="252"/>
      <c r="H287" s="255">
        <v>1060.2</v>
      </c>
      <c r="I287" s="256"/>
      <c r="J287" s="252"/>
      <c r="K287" s="252"/>
      <c r="L287" s="257"/>
      <c r="M287" s="258"/>
      <c r="N287" s="259"/>
      <c r="O287" s="259"/>
      <c r="P287" s="259"/>
      <c r="Q287" s="259"/>
      <c r="R287" s="259"/>
      <c r="S287" s="259"/>
      <c r="T287" s="260"/>
      <c r="AT287" s="261" t="s">
        <v>157</v>
      </c>
      <c r="AU287" s="261" t="s">
        <v>80</v>
      </c>
      <c r="AV287" s="13" t="s">
        <v>153</v>
      </c>
      <c r="AW287" s="13" t="s">
        <v>33</v>
      </c>
      <c r="AX287" s="13" t="s">
        <v>76</v>
      </c>
      <c r="AY287" s="261" t="s">
        <v>145</v>
      </c>
    </row>
    <row r="288" spans="2:65" s="1" customFormat="1" ht="20.4" customHeight="1">
      <c r="B288" s="38"/>
      <c r="C288" s="205" t="s">
        <v>308</v>
      </c>
      <c r="D288" s="205" t="s">
        <v>148</v>
      </c>
      <c r="E288" s="206" t="s">
        <v>309</v>
      </c>
      <c r="F288" s="207" t="s">
        <v>310</v>
      </c>
      <c r="G288" s="208" t="s">
        <v>177</v>
      </c>
      <c r="H288" s="209">
        <v>1200</v>
      </c>
      <c r="I288" s="210"/>
      <c r="J288" s="211">
        <f>ROUND(I288*H288,2)</f>
        <v>0</v>
      </c>
      <c r="K288" s="207" t="s">
        <v>152</v>
      </c>
      <c r="L288" s="43"/>
      <c r="M288" s="212" t="s">
        <v>19</v>
      </c>
      <c r="N288" s="213" t="s">
        <v>42</v>
      </c>
      <c r="O288" s="79"/>
      <c r="P288" s="214">
        <f>O288*H288</f>
        <v>0</v>
      </c>
      <c r="Q288" s="214">
        <v>4E-05</v>
      </c>
      <c r="R288" s="214">
        <f>Q288*H288</f>
        <v>0.048</v>
      </c>
      <c r="S288" s="214">
        <v>0</v>
      </c>
      <c r="T288" s="215">
        <f>S288*H288</f>
        <v>0</v>
      </c>
      <c r="AR288" s="17" t="s">
        <v>153</v>
      </c>
      <c r="AT288" s="17" t="s">
        <v>148</v>
      </c>
      <c r="AU288" s="17" t="s">
        <v>80</v>
      </c>
      <c r="AY288" s="17" t="s">
        <v>145</v>
      </c>
      <c r="BE288" s="216">
        <f>IF(N288="základní",J288,0)</f>
        <v>0</v>
      </c>
      <c r="BF288" s="216">
        <f>IF(N288="snížená",J288,0)</f>
        <v>0</v>
      </c>
      <c r="BG288" s="216">
        <f>IF(N288="zákl. přenesená",J288,0)</f>
        <v>0</v>
      </c>
      <c r="BH288" s="216">
        <f>IF(N288="sníž. přenesená",J288,0)</f>
        <v>0</v>
      </c>
      <c r="BI288" s="216">
        <f>IF(N288="nulová",J288,0)</f>
        <v>0</v>
      </c>
      <c r="BJ288" s="17" t="s">
        <v>76</v>
      </c>
      <c r="BK288" s="216">
        <f>ROUND(I288*H288,2)</f>
        <v>0</v>
      </c>
      <c r="BL288" s="17" t="s">
        <v>153</v>
      </c>
      <c r="BM288" s="17" t="s">
        <v>311</v>
      </c>
    </row>
    <row r="289" spans="2:47" s="1" customFormat="1" ht="12">
      <c r="B289" s="38"/>
      <c r="C289" s="39"/>
      <c r="D289" s="217" t="s">
        <v>155</v>
      </c>
      <c r="E289" s="39"/>
      <c r="F289" s="218" t="s">
        <v>312</v>
      </c>
      <c r="G289" s="39"/>
      <c r="H289" s="39"/>
      <c r="I289" s="131"/>
      <c r="J289" s="39"/>
      <c r="K289" s="39"/>
      <c r="L289" s="43"/>
      <c r="M289" s="219"/>
      <c r="N289" s="79"/>
      <c r="O289" s="79"/>
      <c r="P289" s="79"/>
      <c r="Q289" s="79"/>
      <c r="R289" s="79"/>
      <c r="S289" s="79"/>
      <c r="T289" s="80"/>
      <c r="AT289" s="17" t="s">
        <v>155</v>
      </c>
      <c r="AU289" s="17" t="s">
        <v>80</v>
      </c>
    </row>
    <row r="290" spans="2:65" s="1" customFormat="1" ht="14.4" customHeight="1">
      <c r="B290" s="38"/>
      <c r="C290" s="205" t="s">
        <v>313</v>
      </c>
      <c r="D290" s="205" t="s">
        <v>148</v>
      </c>
      <c r="E290" s="206" t="s">
        <v>314</v>
      </c>
      <c r="F290" s="207" t="s">
        <v>1166</v>
      </c>
      <c r="G290" s="208" t="s">
        <v>316</v>
      </c>
      <c r="H290" s="209">
        <v>118.3</v>
      </c>
      <c r="I290" s="210"/>
      <c r="J290" s="211">
        <f>ROUND(I290*H290,2)</f>
        <v>0</v>
      </c>
      <c r="K290" s="207" t="s">
        <v>19</v>
      </c>
      <c r="L290" s="43"/>
      <c r="M290" s="212" t="s">
        <v>19</v>
      </c>
      <c r="N290" s="213" t="s">
        <v>42</v>
      </c>
      <c r="O290" s="79"/>
      <c r="P290" s="214">
        <f>O290*H290</f>
        <v>0</v>
      </c>
      <c r="Q290" s="214">
        <v>0</v>
      </c>
      <c r="R290" s="214">
        <f>Q290*H290</f>
        <v>0</v>
      </c>
      <c r="S290" s="214">
        <v>0</v>
      </c>
      <c r="T290" s="215">
        <f>S290*H290</f>
        <v>0</v>
      </c>
      <c r="AR290" s="17" t="s">
        <v>153</v>
      </c>
      <c r="AT290" s="17" t="s">
        <v>148</v>
      </c>
      <c r="AU290" s="17" t="s">
        <v>80</v>
      </c>
      <c r="AY290" s="17" t="s">
        <v>145</v>
      </c>
      <c r="BE290" s="216">
        <f>IF(N290="základní",J290,0)</f>
        <v>0</v>
      </c>
      <c r="BF290" s="216">
        <f>IF(N290="snížená",J290,0)</f>
        <v>0</v>
      </c>
      <c r="BG290" s="216">
        <f>IF(N290="zákl. přenesená",J290,0)</f>
        <v>0</v>
      </c>
      <c r="BH290" s="216">
        <f>IF(N290="sníž. přenesená",J290,0)</f>
        <v>0</v>
      </c>
      <c r="BI290" s="216">
        <f>IF(N290="nulová",J290,0)</f>
        <v>0</v>
      </c>
      <c r="BJ290" s="17" t="s">
        <v>76</v>
      </c>
      <c r="BK290" s="216">
        <f>ROUND(I290*H290,2)</f>
        <v>0</v>
      </c>
      <c r="BL290" s="17" t="s">
        <v>153</v>
      </c>
      <c r="BM290" s="17" t="s">
        <v>317</v>
      </c>
    </row>
    <row r="291" spans="2:47" s="1" customFormat="1" ht="12">
      <c r="B291" s="38"/>
      <c r="C291" s="39"/>
      <c r="D291" s="217" t="s">
        <v>155</v>
      </c>
      <c r="E291" s="39"/>
      <c r="F291" s="218" t="s">
        <v>318</v>
      </c>
      <c r="G291" s="39"/>
      <c r="H291" s="39"/>
      <c r="I291" s="131"/>
      <c r="J291" s="39"/>
      <c r="K291" s="39"/>
      <c r="L291" s="43"/>
      <c r="M291" s="219"/>
      <c r="N291" s="79"/>
      <c r="O291" s="79"/>
      <c r="P291" s="79"/>
      <c r="Q291" s="79"/>
      <c r="R291" s="79"/>
      <c r="S291" s="79"/>
      <c r="T291" s="80"/>
      <c r="AT291" s="17" t="s">
        <v>155</v>
      </c>
      <c r="AU291" s="17" t="s">
        <v>80</v>
      </c>
    </row>
    <row r="292" spans="2:51" s="11" customFormat="1" ht="12">
      <c r="B292" s="220"/>
      <c r="C292" s="221"/>
      <c r="D292" s="217" t="s">
        <v>157</v>
      </c>
      <c r="E292" s="222" t="s">
        <v>19</v>
      </c>
      <c r="F292" s="223" t="s">
        <v>1145</v>
      </c>
      <c r="G292" s="221"/>
      <c r="H292" s="222" t="s">
        <v>19</v>
      </c>
      <c r="I292" s="224"/>
      <c r="J292" s="221"/>
      <c r="K292" s="221"/>
      <c r="L292" s="225"/>
      <c r="M292" s="226"/>
      <c r="N292" s="227"/>
      <c r="O292" s="227"/>
      <c r="P292" s="227"/>
      <c r="Q292" s="227"/>
      <c r="R292" s="227"/>
      <c r="S292" s="227"/>
      <c r="T292" s="228"/>
      <c r="AT292" s="229" t="s">
        <v>157</v>
      </c>
      <c r="AU292" s="229" t="s">
        <v>80</v>
      </c>
      <c r="AV292" s="11" t="s">
        <v>76</v>
      </c>
      <c r="AW292" s="11" t="s">
        <v>33</v>
      </c>
      <c r="AX292" s="11" t="s">
        <v>71</v>
      </c>
      <c r="AY292" s="229" t="s">
        <v>145</v>
      </c>
    </row>
    <row r="293" spans="2:51" s="11" customFormat="1" ht="12">
      <c r="B293" s="220"/>
      <c r="C293" s="221"/>
      <c r="D293" s="217" t="s">
        <v>157</v>
      </c>
      <c r="E293" s="222" t="s">
        <v>19</v>
      </c>
      <c r="F293" s="223" t="s">
        <v>159</v>
      </c>
      <c r="G293" s="221"/>
      <c r="H293" s="222" t="s">
        <v>19</v>
      </c>
      <c r="I293" s="224"/>
      <c r="J293" s="221"/>
      <c r="K293" s="221"/>
      <c r="L293" s="225"/>
      <c r="M293" s="226"/>
      <c r="N293" s="227"/>
      <c r="O293" s="227"/>
      <c r="P293" s="227"/>
      <c r="Q293" s="227"/>
      <c r="R293" s="227"/>
      <c r="S293" s="227"/>
      <c r="T293" s="228"/>
      <c r="AT293" s="229" t="s">
        <v>157</v>
      </c>
      <c r="AU293" s="229" t="s">
        <v>80</v>
      </c>
      <c r="AV293" s="11" t="s">
        <v>76</v>
      </c>
      <c r="AW293" s="11" t="s">
        <v>33</v>
      </c>
      <c r="AX293" s="11" t="s">
        <v>71</v>
      </c>
      <c r="AY293" s="229" t="s">
        <v>145</v>
      </c>
    </row>
    <row r="294" spans="2:51" s="11" customFormat="1" ht="12">
      <c r="B294" s="220"/>
      <c r="C294" s="221"/>
      <c r="D294" s="217" t="s">
        <v>157</v>
      </c>
      <c r="E294" s="222" t="s">
        <v>19</v>
      </c>
      <c r="F294" s="223" t="s">
        <v>320</v>
      </c>
      <c r="G294" s="221"/>
      <c r="H294" s="222" t="s">
        <v>19</v>
      </c>
      <c r="I294" s="224"/>
      <c r="J294" s="221"/>
      <c r="K294" s="221"/>
      <c r="L294" s="225"/>
      <c r="M294" s="226"/>
      <c r="N294" s="227"/>
      <c r="O294" s="227"/>
      <c r="P294" s="227"/>
      <c r="Q294" s="227"/>
      <c r="R294" s="227"/>
      <c r="S294" s="227"/>
      <c r="T294" s="228"/>
      <c r="AT294" s="229" t="s">
        <v>157</v>
      </c>
      <c r="AU294" s="229" t="s">
        <v>80</v>
      </c>
      <c r="AV294" s="11" t="s">
        <v>76</v>
      </c>
      <c r="AW294" s="11" t="s">
        <v>33</v>
      </c>
      <c r="AX294" s="11" t="s">
        <v>71</v>
      </c>
      <c r="AY294" s="229" t="s">
        <v>145</v>
      </c>
    </row>
    <row r="295" spans="2:51" s="12" customFormat="1" ht="12">
      <c r="B295" s="230"/>
      <c r="C295" s="231"/>
      <c r="D295" s="217" t="s">
        <v>157</v>
      </c>
      <c r="E295" s="232" t="s">
        <v>19</v>
      </c>
      <c r="F295" s="233" t="s">
        <v>321</v>
      </c>
      <c r="G295" s="231"/>
      <c r="H295" s="234">
        <v>118.3</v>
      </c>
      <c r="I295" s="235"/>
      <c r="J295" s="231"/>
      <c r="K295" s="231"/>
      <c r="L295" s="236"/>
      <c r="M295" s="237"/>
      <c r="N295" s="238"/>
      <c r="O295" s="238"/>
      <c r="P295" s="238"/>
      <c r="Q295" s="238"/>
      <c r="R295" s="238"/>
      <c r="S295" s="238"/>
      <c r="T295" s="239"/>
      <c r="AT295" s="240" t="s">
        <v>157</v>
      </c>
      <c r="AU295" s="240" t="s">
        <v>80</v>
      </c>
      <c r="AV295" s="12" t="s">
        <v>80</v>
      </c>
      <c r="AW295" s="12" t="s">
        <v>33</v>
      </c>
      <c r="AX295" s="12" t="s">
        <v>76</v>
      </c>
      <c r="AY295" s="240" t="s">
        <v>145</v>
      </c>
    </row>
    <row r="296" spans="2:65" s="1" customFormat="1" ht="14.4" customHeight="1">
      <c r="B296" s="38"/>
      <c r="C296" s="241" t="s">
        <v>322</v>
      </c>
      <c r="D296" s="241" t="s">
        <v>169</v>
      </c>
      <c r="E296" s="242" t="s">
        <v>323</v>
      </c>
      <c r="F296" s="243" t="s">
        <v>324</v>
      </c>
      <c r="G296" s="244" t="s">
        <v>316</v>
      </c>
      <c r="H296" s="245">
        <v>130.13</v>
      </c>
      <c r="I296" s="246"/>
      <c r="J296" s="247">
        <f>ROUND(I296*H296,2)</f>
        <v>0</v>
      </c>
      <c r="K296" s="243" t="s">
        <v>19</v>
      </c>
      <c r="L296" s="248"/>
      <c r="M296" s="249" t="s">
        <v>19</v>
      </c>
      <c r="N296" s="250" t="s">
        <v>42</v>
      </c>
      <c r="O296" s="79"/>
      <c r="P296" s="214">
        <f>O296*H296</f>
        <v>0</v>
      </c>
      <c r="Q296" s="214">
        <v>0.00087</v>
      </c>
      <c r="R296" s="214">
        <f>Q296*H296</f>
        <v>0.1132131</v>
      </c>
      <c r="S296" s="214">
        <v>0</v>
      </c>
      <c r="T296" s="215">
        <f>S296*H296</f>
        <v>0</v>
      </c>
      <c r="AR296" s="17" t="s">
        <v>172</v>
      </c>
      <c r="AT296" s="17" t="s">
        <v>169</v>
      </c>
      <c r="AU296" s="17" t="s">
        <v>80</v>
      </c>
      <c r="AY296" s="17" t="s">
        <v>145</v>
      </c>
      <c r="BE296" s="216">
        <f>IF(N296="základní",J296,0)</f>
        <v>0</v>
      </c>
      <c r="BF296" s="216">
        <f>IF(N296="snížená",J296,0)</f>
        <v>0</v>
      </c>
      <c r="BG296" s="216">
        <f>IF(N296="zákl. přenesená",J296,0)</f>
        <v>0</v>
      </c>
      <c r="BH296" s="216">
        <f>IF(N296="sníž. přenesená",J296,0)</f>
        <v>0</v>
      </c>
      <c r="BI296" s="216">
        <f>IF(N296="nulová",J296,0)</f>
        <v>0</v>
      </c>
      <c r="BJ296" s="17" t="s">
        <v>76</v>
      </c>
      <c r="BK296" s="216">
        <f>ROUND(I296*H296,2)</f>
        <v>0</v>
      </c>
      <c r="BL296" s="17" t="s">
        <v>153</v>
      </c>
      <c r="BM296" s="17" t="s">
        <v>325</v>
      </c>
    </row>
    <row r="297" spans="2:51" s="12" customFormat="1" ht="12">
      <c r="B297" s="230"/>
      <c r="C297" s="231"/>
      <c r="D297" s="217" t="s">
        <v>157</v>
      </c>
      <c r="E297" s="231"/>
      <c r="F297" s="233" t="s">
        <v>326</v>
      </c>
      <c r="G297" s="231"/>
      <c r="H297" s="234">
        <v>130.13</v>
      </c>
      <c r="I297" s="235"/>
      <c r="J297" s="231"/>
      <c r="K297" s="231"/>
      <c r="L297" s="236"/>
      <c r="M297" s="237"/>
      <c r="N297" s="238"/>
      <c r="O297" s="238"/>
      <c r="P297" s="238"/>
      <c r="Q297" s="238"/>
      <c r="R297" s="238"/>
      <c r="S297" s="238"/>
      <c r="T297" s="239"/>
      <c r="AT297" s="240" t="s">
        <v>157</v>
      </c>
      <c r="AU297" s="240" t="s">
        <v>80</v>
      </c>
      <c r="AV297" s="12" t="s">
        <v>80</v>
      </c>
      <c r="AW297" s="12" t="s">
        <v>4</v>
      </c>
      <c r="AX297" s="12" t="s">
        <v>76</v>
      </c>
      <c r="AY297" s="240" t="s">
        <v>145</v>
      </c>
    </row>
    <row r="298" spans="2:65" s="1" customFormat="1" ht="14.4" customHeight="1">
      <c r="B298" s="38"/>
      <c r="C298" s="205" t="s">
        <v>327</v>
      </c>
      <c r="D298" s="205" t="s">
        <v>148</v>
      </c>
      <c r="E298" s="206" t="s">
        <v>328</v>
      </c>
      <c r="F298" s="207" t="s">
        <v>1167</v>
      </c>
      <c r="G298" s="208" t="s">
        <v>151</v>
      </c>
      <c r="H298" s="209">
        <v>20</v>
      </c>
      <c r="I298" s="210"/>
      <c r="J298" s="211">
        <f>ROUND(I298*H298,2)</f>
        <v>0</v>
      </c>
      <c r="K298" s="207" t="s">
        <v>19</v>
      </c>
      <c r="L298" s="43"/>
      <c r="M298" s="212" t="s">
        <v>19</v>
      </c>
      <c r="N298" s="213" t="s">
        <v>42</v>
      </c>
      <c r="O298" s="79"/>
      <c r="P298" s="214">
        <f>O298*H298</f>
        <v>0</v>
      </c>
      <c r="Q298" s="214">
        <v>0</v>
      </c>
      <c r="R298" s="214">
        <f>Q298*H298</f>
        <v>0</v>
      </c>
      <c r="S298" s="214">
        <v>0</v>
      </c>
      <c r="T298" s="215">
        <f>S298*H298</f>
        <v>0</v>
      </c>
      <c r="AR298" s="17" t="s">
        <v>153</v>
      </c>
      <c r="AT298" s="17" t="s">
        <v>148</v>
      </c>
      <c r="AU298" s="17" t="s">
        <v>80</v>
      </c>
      <c r="AY298" s="17" t="s">
        <v>145</v>
      </c>
      <c r="BE298" s="216">
        <f>IF(N298="základní",J298,0)</f>
        <v>0</v>
      </c>
      <c r="BF298" s="216">
        <f>IF(N298="snížená",J298,0)</f>
        <v>0</v>
      </c>
      <c r="BG298" s="216">
        <f>IF(N298="zákl. přenesená",J298,0)</f>
        <v>0</v>
      </c>
      <c r="BH298" s="216">
        <f>IF(N298="sníž. přenesená",J298,0)</f>
        <v>0</v>
      </c>
      <c r="BI298" s="216">
        <f>IF(N298="nulová",J298,0)</f>
        <v>0</v>
      </c>
      <c r="BJ298" s="17" t="s">
        <v>76</v>
      </c>
      <c r="BK298" s="216">
        <f>ROUND(I298*H298,2)</f>
        <v>0</v>
      </c>
      <c r="BL298" s="17" t="s">
        <v>153</v>
      </c>
      <c r="BM298" s="17" t="s">
        <v>330</v>
      </c>
    </row>
    <row r="299" spans="2:65" s="1" customFormat="1" ht="20.4" customHeight="1">
      <c r="B299" s="38"/>
      <c r="C299" s="205" t="s">
        <v>331</v>
      </c>
      <c r="D299" s="205" t="s">
        <v>148</v>
      </c>
      <c r="E299" s="206" t="s">
        <v>332</v>
      </c>
      <c r="F299" s="207" t="s">
        <v>333</v>
      </c>
      <c r="G299" s="208" t="s">
        <v>177</v>
      </c>
      <c r="H299" s="209">
        <v>16.935</v>
      </c>
      <c r="I299" s="210"/>
      <c r="J299" s="211">
        <f>ROUND(I299*H299,2)</f>
        <v>0</v>
      </c>
      <c r="K299" s="207" t="s">
        <v>152</v>
      </c>
      <c r="L299" s="43"/>
      <c r="M299" s="212" t="s">
        <v>19</v>
      </c>
      <c r="N299" s="213" t="s">
        <v>42</v>
      </c>
      <c r="O299" s="79"/>
      <c r="P299" s="214">
        <f>O299*H299</f>
        <v>0</v>
      </c>
      <c r="Q299" s="214">
        <v>0</v>
      </c>
      <c r="R299" s="214">
        <f>Q299*H299</f>
        <v>0</v>
      </c>
      <c r="S299" s="214">
        <v>0.131</v>
      </c>
      <c r="T299" s="215">
        <f>S299*H299</f>
        <v>2.218485</v>
      </c>
      <c r="AR299" s="17" t="s">
        <v>153</v>
      </c>
      <c r="AT299" s="17" t="s">
        <v>148</v>
      </c>
      <c r="AU299" s="17" t="s">
        <v>80</v>
      </c>
      <c r="AY299" s="17" t="s">
        <v>145</v>
      </c>
      <c r="BE299" s="216">
        <f>IF(N299="základní",J299,0)</f>
        <v>0</v>
      </c>
      <c r="BF299" s="216">
        <f>IF(N299="snížená",J299,0)</f>
        <v>0</v>
      </c>
      <c r="BG299" s="216">
        <f>IF(N299="zákl. přenesená",J299,0)</f>
        <v>0</v>
      </c>
      <c r="BH299" s="216">
        <f>IF(N299="sníž. přenesená",J299,0)</f>
        <v>0</v>
      </c>
      <c r="BI299" s="216">
        <f>IF(N299="nulová",J299,0)</f>
        <v>0</v>
      </c>
      <c r="BJ299" s="17" t="s">
        <v>76</v>
      </c>
      <c r="BK299" s="216">
        <f>ROUND(I299*H299,2)</f>
        <v>0</v>
      </c>
      <c r="BL299" s="17" t="s">
        <v>153</v>
      </c>
      <c r="BM299" s="17" t="s">
        <v>334</v>
      </c>
    </row>
    <row r="300" spans="2:51" s="11" customFormat="1" ht="12">
      <c r="B300" s="220"/>
      <c r="C300" s="221"/>
      <c r="D300" s="217" t="s">
        <v>157</v>
      </c>
      <c r="E300" s="222" t="s">
        <v>19</v>
      </c>
      <c r="F300" s="223" t="s">
        <v>1168</v>
      </c>
      <c r="G300" s="221"/>
      <c r="H300" s="222" t="s">
        <v>19</v>
      </c>
      <c r="I300" s="224"/>
      <c r="J300" s="221"/>
      <c r="K300" s="221"/>
      <c r="L300" s="225"/>
      <c r="M300" s="226"/>
      <c r="N300" s="227"/>
      <c r="O300" s="227"/>
      <c r="P300" s="227"/>
      <c r="Q300" s="227"/>
      <c r="R300" s="227"/>
      <c r="S300" s="227"/>
      <c r="T300" s="228"/>
      <c r="AT300" s="229" t="s">
        <v>157</v>
      </c>
      <c r="AU300" s="229" t="s">
        <v>80</v>
      </c>
      <c r="AV300" s="11" t="s">
        <v>76</v>
      </c>
      <c r="AW300" s="11" t="s">
        <v>33</v>
      </c>
      <c r="AX300" s="11" t="s">
        <v>71</v>
      </c>
      <c r="AY300" s="229" t="s">
        <v>145</v>
      </c>
    </row>
    <row r="301" spans="2:51" s="11" customFormat="1" ht="12">
      <c r="B301" s="220"/>
      <c r="C301" s="221"/>
      <c r="D301" s="217" t="s">
        <v>157</v>
      </c>
      <c r="E301" s="222" t="s">
        <v>19</v>
      </c>
      <c r="F301" s="223" t="s">
        <v>336</v>
      </c>
      <c r="G301" s="221"/>
      <c r="H301" s="222" t="s">
        <v>19</v>
      </c>
      <c r="I301" s="224"/>
      <c r="J301" s="221"/>
      <c r="K301" s="221"/>
      <c r="L301" s="225"/>
      <c r="M301" s="226"/>
      <c r="N301" s="227"/>
      <c r="O301" s="227"/>
      <c r="P301" s="227"/>
      <c r="Q301" s="227"/>
      <c r="R301" s="227"/>
      <c r="S301" s="227"/>
      <c r="T301" s="228"/>
      <c r="AT301" s="229" t="s">
        <v>157</v>
      </c>
      <c r="AU301" s="229" t="s">
        <v>80</v>
      </c>
      <c r="AV301" s="11" t="s">
        <v>76</v>
      </c>
      <c r="AW301" s="11" t="s">
        <v>33</v>
      </c>
      <c r="AX301" s="11" t="s">
        <v>71</v>
      </c>
      <c r="AY301" s="229" t="s">
        <v>145</v>
      </c>
    </row>
    <row r="302" spans="2:51" s="11" customFormat="1" ht="12">
      <c r="B302" s="220"/>
      <c r="C302" s="221"/>
      <c r="D302" s="217" t="s">
        <v>157</v>
      </c>
      <c r="E302" s="222" t="s">
        <v>19</v>
      </c>
      <c r="F302" s="223" t="s">
        <v>337</v>
      </c>
      <c r="G302" s="221"/>
      <c r="H302" s="222" t="s">
        <v>19</v>
      </c>
      <c r="I302" s="224"/>
      <c r="J302" s="221"/>
      <c r="K302" s="221"/>
      <c r="L302" s="225"/>
      <c r="M302" s="226"/>
      <c r="N302" s="227"/>
      <c r="O302" s="227"/>
      <c r="P302" s="227"/>
      <c r="Q302" s="227"/>
      <c r="R302" s="227"/>
      <c r="S302" s="227"/>
      <c r="T302" s="228"/>
      <c r="AT302" s="229" t="s">
        <v>157</v>
      </c>
      <c r="AU302" s="229" t="s">
        <v>80</v>
      </c>
      <c r="AV302" s="11" t="s">
        <v>76</v>
      </c>
      <c r="AW302" s="11" t="s">
        <v>33</v>
      </c>
      <c r="AX302" s="11" t="s">
        <v>71</v>
      </c>
      <c r="AY302" s="229" t="s">
        <v>145</v>
      </c>
    </row>
    <row r="303" spans="2:51" s="12" customFormat="1" ht="12">
      <c r="B303" s="230"/>
      <c r="C303" s="231"/>
      <c r="D303" s="217" t="s">
        <v>157</v>
      </c>
      <c r="E303" s="232" t="s">
        <v>19</v>
      </c>
      <c r="F303" s="233" t="s">
        <v>1169</v>
      </c>
      <c r="G303" s="231"/>
      <c r="H303" s="234">
        <v>11.34</v>
      </c>
      <c r="I303" s="235"/>
      <c r="J303" s="231"/>
      <c r="K303" s="231"/>
      <c r="L303" s="236"/>
      <c r="M303" s="237"/>
      <c r="N303" s="238"/>
      <c r="O303" s="238"/>
      <c r="P303" s="238"/>
      <c r="Q303" s="238"/>
      <c r="R303" s="238"/>
      <c r="S303" s="238"/>
      <c r="T303" s="239"/>
      <c r="AT303" s="240" t="s">
        <v>157</v>
      </c>
      <c r="AU303" s="240" t="s">
        <v>80</v>
      </c>
      <c r="AV303" s="12" t="s">
        <v>80</v>
      </c>
      <c r="AW303" s="12" t="s">
        <v>33</v>
      </c>
      <c r="AX303" s="12" t="s">
        <v>71</v>
      </c>
      <c r="AY303" s="240" t="s">
        <v>145</v>
      </c>
    </row>
    <row r="304" spans="2:51" s="12" customFormat="1" ht="12">
      <c r="B304" s="230"/>
      <c r="C304" s="231"/>
      <c r="D304" s="217" t="s">
        <v>157</v>
      </c>
      <c r="E304" s="232" t="s">
        <v>19</v>
      </c>
      <c r="F304" s="233" t="s">
        <v>1170</v>
      </c>
      <c r="G304" s="231"/>
      <c r="H304" s="234">
        <v>-4.728</v>
      </c>
      <c r="I304" s="235"/>
      <c r="J304" s="231"/>
      <c r="K304" s="231"/>
      <c r="L304" s="236"/>
      <c r="M304" s="237"/>
      <c r="N304" s="238"/>
      <c r="O304" s="238"/>
      <c r="P304" s="238"/>
      <c r="Q304" s="238"/>
      <c r="R304" s="238"/>
      <c r="S304" s="238"/>
      <c r="T304" s="239"/>
      <c r="AT304" s="240" t="s">
        <v>157</v>
      </c>
      <c r="AU304" s="240" t="s">
        <v>80</v>
      </c>
      <c r="AV304" s="12" t="s">
        <v>80</v>
      </c>
      <c r="AW304" s="12" t="s">
        <v>33</v>
      </c>
      <c r="AX304" s="12" t="s">
        <v>71</v>
      </c>
      <c r="AY304" s="240" t="s">
        <v>145</v>
      </c>
    </row>
    <row r="305" spans="2:51" s="11" customFormat="1" ht="12">
      <c r="B305" s="220"/>
      <c r="C305" s="221"/>
      <c r="D305" s="217" t="s">
        <v>157</v>
      </c>
      <c r="E305" s="222" t="s">
        <v>19</v>
      </c>
      <c r="F305" s="223" t="s">
        <v>340</v>
      </c>
      <c r="G305" s="221"/>
      <c r="H305" s="222" t="s">
        <v>19</v>
      </c>
      <c r="I305" s="224"/>
      <c r="J305" s="221"/>
      <c r="K305" s="221"/>
      <c r="L305" s="225"/>
      <c r="M305" s="226"/>
      <c r="N305" s="227"/>
      <c r="O305" s="227"/>
      <c r="P305" s="227"/>
      <c r="Q305" s="227"/>
      <c r="R305" s="227"/>
      <c r="S305" s="227"/>
      <c r="T305" s="228"/>
      <c r="AT305" s="229" t="s">
        <v>157</v>
      </c>
      <c r="AU305" s="229" t="s">
        <v>80</v>
      </c>
      <c r="AV305" s="11" t="s">
        <v>76</v>
      </c>
      <c r="AW305" s="11" t="s">
        <v>33</v>
      </c>
      <c r="AX305" s="11" t="s">
        <v>71</v>
      </c>
      <c r="AY305" s="229" t="s">
        <v>145</v>
      </c>
    </row>
    <row r="306" spans="2:51" s="12" customFormat="1" ht="12">
      <c r="B306" s="230"/>
      <c r="C306" s="231"/>
      <c r="D306" s="217" t="s">
        <v>157</v>
      </c>
      <c r="E306" s="232" t="s">
        <v>19</v>
      </c>
      <c r="F306" s="233" t="s">
        <v>1171</v>
      </c>
      <c r="G306" s="231"/>
      <c r="H306" s="234">
        <v>6.703</v>
      </c>
      <c r="I306" s="235"/>
      <c r="J306" s="231"/>
      <c r="K306" s="231"/>
      <c r="L306" s="236"/>
      <c r="M306" s="237"/>
      <c r="N306" s="238"/>
      <c r="O306" s="238"/>
      <c r="P306" s="238"/>
      <c r="Q306" s="238"/>
      <c r="R306" s="238"/>
      <c r="S306" s="238"/>
      <c r="T306" s="239"/>
      <c r="AT306" s="240" t="s">
        <v>157</v>
      </c>
      <c r="AU306" s="240" t="s">
        <v>80</v>
      </c>
      <c r="AV306" s="12" t="s">
        <v>80</v>
      </c>
      <c r="AW306" s="12" t="s">
        <v>33</v>
      </c>
      <c r="AX306" s="12" t="s">
        <v>71</v>
      </c>
      <c r="AY306" s="240" t="s">
        <v>145</v>
      </c>
    </row>
    <row r="307" spans="2:51" s="12" customFormat="1" ht="12">
      <c r="B307" s="230"/>
      <c r="C307" s="231"/>
      <c r="D307" s="217" t="s">
        <v>157</v>
      </c>
      <c r="E307" s="232" t="s">
        <v>19</v>
      </c>
      <c r="F307" s="233" t="s">
        <v>1172</v>
      </c>
      <c r="G307" s="231"/>
      <c r="H307" s="234">
        <v>-2.364</v>
      </c>
      <c r="I307" s="235"/>
      <c r="J307" s="231"/>
      <c r="K307" s="231"/>
      <c r="L307" s="236"/>
      <c r="M307" s="237"/>
      <c r="N307" s="238"/>
      <c r="O307" s="238"/>
      <c r="P307" s="238"/>
      <c r="Q307" s="238"/>
      <c r="R307" s="238"/>
      <c r="S307" s="238"/>
      <c r="T307" s="239"/>
      <c r="AT307" s="240" t="s">
        <v>157</v>
      </c>
      <c r="AU307" s="240" t="s">
        <v>80</v>
      </c>
      <c r="AV307" s="12" t="s">
        <v>80</v>
      </c>
      <c r="AW307" s="12" t="s">
        <v>33</v>
      </c>
      <c r="AX307" s="12" t="s">
        <v>71</v>
      </c>
      <c r="AY307" s="240" t="s">
        <v>145</v>
      </c>
    </row>
    <row r="308" spans="2:51" s="11" customFormat="1" ht="12">
      <c r="B308" s="220"/>
      <c r="C308" s="221"/>
      <c r="D308" s="217" t="s">
        <v>157</v>
      </c>
      <c r="E308" s="222" t="s">
        <v>19</v>
      </c>
      <c r="F308" s="223" t="s">
        <v>261</v>
      </c>
      <c r="G308" s="221"/>
      <c r="H308" s="222" t="s">
        <v>19</v>
      </c>
      <c r="I308" s="224"/>
      <c r="J308" s="221"/>
      <c r="K308" s="221"/>
      <c r="L308" s="225"/>
      <c r="M308" s="226"/>
      <c r="N308" s="227"/>
      <c r="O308" s="227"/>
      <c r="P308" s="227"/>
      <c r="Q308" s="227"/>
      <c r="R308" s="227"/>
      <c r="S308" s="227"/>
      <c r="T308" s="228"/>
      <c r="AT308" s="229" t="s">
        <v>157</v>
      </c>
      <c r="AU308" s="229" t="s">
        <v>80</v>
      </c>
      <c r="AV308" s="11" t="s">
        <v>76</v>
      </c>
      <c r="AW308" s="11" t="s">
        <v>33</v>
      </c>
      <c r="AX308" s="11" t="s">
        <v>71</v>
      </c>
      <c r="AY308" s="229" t="s">
        <v>145</v>
      </c>
    </row>
    <row r="309" spans="2:51" s="12" customFormat="1" ht="12">
      <c r="B309" s="230"/>
      <c r="C309" s="231"/>
      <c r="D309" s="217" t="s">
        <v>157</v>
      </c>
      <c r="E309" s="232" t="s">
        <v>19</v>
      </c>
      <c r="F309" s="233" t="s">
        <v>342</v>
      </c>
      <c r="G309" s="231"/>
      <c r="H309" s="234">
        <v>7.56</v>
      </c>
      <c r="I309" s="235"/>
      <c r="J309" s="231"/>
      <c r="K309" s="231"/>
      <c r="L309" s="236"/>
      <c r="M309" s="237"/>
      <c r="N309" s="238"/>
      <c r="O309" s="238"/>
      <c r="P309" s="238"/>
      <c r="Q309" s="238"/>
      <c r="R309" s="238"/>
      <c r="S309" s="238"/>
      <c r="T309" s="239"/>
      <c r="AT309" s="240" t="s">
        <v>157</v>
      </c>
      <c r="AU309" s="240" t="s">
        <v>80</v>
      </c>
      <c r="AV309" s="12" t="s">
        <v>80</v>
      </c>
      <c r="AW309" s="12" t="s">
        <v>33</v>
      </c>
      <c r="AX309" s="12" t="s">
        <v>71</v>
      </c>
      <c r="AY309" s="240" t="s">
        <v>145</v>
      </c>
    </row>
    <row r="310" spans="2:51" s="12" customFormat="1" ht="12">
      <c r="B310" s="230"/>
      <c r="C310" s="231"/>
      <c r="D310" s="217" t="s">
        <v>157</v>
      </c>
      <c r="E310" s="232" t="s">
        <v>19</v>
      </c>
      <c r="F310" s="233" t="s">
        <v>193</v>
      </c>
      <c r="G310" s="231"/>
      <c r="H310" s="234">
        <v>-1.576</v>
      </c>
      <c r="I310" s="235"/>
      <c r="J310" s="231"/>
      <c r="K310" s="231"/>
      <c r="L310" s="236"/>
      <c r="M310" s="237"/>
      <c r="N310" s="238"/>
      <c r="O310" s="238"/>
      <c r="P310" s="238"/>
      <c r="Q310" s="238"/>
      <c r="R310" s="238"/>
      <c r="S310" s="238"/>
      <c r="T310" s="239"/>
      <c r="AT310" s="240" t="s">
        <v>157</v>
      </c>
      <c r="AU310" s="240" t="s">
        <v>80</v>
      </c>
      <c r="AV310" s="12" t="s">
        <v>80</v>
      </c>
      <c r="AW310" s="12" t="s">
        <v>33</v>
      </c>
      <c r="AX310" s="12" t="s">
        <v>71</v>
      </c>
      <c r="AY310" s="240" t="s">
        <v>145</v>
      </c>
    </row>
    <row r="311" spans="2:51" s="13" customFormat="1" ht="12">
      <c r="B311" s="251"/>
      <c r="C311" s="252"/>
      <c r="D311" s="217" t="s">
        <v>157</v>
      </c>
      <c r="E311" s="253" t="s">
        <v>19</v>
      </c>
      <c r="F311" s="254" t="s">
        <v>185</v>
      </c>
      <c r="G311" s="252"/>
      <c r="H311" s="255">
        <v>16.935</v>
      </c>
      <c r="I311" s="256"/>
      <c r="J311" s="252"/>
      <c r="K311" s="252"/>
      <c r="L311" s="257"/>
      <c r="M311" s="258"/>
      <c r="N311" s="259"/>
      <c r="O311" s="259"/>
      <c r="P311" s="259"/>
      <c r="Q311" s="259"/>
      <c r="R311" s="259"/>
      <c r="S311" s="259"/>
      <c r="T311" s="260"/>
      <c r="AT311" s="261" t="s">
        <v>157</v>
      </c>
      <c r="AU311" s="261" t="s">
        <v>80</v>
      </c>
      <c r="AV311" s="13" t="s">
        <v>153</v>
      </c>
      <c r="AW311" s="13" t="s">
        <v>33</v>
      </c>
      <c r="AX311" s="13" t="s">
        <v>76</v>
      </c>
      <c r="AY311" s="261" t="s">
        <v>145</v>
      </c>
    </row>
    <row r="312" spans="2:65" s="1" customFormat="1" ht="20.4" customHeight="1">
      <c r="B312" s="38"/>
      <c r="C312" s="205" t="s">
        <v>7</v>
      </c>
      <c r="D312" s="205" t="s">
        <v>148</v>
      </c>
      <c r="E312" s="206" t="s">
        <v>343</v>
      </c>
      <c r="F312" s="207" t="s">
        <v>344</v>
      </c>
      <c r="G312" s="208" t="s">
        <v>177</v>
      </c>
      <c r="H312" s="209">
        <v>14.969</v>
      </c>
      <c r="I312" s="210"/>
      <c r="J312" s="211">
        <f>ROUND(I312*H312,2)</f>
        <v>0</v>
      </c>
      <c r="K312" s="207" t="s">
        <v>152</v>
      </c>
      <c r="L312" s="43"/>
      <c r="M312" s="212" t="s">
        <v>19</v>
      </c>
      <c r="N312" s="213" t="s">
        <v>42</v>
      </c>
      <c r="O312" s="79"/>
      <c r="P312" s="214">
        <f>O312*H312</f>
        <v>0</v>
      </c>
      <c r="Q312" s="214">
        <v>0</v>
      </c>
      <c r="R312" s="214">
        <f>Q312*H312</f>
        <v>0</v>
      </c>
      <c r="S312" s="214">
        <v>0.261</v>
      </c>
      <c r="T312" s="215">
        <f>S312*H312</f>
        <v>3.906909</v>
      </c>
      <c r="AR312" s="17" t="s">
        <v>153</v>
      </c>
      <c r="AT312" s="17" t="s">
        <v>148</v>
      </c>
      <c r="AU312" s="17" t="s">
        <v>80</v>
      </c>
      <c r="AY312" s="17" t="s">
        <v>145</v>
      </c>
      <c r="BE312" s="216">
        <f>IF(N312="základní",J312,0)</f>
        <v>0</v>
      </c>
      <c r="BF312" s="216">
        <f>IF(N312="snížená",J312,0)</f>
        <v>0</v>
      </c>
      <c r="BG312" s="216">
        <f>IF(N312="zákl. přenesená",J312,0)</f>
        <v>0</v>
      </c>
      <c r="BH312" s="216">
        <f>IF(N312="sníž. přenesená",J312,0)</f>
        <v>0</v>
      </c>
      <c r="BI312" s="216">
        <f>IF(N312="nulová",J312,0)</f>
        <v>0</v>
      </c>
      <c r="BJ312" s="17" t="s">
        <v>76</v>
      </c>
      <c r="BK312" s="216">
        <f>ROUND(I312*H312,2)</f>
        <v>0</v>
      </c>
      <c r="BL312" s="17" t="s">
        <v>153</v>
      </c>
      <c r="BM312" s="17" t="s">
        <v>345</v>
      </c>
    </row>
    <row r="313" spans="2:51" s="11" customFormat="1" ht="12">
      <c r="B313" s="220"/>
      <c r="C313" s="221"/>
      <c r="D313" s="217" t="s">
        <v>157</v>
      </c>
      <c r="E313" s="222" t="s">
        <v>19</v>
      </c>
      <c r="F313" s="223" t="s">
        <v>1168</v>
      </c>
      <c r="G313" s="221"/>
      <c r="H313" s="222" t="s">
        <v>19</v>
      </c>
      <c r="I313" s="224"/>
      <c r="J313" s="221"/>
      <c r="K313" s="221"/>
      <c r="L313" s="225"/>
      <c r="M313" s="226"/>
      <c r="N313" s="227"/>
      <c r="O313" s="227"/>
      <c r="P313" s="227"/>
      <c r="Q313" s="227"/>
      <c r="R313" s="227"/>
      <c r="S313" s="227"/>
      <c r="T313" s="228"/>
      <c r="AT313" s="229" t="s">
        <v>157</v>
      </c>
      <c r="AU313" s="229" t="s">
        <v>80</v>
      </c>
      <c r="AV313" s="11" t="s">
        <v>76</v>
      </c>
      <c r="AW313" s="11" t="s">
        <v>33</v>
      </c>
      <c r="AX313" s="11" t="s">
        <v>71</v>
      </c>
      <c r="AY313" s="229" t="s">
        <v>145</v>
      </c>
    </row>
    <row r="314" spans="2:51" s="11" customFormat="1" ht="12">
      <c r="B314" s="220"/>
      <c r="C314" s="221"/>
      <c r="D314" s="217" t="s">
        <v>157</v>
      </c>
      <c r="E314" s="222" t="s">
        <v>19</v>
      </c>
      <c r="F314" s="223" t="s">
        <v>336</v>
      </c>
      <c r="G314" s="221"/>
      <c r="H314" s="222" t="s">
        <v>19</v>
      </c>
      <c r="I314" s="224"/>
      <c r="J314" s="221"/>
      <c r="K314" s="221"/>
      <c r="L314" s="225"/>
      <c r="M314" s="226"/>
      <c r="N314" s="227"/>
      <c r="O314" s="227"/>
      <c r="P314" s="227"/>
      <c r="Q314" s="227"/>
      <c r="R314" s="227"/>
      <c r="S314" s="227"/>
      <c r="T314" s="228"/>
      <c r="AT314" s="229" t="s">
        <v>157</v>
      </c>
      <c r="AU314" s="229" t="s">
        <v>80</v>
      </c>
      <c r="AV314" s="11" t="s">
        <v>76</v>
      </c>
      <c r="AW314" s="11" t="s">
        <v>33</v>
      </c>
      <c r="AX314" s="11" t="s">
        <v>71</v>
      </c>
      <c r="AY314" s="229" t="s">
        <v>145</v>
      </c>
    </row>
    <row r="315" spans="2:51" s="11" customFormat="1" ht="12">
      <c r="B315" s="220"/>
      <c r="C315" s="221"/>
      <c r="D315" s="217" t="s">
        <v>157</v>
      </c>
      <c r="E315" s="222" t="s">
        <v>19</v>
      </c>
      <c r="F315" s="223" t="s">
        <v>337</v>
      </c>
      <c r="G315" s="221"/>
      <c r="H315" s="222" t="s">
        <v>19</v>
      </c>
      <c r="I315" s="224"/>
      <c r="J315" s="221"/>
      <c r="K315" s="221"/>
      <c r="L315" s="225"/>
      <c r="M315" s="226"/>
      <c r="N315" s="227"/>
      <c r="O315" s="227"/>
      <c r="P315" s="227"/>
      <c r="Q315" s="227"/>
      <c r="R315" s="227"/>
      <c r="S315" s="227"/>
      <c r="T315" s="228"/>
      <c r="AT315" s="229" t="s">
        <v>157</v>
      </c>
      <c r="AU315" s="229" t="s">
        <v>80</v>
      </c>
      <c r="AV315" s="11" t="s">
        <v>76</v>
      </c>
      <c r="AW315" s="11" t="s">
        <v>33</v>
      </c>
      <c r="AX315" s="11" t="s">
        <v>71</v>
      </c>
      <c r="AY315" s="229" t="s">
        <v>145</v>
      </c>
    </row>
    <row r="316" spans="2:51" s="12" customFormat="1" ht="12">
      <c r="B316" s="230"/>
      <c r="C316" s="231"/>
      <c r="D316" s="217" t="s">
        <v>157</v>
      </c>
      <c r="E316" s="232" t="s">
        <v>19</v>
      </c>
      <c r="F316" s="233" t="s">
        <v>1173</v>
      </c>
      <c r="G316" s="231"/>
      <c r="H316" s="234">
        <v>9.979</v>
      </c>
      <c r="I316" s="235"/>
      <c r="J316" s="231"/>
      <c r="K316" s="231"/>
      <c r="L316" s="236"/>
      <c r="M316" s="237"/>
      <c r="N316" s="238"/>
      <c r="O316" s="238"/>
      <c r="P316" s="238"/>
      <c r="Q316" s="238"/>
      <c r="R316" s="238"/>
      <c r="S316" s="238"/>
      <c r="T316" s="239"/>
      <c r="AT316" s="240" t="s">
        <v>157</v>
      </c>
      <c r="AU316" s="240" t="s">
        <v>80</v>
      </c>
      <c r="AV316" s="12" t="s">
        <v>80</v>
      </c>
      <c r="AW316" s="12" t="s">
        <v>33</v>
      </c>
      <c r="AX316" s="12" t="s">
        <v>71</v>
      </c>
      <c r="AY316" s="240" t="s">
        <v>145</v>
      </c>
    </row>
    <row r="317" spans="2:51" s="11" customFormat="1" ht="12">
      <c r="B317" s="220"/>
      <c r="C317" s="221"/>
      <c r="D317" s="217" t="s">
        <v>157</v>
      </c>
      <c r="E317" s="222" t="s">
        <v>19</v>
      </c>
      <c r="F317" s="223" t="s">
        <v>340</v>
      </c>
      <c r="G317" s="221"/>
      <c r="H317" s="222" t="s">
        <v>19</v>
      </c>
      <c r="I317" s="224"/>
      <c r="J317" s="221"/>
      <c r="K317" s="221"/>
      <c r="L317" s="225"/>
      <c r="M317" s="226"/>
      <c r="N317" s="227"/>
      <c r="O317" s="227"/>
      <c r="P317" s="227"/>
      <c r="Q317" s="227"/>
      <c r="R317" s="227"/>
      <c r="S317" s="227"/>
      <c r="T317" s="228"/>
      <c r="AT317" s="229" t="s">
        <v>157</v>
      </c>
      <c r="AU317" s="229" t="s">
        <v>80</v>
      </c>
      <c r="AV317" s="11" t="s">
        <v>76</v>
      </c>
      <c r="AW317" s="11" t="s">
        <v>33</v>
      </c>
      <c r="AX317" s="11" t="s">
        <v>71</v>
      </c>
      <c r="AY317" s="229" t="s">
        <v>145</v>
      </c>
    </row>
    <row r="318" spans="2:51" s="12" customFormat="1" ht="12">
      <c r="B318" s="230"/>
      <c r="C318" s="231"/>
      <c r="D318" s="217" t="s">
        <v>157</v>
      </c>
      <c r="E318" s="232" t="s">
        <v>19</v>
      </c>
      <c r="F318" s="233" t="s">
        <v>1174</v>
      </c>
      <c r="G318" s="231"/>
      <c r="H318" s="234">
        <v>4.99</v>
      </c>
      <c r="I318" s="235"/>
      <c r="J318" s="231"/>
      <c r="K318" s="231"/>
      <c r="L318" s="236"/>
      <c r="M318" s="237"/>
      <c r="N318" s="238"/>
      <c r="O318" s="238"/>
      <c r="P318" s="238"/>
      <c r="Q318" s="238"/>
      <c r="R318" s="238"/>
      <c r="S318" s="238"/>
      <c r="T318" s="239"/>
      <c r="AT318" s="240" t="s">
        <v>157</v>
      </c>
      <c r="AU318" s="240" t="s">
        <v>80</v>
      </c>
      <c r="AV318" s="12" t="s">
        <v>80</v>
      </c>
      <c r="AW318" s="12" t="s">
        <v>33</v>
      </c>
      <c r="AX318" s="12" t="s">
        <v>71</v>
      </c>
      <c r="AY318" s="240" t="s">
        <v>145</v>
      </c>
    </row>
    <row r="319" spans="2:51" s="13" customFormat="1" ht="12">
      <c r="B319" s="251"/>
      <c r="C319" s="252"/>
      <c r="D319" s="217" t="s">
        <v>157</v>
      </c>
      <c r="E319" s="253" t="s">
        <v>19</v>
      </c>
      <c r="F319" s="254" t="s">
        <v>185</v>
      </c>
      <c r="G319" s="252"/>
      <c r="H319" s="255">
        <v>14.969</v>
      </c>
      <c r="I319" s="256"/>
      <c r="J319" s="252"/>
      <c r="K319" s="252"/>
      <c r="L319" s="257"/>
      <c r="M319" s="258"/>
      <c r="N319" s="259"/>
      <c r="O319" s="259"/>
      <c r="P319" s="259"/>
      <c r="Q319" s="259"/>
      <c r="R319" s="259"/>
      <c r="S319" s="259"/>
      <c r="T319" s="260"/>
      <c r="AT319" s="261" t="s">
        <v>157</v>
      </c>
      <c r="AU319" s="261" t="s">
        <v>80</v>
      </c>
      <c r="AV319" s="13" t="s">
        <v>153</v>
      </c>
      <c r="AW319" s="13" t="s">
        <v>33</v>
      </c>
      <c r="AX319" s="13" t="s">
        <v>76</v>
      </c>
      <c r="AY319" s="261" t="s">
        <v>145</v>
      </c>
    </row>
    <row r="320" spans="2:65" s="1" customFormat="1" ht="20.4" customHeight="1">
      <c r="B320" s="38"/>
      <c r="C320" s="205" t="s">
        <v>347</v>
      </c>
      <c r="D320" s="205" t="s">
        <v>148</v>
      </c>
      <c r="E320" s="206" t="s">
        <v>348</v>
      </c>
      <c r="F320" s="207" t="s">
        <v>349</v>
      </c>
      <c r="G320" s="208" t="s">
        <v>177</v>
      </c>
      <c r="H320" s="209">
        <v>209.76</v>
      </c>
      <c r="I320" s="210"/>
      <c r="J320" s="211">
        <f>ROUND(I320*H320,2)</f>
        <v>0</v>
      </c>
      <c r="K320" s="207" t="s">
        <v>152</v>
      </c>
      <c r="L320" s="43"/>
      <c r="M320" s="212" t="s">
        <v>19</v>
      </c>
      <c r="N320" s="213" t="s">
        <v>42</v>
      </c>
      <c r="O320" s="79"/>
      <c r="P320" s="214">
        <f>O320*H320</f>
        <v>0</v>
      </c>
      <c r="Q320" s="214">
        <v>0</v>
      </c>
      <c r="R320" s="214">
        <f>Q320*H320</f>
        <v>0</v>
      </c>
      <c r="S320" s="214">
        <v>0.168</v>
      </c>
      <c r="T320" s="215">
        <f>S320*H320</f>
        <v>35.23968</v>
      </c>
      <c r="AR320" s="17" t="s">
        <v>153</v>
      </c>
      <c r="AT320" s="17" t="s">
        <v>148</v>
      </c>
      <c r="AU320" s="17" t="s">
        <v>80</v>
      </c>
      <c r="AY320" s="17" t="s">
        <v>145</v>
      </c>
      <c r="BE320" s="216">
        <f>IF(N320="základní",J320,0)</f>
        <v>0</v>
      </c>
      <c r="BF320" s="216">
        <f>IF(N320="snížená",J320,0)</f>
        <v>0</v>
      </c>
      <c r="BG320" s="216">
        <f>IF(N320="zákl. přenesená",J320,0)</f>
        <v>0</v>
      </c>
      <c r="BH320" s="216">
        <f>IF(N320="sníž. přenesená",J320,0)</f>
        <v>0</v>
      </c>
      <c r="BI320" s="216">
        <f>IF(N320="nulová",J320,0)</f>
        <v>0</v>
      </c>
      <c r="BJ320" s="17" t="s">
        <v>76</v>
      </c>
      <c r="BK320" s="216">
        <f>ROUND(I320*H320,2)</f>
        <v>0</v>
      </c>
      <c r="BL320" s="17" t="s">
        <v>153</v>
      </c>
      <c r="BM320" s="17" t="s">
        <v>1175</v>
      </c>
    </row>
    <row r="321" spans="2:51" s="11" customFormat="1" ht="12">
      <c r="B321" s="220"/>
      <c r="C321" s="221"/>
      <c r="D321" s="217" t="s">
        <v>157</v>
      </c>
      <c r="E321" s="222" t="s">
        <v>19</v>
      </c>
      <c r="F321" s="223" t="s">
        <v>1168</v>
      </c>
      <c r="G321" s="221"/>
      <c r="H321" s="222" t="s">
        <v>19</v>
      </c>
      <c r="I321" s="224"/>
      <c r="J321" s="221"/>
      <c r="K321" s="221"/>
      <c r="L321" s="225"/>
      <c r="M321" s="226"/>
      <c r="N321" s="227"/>
      <c r="O321" s="227"/>
      <c r="P321" s="227"/>
      <c r="Q321" s="227"/>
      <c r="R321" s="227"/>
      <c r="S321" s="227"/>
      <c r="T321" s="228"/>
      <c r="AT321" s="229" t="s">
        <v>157</v>
      </c>
      <c r="AU321" s="229" t="s">
        <v>80</v>
      </c>
      <c r="AV321" s="11" t="s">
        <v>76</v>
      </c>
      <c r="AW321" s="11" t="s">
        <v>33</v>
      </c>
      <c r="AX321" s="11" t="s">
        <v>71</v>
      </c>
      <c r="AY321" s="229" t="s">
        <v>145</v>
      </c>
    </row>
    <row r="322" spans="2:51" s="11" customFormat="1" ht="12">
      <c r="B322" s="220"/>
      <c r="C322" s="221"/>
      <c r="D322" s="217" t="s">
        <v>157</v>
      </c>
      <c r="E322" s="222" t="s">
        <v>19</v>
      </c>
      <c r="F322" s="223" t="s">
        <v>336</v>
      </c>
      <c r="G322" s="221"/>
      <c r="H322" s="222" t="s">
        <v>19</v>
      </c>
      <c r="I322" s="224"/>
      <c r="J322" s="221"/>
      <c r="K322" s="221"/>
      <c r="L322" s="225"/>
      <c r="M322" s="226"/>
      <c r="N322" s="227"/>
      <c r="O322" s="227"/>
      <c r="P322" s="227"/>
      <c r="Q322" s="227"/>
      <c r="R322" s="227"/>
      <c r="S322" s="227"/>
      <c r="T322" s="228"/>
      <c r="AT322" s="229" t="s">
        <v>157</v>
      </c>
      <c r="AU322" s="229" t="s">
        <v>80</v>
      </c>
      <c r="AV322" s="11" t="s">
        <v>76</v>
      </c>
      <c r="AW322" s="11" t="s">
        <v>33</v>
      </c>
      <c r="AX322" s="11" t="s">
        <v>71</v>
      </c>
      <c r="AY322" s="229" t="s">
        <v>145</v>
      </c>
    </row>
    <row r="323" spans="2:51" s="11" customFormat="1" ht="12">
      <c r="B323" s="220"/>
      <c r="C323" s="221"/>
      <c r="D323" s="217" t="s">
        <v>157</v>
      </c>
      <c r="E323" s="222" t="s">
        <v>19</v>
      </c>
      <c r="F323" s="223" t="s">
        <v>351</v>
      </c>
      <c r="G323" s="221"/>
      <c r="H323" s="222" t="s">
        <v>19</v>
      </c>
      <c r="I323" s="224"/>
      <c r="J323" s="221"/>
      <c r="K323" s="221"/>
      <c r="L323" s="225"/>
      <c r="M323" s="226"/>
      <c r="N323" s="227"/>
      <c r="O323" s="227"/>
      <c r="P323" s="227"/>
      <c r="Q323" s="227"/>
      <c r="R323" s="227"/>
      <c r="S323" s="227"/>
      <c r="T323" s="228"/>
      <c r="AT323" s="229" t="s">
        <v>157</v>
      </c>
      <c r="AU323" s="229" t="s">
        <v>80</v>
      </c>
      <c r="AV323" s="11" t="s">
        <v>76</v>
      </c>
      <c r="AW323" s="11" t="s">
        <v>33</v>
      </c>
      <c r="AX323" s="11" t="s">
        <v>71</v>
      </c>
      <c r="AY323" s="229" t="s">
        <v>145</v>
      </c>
    </row>
    <row r="324" spans="2:51" s="12" customFormat="1" ht="12">
      <c r="B324" s="230"/>
      <c r="C324" s="231"/>
      <c r="D324" s="217" t="s">
        <v>157</v>
      </c>
      <c r="E324" s="232" t="s">
        <v>19</v>
      </c>
      <c r="F324" s="233" t="s">
        <v>1176</v>
      </c>
      <c r="G324" s="231"/>
      <c r="H324" s="234">
        <v>154.224</v>
      </c>
      <c r="I324" s="235"/>
      <c r="J324" s="231"/>
      <c r="K324" s="231"/>
      <c r="L324" s="236"/>
      <c r="M324" s="237"/>
      <c r="N324" s="238"/>
      <c r="O324" s="238"/>
      <c r="P324" s="238"/>
      <c r="Q324" s="238"/>
      <c r="R324" s="238"/>
      <c r="S324" s="238"/>
      <c r="T324" s="239"/>
      <c r="AT324" s="240" t="s">
        <v>157</v>
      </c>
      <c r="AU324" s="240" t="s">
        <v>80</v>
      </c>
      <c r="AV324" s="12" t="s">
        <v>80</v>
      </c>
      <c r="AW324" s="12" t="s">
        <v>33</v>
      </c>
      <c r="AX324" s="12" t="s">
        <v>71</v>
      </c>
      <c r="AY324" s="240" t="s">
        <v>145</v>
      </c>
    </row>
    <row r="325" spans="2:51" s="12" customFormat="1" ht="12">
      <c r="B325" s="230"/>
      <c r="C325" s="231"/>
      <c r="D325" s="217" t="s">
        <v>157</v>
      </c>
      <c r="E325" s="232" t="s">
        <v>19</v>
      </c>
      <c r="F325" s="233" t="s">
        <v>1177</v>
      </c>
      <c r="G325" s="231"/>
      <c r="H325" s="234">
        <v>-28.368</v>
      </c>
      <c r="I325" s="235"/>
      <c r="J325" s="231"/>
      <c r="K325" s="231"/>
      <c r="L325" s="236"/>
      <c r="M325" s="237"/>
      <c r="N325" s="238"/>
      <c r="O325" s="238"/>
      <c r="P325" s="238"/>
      <c r="Q325" s="238"/>
      <c r="R325" s="238"/>
      <c r="S325" s="238"/>
      <c r="T325" s="239"/>
      <c r="AT325" s="240" t="s">
        <v>157</v>
      </c>
      <c r="AU325" s="240" t="s">
        <v>80</v>
      </c>
      <c r="AV325" s="12" t="s">
        <v>80</v>
      </c>
      <c r="AW325" s="12" t="s">
        <v>33</v>
      </c>
      <c r="AX325" s="12" t="s">
        <v>71</v>
      </c>
      <c r="AY325" s="240" t="s">
        <v>145</v>
      </c>
    </row>
    <row r="326" spans="2:51" s="11" customFormat="1" ht="12">
      <c r="B326" s="220"/>
      <c r="C326" s="221"/>
      <c r="D326" s="217" t="s">
        <v>157</v>
      </c>
      <c r="E326" s="222" t="s">
        <v>19</v>
      </c>
      <c r="F326" s="223" t="s">
        <v>354</v>
      </c>
      <c r="G326" s="221"/>
      <c r="H326" s="222" t="s">
        <v>19</v>
      </c>
      <c r="I326" s="224"/>
      <c r="J326" s="221"/>
      <c r="K326" s="221"/>
      <c r="L326" s="225"/>
      <c r="M326" s="226"/>
      <c r="N326" s="227"/>
      <c r="O326" s="227"/>
      <c r="P326" s="227"/>
      <c r="Q326" s="227"/>
      <c r="R326" s="227"/>
      <c r="S326" s="227"/>
      <c r="T326" s="228"/>
      <c r="AT326" s="229" t="s">
        <v>157</v>
      </c>
      <c r="AU326" s="229" t="s">
        <v>80</v>
      </c>
      <c r="AV326" s="11" t="s">
        <v>76</v>
      </c>
      <c r="AW326" s="11" t="s">
        <v>33</v>
      </c>
      <c r="AX326" s="11" t="s">
        <v>71</v>
      </c>
      <c r="AY326" s="229" t="s">
        <v>145</v>
      </c>
    </row>
    <row r="327" spans="2:51" s="12" customFormat="1" ht="12">
      <c r="B327" s="230"/>
      <c r="C327" s="231"/>
      <c r="D327" s="217" t="s">
        <v>157</v>
      </c>
      <c r="E327" s="232" t="s">
        <v>19</v>
      </c>
      <c r="F327" s="233" t="s">
        <v>194</v>
      </c>
      <c r="G327" s="231"/>
      <c r="H327" s="234">
        <v>77.112</v>
      </c>
      <c r="I327" s="235"/>
      <c r="J327" s="231"/>
      <c r="K327" s="231"/>
      <c r="L327" s="236"/>
      <c r="M327" s="237"/>
      <c r="N327" s="238"/>
      <c r="O327" s="238"/>
      <c r="P327" s="238"/>
      <c r="Q327" s="238"/>
      <c r="R327" s="238"/>
      <c r="S327" s="238"/>
      <c r="T327" s="239"/>
      <c r="AT327" s="240" t="s">
        <v>157</v>
      </c>
      <c r="AU327" s="240" t="s">
        <v>80</v>
      </c>
      <c r="AV327" s="12" t="s">
        <v>80</v>
      </c>
      <c r="AW327" s="12" t="s">
        <v>33</v>
      </c>
      <c r="AX327" s="12" t="s">
        <v>71</v>
      </c>
      <c r="AY327" s="240" t="s">
        <v>145</v>
      </c>
    </row>
    <row r="328" spans="2:51" s="12" customFormat="1" ht="12">
      <c r="B328" s="230"/>
      <c r="C328" s="231"/>
      <c r="D328" s="217" t="s">
        <v>157</v>
      </c>
      <c r="E328" s="232" t="s">
        <v>19</v>
      </c>
      <c r="F328" s="233" t="s">
        <v>195</v>
      </c>
      <c r="G328" s="231"/>
      <c r="H328" s="234">
        <v>-14.184</v>
      </c>
      <c r="I328" s="235"/>
      <c r="J328" s="231"/>
      <c r="K328" s="231"/>
      <c r="L328" s="236"/>
      <c r="M328" s="237"/>
      <c r="N328" s="238"/>
      <c r="O328" s="238"/>
      <c r="P328" s="238"/>
      <c r="Q328" s="238"/>
      <c r="R328" s="238"/>
      <c r="S328" s="238"/>
      <c r="T328" s="239"/>
      <c r="AT328" s="240" t="s">
        <v>157</v>
      </c>
      <c r="AU328" s="240" t="s">
        <v>80</v>
      </c>
      <c r="AV328" s="12" t="s">
        <v>80</v>
      </c>
      <c r="AW328" s="12" t="s">
        <v>33</v>
      </c>
      <c r="AX328" s="12" t="s">
        <v>71</v>
      </c>
      <c r="AY328" s="240" t="s">
        <v>145</v>
      </c>
    </row>
    <row r="329" spans="2:51" s="11" customFormat="1" ht="12">
      <c r="B329" s="220"/>
      <c r="C329" s="221"/>
      <c r="D329" s="217" t="s">
        <v>157</v>
      </c>
      <c r="E329" s="222" t="s">
        <v>19</v>
      </c>
      <c r="F329" s="223" t="s">
        <v>337</v>
      </c>
      <c r="G329" s="221"/>
      <c r="H329" s="222" t="s">
        <v>19</v>
      </c>
      <c r="I329" s="224"/>
      <c r="J329" s="221"/>
      <c r="K329" s="221"/>
      <c r="L329" s="225"/>
      <c r="M329" s="226"/>
      <c r="N329" s="227"/>
      <c r="O329" s="227"/>
      <c r="P329" s="227"/>
      <c r="Q329" s="227"/>
      <c r="R329" s="227"/>
      <c r="S329" s="227"/>
      <c r="T329" s="228"/>
      <c r="AT329" s="229" t="s">
        <v>157</v>
      </c>
      <c r="AU329" s="229" t="s">
        <v>80</v>
      </c>
      <c r="AV329" s="11" t="s">
        <v>76</v>
      </c>
      <c r="AW329" s="11" t="s">
        <v>33</v>
      </c>
      <c r="AX329" s="11" t="s">
        <v>71</v>
      </c>
      <c r="AY329" s="229" t="s">
        <v>145</v>
      </c>
    </row>
    <row r="330" spans="2:51" s="12" customFormat="1" ht="12">
      <c r="B330" s="230"/>
      <c r="C330" s="231"/>
      <c r="D330" s="217" t="s">
        <v>157</v>
      </c>
      <c r="E330" s="232" t="s">
        <v>19</v>
      </c>
      <c r="F330" s="233" t="s">
        <v>1178</v>
      </c>
      <c r="G330" s="231"/>
      <c r="H330" s="234">
        <v>17.136</v>
      </c>
      <c r="I330" s="235"/>
      <c r="J330" s="231"/>
      <c r="K330" s="231"/>
      <c r="L330" s="236"/>
      <c r="M330" s="237"/>
      <c r="N330" s="238"/>
      <c r="O330" s="238"/>
      <c r="P330" s="238"/>
      <c r="Q330" s="238"/>
      <c r="R330" s="238"/>
      <c r="S330" s="238"/>
      <c r="T330" s="239"/>
      <c r="AT330" s="240" t="s">
        <v>157</v>
      </c>
      <c r="AU330" s="240" t="s">
        <v>80</v>
      </c>
      <c r="AV330" s="12" t="s">
        <v>80</v>
      </c>
      <c r="AW330" s="12" t="s">
        <v>33</v>
      </c>
      <c r="AX330" s="12" t="s">
        <v>71</v>
      </c>
      <c r="AY330" s="240" t="s">
        <v>145</v>
      </c>
    </row>
    <row r="331" spans="2:51" s="12" customFormat="1" ht="12">
      <c r="B331" s="230"/>
      <c r="C331" s="231"/>
      <c r="D331" s="217" t="s">
        <v>157</v>
      </c>
      <c r="E331" s="232" t="s">
        <v>19</v>
      </c>
      <c r="F331" s="233" t="s">
        <v>1179</v>
      </c>
      <c r="G331" s="231"/>
      <c r="H331" s="234">
        <v>-3.152</v>
      </c>
      <c r="I331" s="235"/>
      <c r="J331" s="231"/>
      <c r="K331" s="231"/>
      <c r="L331" s="236"/>
      <c r="M331" s="237"/>
      <c r="N331" s="238"/>
      <c r="O331" s="238"/>
      <c r="P331" s="238"/>
      <c r="Q331" s="238"/>
      <c r="R331" s="238"/>
      <c r="S331" s="238"/>
      <c r="T331" s="239"/>
      <c r="AT331" s="240" t="s">
        <v>157</v>
      </c>
      <c r="AU331" s="240" t="s">
        <v>80</v>
      </c>
      <c r="AV331" s="12" t="s">
        <v>80</v>
      </c>
      <c r="AW331" s="12" t="s">
        <v>33</v>
      </c>
      <c r="AX331" s="12" t="s">
        <v>71</v>
      </c>
      <c r="AY331" s="240" t="s">
        <v>145</v>
      </c>
    </row>
    <row r="332" spans="2:51" s="11" customFormat="1" ht="12">
      <c r="B332" s="220"/>
      <c r="C332" s="221"/>
      <c r="D332" s="217" t="s">
        <v>157</v>
      </c>
      <c r="E332" s="222" t="s">
        <v>19</v>
      </c>
      <c r="F332" s="223" t="s">
        <v>340</v>
      </c>
      <c r="G332" s="221"/>
      <c r="H332" s="222" t="s">
        <v>19</v>
      </c>
      <c r="I332" s="224"/>
      <c r="J332" s="221"/>
      <c r="K332" s="221"/>
      <c r="L332" s="225"/>
      <c r="M332" s="226"/>
      <c r="N332" s="227"/>
      <c r="O332" s="227"/>
      <c r="P332" s="227"/>
      <c r="Q332" s="227"/>
      <c r="R332" s="227"/>
      <c r="S332" s="227"/>
      <c r="T332" s="228"/>
      <c r="AT332" s="229" t="s">
        <v>157</v>
      </c>
      <c r="AU332" s="229" t="s">
        <v>80</v>
      </c>
      <c r="AV332" s="11" t="s">
        <v>76</v>
      </c>
      <c r="AW332" s="11" t="s">
        <v>33</v>
      </c>
      <c r="AX332" s="11" t="s">
        <v>71</v>
      </c>
      <c r="AY332" s="229" t="s">
        <v>145</v>
      </c>
    </row>
    <row r="333" spans="2:51" s="12" customFormat="1" ht="12">
      <c r="B333" s="230"/>
      <c r="C333" s="231"/>
      <c r="D333" s="217" t="s">
        <v>157</v>
      </c>
      <c r="E333" s="232" t="s">
        <v>19</v>
      </c>
      <c r="F333" s="233" t="s">
        <v>1180</v>
      </c>
      <c r="G333" s="231"/>
      <c r="H333" s="234">
        <v>8.568</v>
      </c>
      <c r="I333" s="235"/>
      <c r="J333" s="231"/>
      <c r="K333" s="231"/>
      <c r="L333" s="236"/>
      <c r="M333" s="237"/>
      <c r="N333" s="238"/>
      <c r="O333" s="238"/>
      <c r="P333" s="238"/>
      <c r="Q333" s="238"/>
      <c r="R333" s="238"/>
      <c r="S333" s="238"/>
      <c r="T333" s="239"/>
      <c r="AT333" s="240" t="s">
        <v>157</v>
      </c>
      <c r="AU333" s="240" t="s">
        <v>80</v>
      </c>
      <c r="AV333" s="12" t="s">
        <v>80</v>
      </c>
      <c r="AW333" s="12" t="s">
        <v>33</v>
      </c>
      <c r="AX333" s="12" t="s">
        <v>71</v>
      </c>
      <c r="AY333" s="240" t="s">
        <v>145</v>
      </c>
    </row>
    <row r="334" spans="2:51" s="12" customFormat="1" ht="12">
      <c r="B334" s="230"/>
      <c r="C334" s="231"/>
      <c r="D334" s="217" t="s">
        <v>157</v>
      </c>
      <c r="E334" s="232" t="s">
        <v>19</v>
      </c>
      <c r="F334" s="233" t="s">
        <v>1181</v>
      </c>
      <c r="G334" s="231"/>
      <c r="H334" s="234">
        <v>-1.576</v>
      </c>
      <c r="I334" s="235"/>
      <c r="J334" s="231"/>
      <c r="K334" s="231"/>
      <c r="L334" s="236"/>
      <c r="M334" s="237"/>
      <c r="N334" s="238"/>
      <c r="O334" s="238"/>
      <c r="P334" s="238"/>
      <c r="Q334" s="238"/>
      <c r="R334" s="238"/>
      <c r="S334" s="238"/>
      <c r="T334" s="239"/>
      <c r="AT334" s="240" t="s">
        <v>157</v>
      </c>
      <c r="AU334" s="240" t="s">
        <v>80</v>
      </c>
      <c r="AV334" s="12" t="s">
        <v>80</v>
      </c>
      <c r="AW334" s="12" t="s">
        <v>33</v>
      </c>
      <c r="AX334" s="12" t="s">
        <v>71</v>
      </c>
      <c r="AY334" s="240" t="s">
        <v>145</v>
      </c>
    </row>
    <row r="335" spans="2:51" s="13" customFormat="1" ht="12">
      <c r="B335" s="251"/>
      <c r="C335" s="252"/>
      <c r="D335" s="217" t="s">
        <v>157</v>
      </c>
      <c r="E335" s="253" t="s">
        <v>19</v>
      </c>
      <c r="F335" s="254" t="s">
        <v>185</v>
      </c>
      <c r="G335" s="252"/>
      <c r="H335" s="255">
        <v>209.76000000000002</v>
      </c>
      <c r="I335" s="256"/>
      <c r="J335" s="252"/>
      <c r="K335" s="252"/>
      <c r="L335" s="257"/>
      <c r="M335" s="258"/>
      <c r="N335" s="259"/>
      <c r="O335" s="259"/>
      <c r="P335" s="259"/>
      <c r="Q335" s="259"/>
      <c r="R335" s="259"/>
      <c r="S335" s="259"/>
      <c r="T335" s="260"/>
      <c r="AT335" s="261" t="s">
        <v>157</v>
      </c>
      <c r="AU335" s="261" t="s">
        <v>80</v>
      </c>
      <c r="AV335" s="13" t="s">
        <v>153</v>
      </c>
      <c r="AW335" s="13" t="s">
        <v>33</v>
      </c>
      <c r="AX335" s="13" t="s">
        <v>76</v>
      </c>
      <c r="AY335" s="261" t="s">
        <v>145</v>
      </c>
    </row>
    <row r="336" spans="2:65" s="1" customFormat="1" ht="20.4" customHeight="1">
      <c r="B336" s="38"/>
      <c r="C336" s="205" t="s">
        <v>357</v>
      </c>
      <c r="D336" s="205" t="s">
        <v>148</v>
      </c>
      <c r="E336" s="206" t="s">
        <v>358</v>
      </c>
      <c r="F336" s="207" t="s">
        <v>359</v>
      </c>
      <c r="G336" s="208" t="s">
        <v>177</v>
      </c>
      <c r="H336" s="209">
        <v>721.677</v>
      </c>
      <c r="I336" s="210"/>
      <c r="J336" s="211">
        <f>ROUND(I336*H336,2)</f>
        <v>0</v>
      </c>
      <c r="K336" s="207" t="s">
        <v>152</v>
      </c>
      <c r="L336" s="43"/>
      <c r="M336" s="212" t="s">
        <v>19</v>
      </c>
      <c r="N336" s="213" t="s">
        <v>42</v>
      </c>
      <c r="O336" s="79"/>
      <c r="P336" s="214">
        <f>O336*H336</f>
        <v>0</v>
      </c>
      <c r="Q336" s="214">
        <v>0</v>
      </c>
      <c r="R336" s="214">
        <f>Q336*H336</f>
        <v>0</v>
      </c>
      <c r="S336" s="214">
        <v>0.1</v>
      </c>
      <c r="T336" s="215">
        <f>S336*H336</f>
        <v>72.16770000000001</v>
      </c>
      <c r="AR336" s="17" t="s">
        <v>153</v>
      </c>
      <c r="AT336" s="17" t="s">
        <v>148</v>
      </c>
      <c r="AU336" s="17" t="s">
        <v>80</v>
      </c>
      <c r="AY336" s="17" t="s">
        <v>145</v>
      </c>
      <c r="BE336" s="216">
        <f>IF(N336="základní",J336,0)</f>
        <v>0</v>
      </c>
      <c r="BF336" s="216">
        <f>IF(N336="snížená",J336,0)</f>
        <v>0</v>
      </c>
      <c r="BG336" s="216">
        <f>IF(N336="zákl. přenesená",J336,0)</f>
        <v>0</v>
      </c>
      <c r="BH336" s="216">
        <f>IF(N336="sníž. přenesená",J336,0)</f>
        <v>0</v>
      </c>
      <c r="BI336" s="216">
        <f>IF(N336="nulová",J336,0)</f>
        <v>0</v>
      </c>
      <c r="BJ336" s="17" t="s">
        <v>76</v>
      </c>
      <c r="BK336" s="216">
        <f>ROUND(I336*H336,2)</f>
        <v>0</v>
      </c>
      <c r="BL336" s="17" t="s">
        <v>153</v>
      </c>
      <c r="BM336" s="17" t="s">
        <v>360</v>
      </c>
    </row>
    <row r="337" spans="2:51" s="11" customFormat="1" ht="12">
      <c r="B337" s="220"/>
      <c r="C337" s="221"/>
      <c r="D337" s="217" t="s">
        <v>157</v>
      </c>
      <c r="E337" s="222" t="s">
        <v>19</v>
      </c>
      <c r="F337" s="223" t="s">
        <v>1168</v>
      </c>
      <c r="G337" s="221"/>
      <c r="H337" s="222" t="s">
        <v>19</v>
      </c>
      <c r="I337" s="224"/>
      <c r="J337" s="221"/>
      <c r="K337" s="221"/>
      <c r="L337" s="225"/>
      <c r="M337" s="226"/>
      <c r="N337" s="227"/>
      <c r="O337" s="227"/>
      <c r="P337" s="227"/>
      <c r="Q337" s="227"/>
      <c r="R337" s="227"/>
      <c r="S337" s="227"/>
      <c r="T337" s="228"/>
      <c r="AT337" s="229" t="s">
        <v>157</v>
      </c>
      <c r="AU337" s="229" t="s">
        <v>80</v>
      </c>
      <c r="AV337" s="11" t="s">
        <v>76</v>
      </c>
      <c r="AW337" s="11" t="s">
        <v>33</v>
      </c>
      <c r="AX337" s="11" t="s">
        <v>71</v>
      </c>
      <c r="AY337" s="229" t="s">
        <v>145</v>
      </c>
    </row>
    <row r="338" spans="2:51" s="11" customFormat="1" ht="12">
      <c r="B338" s="220"/>
      <c r="C338" s="221"/>
      <c r="D338" s="217" t="s">
        <v>157</v>
      </c>
      <c r="E338" s="222" t="s">
        <v>19</v>
      </c>
      <c r="F338" s="223" t="s">
        <v>336</v>
      </c>
      <c r="G338" s="221"/>
      <c r="H338" s="222" t="s">
        <v>19</v>
      </c>
      <c r="I338" s="224"/>
      <c r="J338" s="221"/>
      <c r="K338" s="221"/>
      <c r="L338" s="225"/>
      <c r="M338" s="226"/>
      <c r="N338" s="227"/>
      <c r="O338" s="227"/>
      <c r="P338" s="227"/>
      <c r="Q338" s="227"/>
      <c r="R338" s="227"/>
      <c r="S338" s="227"/>
      <c r="T338" s="228"/>
      <c r="AT338" s="229" t="s">
        <v>157</v>
      </c>
      <c r="AU338" s="229" t="s">
        <v>80</v>
      </c>
      <c r="AV338" s="11" t="s">
        <v>76</v>
      </c>
      <c r="AW338" s="11" t="s">
        <v>33</v>
      </c>
      <c r="AX338" s="11" t="s">
        <v>71</v>
      </c>
      <c r="AY338" s="229" t="s">
        <v>145</v>
      </c>
    </row>
    <row r="339" spans="2:51" s="11" customFormat="1" ht="12">
      <c r="B339" s="220"/>
      <c r="C339" s="221"/>
      <c r="D339" s="217" t="s">
        <v>157</v>
      </c>
      <c r="E339" s="222" t="s">
        <v>19</v>
      </c>
      <c r="F339" s="223" t="s">
        <v>351</v>
      </c>
      <c r="G339" s="221"/>
      <c r="H339" s="222" t="s">
        <v>19</v>
      </c>
      <c r="I339" s="224"/>
      <c r="J339" s="221"/>
      <c r="K339" s="221"/>
      <c r="L339" s="225"/>
      <c r="M339" s="226"/>
      <c r="N339" s="227"/>
      <c r="O339" s="227"/>
      <c r="P339" s="227"/>
      <c r="Q339" s="227"/>
      <c r="R339" s="227"/>
      <c r="S339" s="227"/>
      <c r="T339" s="228"/>
      <c r="AT339" s="229" t="s">
        <v>157</v>
      </c>
      <c r="AU339" s="229" t="s">
        <v>80</v>
      </c>
      <c r="AV339" s="11" t="s">
        <v>76</v>
      </c>
      <c r="AW339" s="11" t="s">
        <v>33</v>
      </c>
      <c r="AX339" s="11" t="s">
        <v>71</v>
      </c>
      <c r="AY339" s="229" t="s">
        <v>145</v>
      </c>
    </row>
    <row r="340" spans="2:51" s="12" customFormat="1" ht="12">
      <c r="B340" s="230"/>
      <c r="C340" s="231"/>
      <c r="D340" s="217" t="s">
        <v>157</v>
      </c>
      <c r="E340" s="232" t="s">
        <v>19</v>
      </c>
      <c r="F340" s="233" t="s">
        <v>1182</v>
      </c>
      <c r="G340" s="231"/>
      <c r="H340" s="234">
        <v>468.115</v>
      </c>
      <c r="I340" s="235"/>
      <c r="J340" s="231"/>
      <c r="K340" s="231"/>
      <c r="L340" s="236"/>
      <c r="M340" s="237"/>
      <c r="N340" s="238"/>
      <c r="O340" s="238"/>
      <c r="P340" s="238"/>
      <c r="Q340" s="238"/>
      <c r="R340" s="238"/>
      <c r="S340" s="238"/>
      <c r="T340" s="239"/>
      <c r="AT340" s="240" t="s">
        <v>157</v>
      </c>
      <c r="AU340" s="240" t="s">
        <v>80</v>
      </c>
      <c r="AV340" s="12" t="s">
        <v>80</v>
      </c>
      <c r="AW340" s="12" t="s">
        <v>33</v>
      </c>
      <c r="AX340" s="12" t="s">
        <v>71</v>
      </c>
      <c r="AY340" s="240" t="s">
        <v>145</v>
      </c>
    </row>
    <row r="341" spans="2:51" s="11" customFormat="1" ht="12">
      <c r="B341" s="220"/>
      <c r="C341" s="221"/>
      <c r="D341" s="217" t="s">
        <v>157</v>
      </c>
      <c r="E341" s="222" t="s">
        <v>19</v>
      </c>
      <c r="F341" s="223" t="s">
        <v>354</v>
      </c>
      <c r="G341" s="221"/>
      <c r="H341" s="222" t="s">
        <v>19</v>
      </c>
      <c r="I341" s="224"/>
      <c r="J341" s="221"/>
      <c r="K341" s="221"/>
      <c r="L341" s="225"/>
      <c r="M341" s="226"/>
      <c r="N341" s="227"/>
      <c r="O341" s="227"/>
      <c r="P341" s="227"/>
      <c r="Q341" s="227"/>
      <c r="R341" s="227"/>
      <c r="S341" s="227"/>
      <c r="T341" s="228"/>
      <c r="AT341" s="229" t="s">
        <v>157</v>
      </c>
      <c r="AU341" s="229" t="s">
        <v>80</v>
      </c>
      <c r="AV341" s="11" t="s">
        <v>76</v>
      </c>
      <c r="AW341" s="11" t="s">
        <v>33</v>
      </c>
      <c r="AX341" s="11" t="s">
        <v>71</v>
      </c>
      <c r="AY341" s="229" t="s">
        <v>145</v>
      </c>
    </row>
    <row r="342" spans="2:51" s="12" customFormat="1" ht="12">
      <c r="B342" s="230"/>
      <c r="C342" s="231"/>
      <c r="D342" s="217" t="s">
        <v>157</v>
      </c>
      <c r="E342" s="232" t="s">
        <v>19</v>
      </c>
      <c r="F342" s="233" t="s">
        <v>1183</v>
      </c>
      <c r="G342" s="231"/>
      <c r="H342" s="234">
        <v>253.562</v>
      </c>
      <c r="I342" s="235"/>
      <c r="J342" s="231"/>
      <c r="K342" s="231"/>
      <c r="L342" s="236"/>
      <c r="M342" s="237"/>
      <c r="N342" s="238"/>
      <c r="O342" s="238"/>
      <c r="P342" s="238"/>
      <c r="Q342" s="238"/>
      <c r="R342" s="238"/>
      <c r="S342" s="238"/>
      <c r="T342" s="239"/>
      <c r="AT342" s="240" t="s">
        <v>157</v>
      </c>
      <c r="AU342" s="240" t="s">
        <v>80</v>
      </c>
      <c r="AV342" s="12" t="s">
        <v>80</v>
      </c>
      <c r="AW342" s="12" t="s">
        <v>33</v>
      </c>
      <c r="AX342" s="12" t="s">
        <v>71</v>
      </c>
      <c r="AY342" s="240" t="s">
        <v>145</v>
      </c>
    </row>
    <row r="343" spans="2:51" s="13" customFormat="1" ht="12">
      <c r="B343" s="251"/>
      <c r="C343" s="252"/>
      <c r="D343" s="217" t="s">
        <v>157</v>
      </c>
      <c r="E343" s="253" t="s">
        <v>19</v>
      </c>
      <c r="F343" s="254" t="s">
        <v>185</v>
      </c>
      <c r="G343" s="252"/>
      <c r="H343" s="255">
        <v>721.677</v>
      </c>
      <c r="I343" s="256"/>
      <c r="J343" s="252"/>
      <c r="K343" s="252"/>
      <c r="L343" s="257"/>
      <c r="M343" s="258"/>
      <c r="N343" s="259"/>
      <c r="O343" s="259"/>
      <c r="P343" s="259"/>
      <c r="Q343" s="259"/>
      <c r="R343" s="259"/>
      <c r="S343" s="259"/>
      <c r="T343" s="260"/>
      <c r="AT343" s="261" t="s">
        <v>157</v>
      </c>
      <c r="AU343" s="261" t="s">
        <v>80</v>
      </c>
      <c r="AV343" s="13" t="s">
        <v>153</v>
      </c>
      <c r="AW343" s="13" t="s">
        <v>33</v>
      </c>
      <c r="AX343" s="13" t="s">
        <v>76</v>
      </c>
      <c r="AY343" s="261" t="s">
        <v>145</v>
      </c>
    </row>
    <row r="344" spans="2:65" s="1" customFormat="1" ht="14.4" customHeight="1">
      <c r="B344" s="38"/>
      <c r="C344" s="205" t="s">
        <v>363</v>
      </c>
      <c r="D344" s="205" t="s">
        <v>148</v>
      </c>
      <c r="E344" s="206" t="s">
        <v>364</v>
      </c>
      <c r="F344" s="207" t="s">
        <v>365</v>
      </c>
      <c r="G344" s="208" t="s">
        <v>177</v>
      </c>
      <c r="H344" s="209">
        <v>48</v>
      </c>
      <c r="I344" s="210"/>
      <c r="J344" s="211">
        <f>ROUND(I344*H344,2)</f>
        <v>0</v>
      </c>
      <c r="K344" s="207" t="s">
        <v>19</v>
      </c>
      <c r="L344" s="43"/>
      <c r="M344" s="212" t="s">
        <v>19</v>
      </c>
      <c r="N344" s="213" t="s">
        <v>42</v>
      </c>
      <c r="O344" s="79"/>
      <c r="P344" s="214">
        <f>O344*H344</f>
        <v>0</v>
      </c>
      <c r="Q344" s="214">
        <v>0</v>
      </c>
      <c r="R344" s="214">
        <f>Q344*H344</f>
        <v>0</v>
      </c>
      <c r="S344" s="214">
        <v>0.088</v>
      </c>
      <c r="T344" s="215">
        <f>S344*H344</f>
        <v>4.224</v>
      </c>
      <c r="AR344" s="17" t="s">
        <v>153</v>
      </c>
      <c r="AT344" s="17" t="s">
        <v>148</v>
      </c>
      <c r="AU344" s="17" t="s">
        <v>80</v>
      </c>
      <c r="AY344" s="17" t="s">
        <v>145</v>
      </c>
      <c r="BE344" s="216">
        <f>IF(N344="základní",J344,0)</f>
        <v>0</v>
      </c>
      <c r="BF344" s="216">
        <f>IF(N344="snížená",J344,0)</f>
        <v>0</v>
      </c>
      <c r="BG344" s="216">
        <f>IF(N344="zákl. přenesená",J344,0)</f>
        <v>0</v>
      </c>
      <c r="BH344" s="216">
        <f>IF(N344="sníž. přenesená",J344,0)</f>
        <v>0</v>
      </c>
      <c r="BI344" s="216">
        <f>IF(N344="nulová",J344,0)</f>
        <v>0</v>
      </c>
      <c r="BJ344" s="17" t="s">
        <v>76</v>
      </c>
      <c r="BK344" s="216">
        <f>ROUND(I344*H344,2)</f>
        <v>0</v>
      </c>
      <c r="BL344" s="17" t="s">
        <v>153</v>
      </c>
      <c r="BM344" s="17" t="s">
        <v>366</v>
      </c>
    </row>
    <row r="345" spans="2:47" s="1" customFormat="1" ht="12">
      <c r="B345" s="38"/>
      <c r="C345" s="39"/>
      <c r="D345" s="217" t="s">
        <v>155</v>
      </c>
      <c r="E345" s="39"/>
      <c r="F345" s="218" t="s">
        <v>367</v>
      </c>
      <c r="G345" s="39"/>
      <c r="H345" s="39"/>
      <c r="I345" s="131"/>
      <c r="J345" s="39"/>
      <c r="K345" s="39"/>
      <c r="L345" s="43"/>
      <c r="M345" s="219"/>
      <c r="N345" s="79"/>
      <c r="O345" s="79"/>
      <c r="P345" s="79"/>
      <c r="Q345" s="79"/>
      <c r="R345" s="79"/>
      <c r="S345" s="79"/>
      <c r="T345" s="80"/>
      <c r="AT345" s="17" t="s">
        <v>155</v>
      </c>
      <c r="AU345" s="17" t="s">
        <v>80</v>
      </c>
    </row>
    <row r="346" spans="2:65" s="1" customFormat="1" ht="20.4" customHeight="1">
      <c r="B346" s="38"/>
      <c r="C346" s="205" t="s">
        <v>368</v>
      </c>
      <c r="D346" s="205" t="s">
        <v>148</v>
      </c>
      <c r="E346" s="206" t="s">
        <v>369</v>
      </c>
      <c r="F346" s="207" t="s">
        <v>370</v>
      </c>
      <c r="G346" s="208" t="s">
        <v>177</v>
      </c>
      <c r="H346" s="209">
        <v>17.809</v>
      </c>
      <c r="I346" s="210"/>
      <c r="J346" s="211">
        <f>ROUND(I346*H346,2)</f>
        <v>0</v>
      </c>
      <c r="K346" s="207" t="s">
        <v>152</v>
      </c>
      <c r="L346" s="43"/>
      <c r="M346" s="212" t="s">
        <v>19</v>
      </c>
      <c r="N346" s="213" t="s">
        <v>42</v>
      </c>
      <c r="O346" s="79"/>
      <c r="P346" s="214">
        <f>O346*H346</f>
        <v>0</v>
      </c>
      <c r="Q346" s="214">
        <v>0</v>
      </c>
      <c r="R346" s="214">
        <f>Q346*H346</f>
        <v>0</v>
      </c>
      <c r="S346" s="214">
        <v>0.004</v>
      </c>
      <c r="T346" s="215">
        <f>S346*H346</f>
        <v>0.07123600000000001</v>
      </c>
      <c r="AR346" s="17" t="s">
        <v>153</v>
      </c>
      <c r="AT346" s="17" t="s">
        <v>148</v>
      </c>
      <c r="AU346" s="17" t="s">
        <v>80</v>
      </c>
      <c r="AY346" s="17" t="s">
        <v>145</v>
      </c>
      <c r="BE346" s="216">
        <f>IF(N346="základní",J346,0)</f>
        <v>0</v>
      </c>
      <c r="BF346" s="216">
        <f>IF(N346="snížená",J346,0)</f>
        <v>0</v>
      </c>
      <c r="BG346" s="216">
        <f>IF(N346="zákl. přenesená",J346,0)</f>
        <v>0</v>
      </c>
      <c r="BH346" s="216">
        <f>IF(N346="sníž. přenesená",J346,0)</f>
        <v>0</v>
      </c>
      <c r="BI346" s="216">
        <f>IF(N346="nulová",J346,0)</f>
        <v>0</v>
      </c>
      <c r="BJ346" s="17" t="s">
        <v>76</v>
      </c>
      <c r="BK346" s="216">
        <f>ROUND(I346*H346,2)</f>
        <v>0</v>
      </c>
      <c r="BL346" s="17" t="s">
        <v>153</v>
      </c>
      <c r="BM346" s="17" t="s">
        <v>371</v>
      </c>
    </row>
    <row r="347" spans="2:47" s="1" customFormat="1" ht="12">
      <c r="B347" s="38"/>
      <c r="C347" s="39"/>
      <c r="D347" s="217" t="s">
        <v>155</v>
      </c>
      <c r="E347" s="39"/>
      <c r="F347" s="218" t="s">
        <v>367</v>
      </c>
      <c r="G347" s="39"/>
      <c r="H347" s="39"/>
      <c r="I347" s="131"/>
      <c r="J347" s="39"/>
      <c r="K347" s="39"/>
      <c r="L347" s="43"/>
      <c r="M347" s="219"/>
      <c r="N347" s="79"/>
      <c r="O347" s="79"/>
      <c r="P347" s="79"/>
      <c r="Q347" s="79"/>
      <c r="R347" s="79"/>
      <c r="S347" s="79"/>
      <c r="T347" s="80"/>
      <c r="AT347" s="17" t="s">
        <v>155</v>
      </c>
      <c r="AU347" s="17" t="s">
        <v>80</v>
      </c>
    </row>
    <row r="348" spans="2:51" s="11" customFormat="1" ht="12">
      <c r="B348" s="220"/>
      <c r="C348" s="221"/>
      <c r="D348" s="217" t="s">
        <v>157</v>
      </c>
      <c r="E348" s="222" t="s">
        <v>19</v>
      </c>
      <c r="F348" s="223" t="s">
        <v>1168</v>
      </c>
      <c r="G348" s="221"/>
      <c r="H348" s="222" t="s">
        <v>19</v>
      </c>
      <c r="I348" s="224"/>
      <c r="J348" s="221"/>
      <c r="K348" s="221"/>
      <c r="L348" s="225"/>
      <c r="M348" s="226"/>
      <c r="N348" s="227"/>
      <c r="O348" s="227"/>
      <c r="P348" s="227"/>
      <c r="Q348" s="227"/>
      <c r="R348" s="227"/>
      <c r="S348" s="227"/>
      <c r="T348" s="228"/>
      <c r="AT348" s="229" t="s">
        <v>157</v>
      </c>
      <c r="AU348" s="229" t="s">
        <v>80</v>
      </c>
      <c r="AV348" s="11" t="s">
        <v>76</v>
      </c>
      <c r="AW348" s="11" t="s">
        <v>33</v>
      </c>
      <c r="AX348" s="11" t="s">
        <v>71</v>
      </c>
      <c r="AY348" s="229" t="s">
        <v>145</v>
      </c>
    </row>
    <row r="349" spans="2:51" s="11" customFormat="1" ht="12">
      <c r="B349" s="220"/>
      <c r="C349" s="221"/>
      <c r="D349" s="217" t="s">
        <v>157</v>
      </c>
      <c r="E349" s="222" t="s">
        <v>19</v>
      </c>
      <c r="F349" s="223" t="s">
        <v>259</v>
      </c>
      <c r="G349" s="221"/>
      <c r="H349" s="222" t="s">
        <v>19</v>
      </c>
      <c r="I349" s="224"/>
      <c r="J349" s="221"/>
      <c r="K349" s="221"/>
      <c r="L349" s="225"/>
      <c r="M349" s="226"/>
      <c r="N349" s="227"/>
      <c r="O349" s="227"/>
      <c r="P349" s="227"/>
      <c r="Q349" s="227"/>
      <c r="R349" s="227"/>
      <c r="S349" s="227"/>
      <c r="T349" s="228"/>
      <c r="AT349" s="229" t="s">
        <v>157</v>
      </c>
      <c r="AU349" s="229" t="s">
        <v>80</v>
      </c>
      <c r="AV349" s="11" t="s">
        <v>76</v>
      </c>
      <c r="AW349" s="11" t="s">
        <v>33</v>
      </c>
      <c r="AX349" s="11" t="s">
        <v>71</v>
      </c>
      <c r="AY349" s="229" t="s">
        <v>145</v>
      </c>
    </row>
    <row r="350" spans="2:51" s="12" customFormat="1" ht="12">
      <c r="B350" s="230"/>
      <c r="C350" s="231"/>
      <c r="D350" s="217" t="s">
        <v>157</v>
      </c>
      <c r="E350" s="232" t="s">
        <v>19</v>
      </c>
      <c r="F350" s="233" t="s">
        <v>372</v>
      </c>
      <c r="G350" s="231"/>
      <c r="H350" s="234">
        <v>7.425</v>
      </c>
      <c r="I350" s="235"/>
      <c r="J350" s="231"/>
      <c r="K350" s="231"/>
      <c r="L350" s="236"/>
      <c r="M350" s="237"/>
      <c r="N350" s="238"/>
      <c r="O350" s="238"/>
      <c r="P350" s="238"/>
      <c r="Q350" s="238"/>
      <c r="R350" s="238"/>
      <c r="S350" s="238"/>
      <c r="T350" s="239"/>
      <c r="AT350" s="240" t="s">
        <v>157</v>
      </c>
      <c r="AU350" s="240" t="s">
        <v>80</v>
      </c>
      <c r="AV350" s="12" t="s">
        <v>80</v>
      </c>
      <c r="AW350" s="12" t="s">
        <v>33</v>
      </c>
      <c r="AX350" s="12" t="s">
        <v>71</v>
      </c>
      <c r="AY350" s="240" t="s">
        <v>145</v>
      </c>
    </row>
    <row r="351" spans="2:51" s="12" customFormat="1" ht="12">
      <c r="B351" s="230"/>
      <c r="C351" s="231"/>
      <c r="D351" s="217" t="s">
        <v>157</v>
      </c>
      <c r="E351" s="232" t="s">
        <v>19</v>
      </c>
      <c r="F351" s="233" t="s">
        <v>373</v>
      </c>
      <c r="G351" s="231"/>
      <c r="H351" s="234">
        <v>3.481</v>
      </c>
      <c r="I351" s="235"/>
      <c r="J351" s="231"/>
      <c r="K351" s="231"/>
      <c r="L351" s="236"/>
      <c r="M351" s="237"/>
      <c r="N351" s="238"/>
      <c r="O351" s="238"/>
      <c r="P351" s="238"/>
      <c r="Q351" s="238"/>
      <c r="R351" s="238"/>
      <c r="S351" s="238"/>
      <c r="T351" s="239"/>
      <c r="AT351" s="240" t="s">
        <v>157</v>
      </c>
      <c r="AU351" s="240" t="s">
        <v>80</v>
      </c>
      <c r="AV351" s="12" t="s">
        <v>80</v>
      </c>
      <c r="AW351" s="12" t="s">
        <v>33</v>
      </c>
      <c r="AX351" s="12" t="s">
        <v>71</v>
      </c>
      <c r="AY351" s="240" t="s">
        <v>145</v>
      </c>
    </row>
    <row r="352" spans="2:51" s="12" customFormat="1" ht="12">
      <c r="B352" s="230"/>
      <c r="C352" s="231"/>
      <c r="D352" s="217" t="s">
        <v>157</v>
      </c>
      <c r="E352" s="232" t="s">
        <v>19</v>
      </c>
      <c r="F352" s="233" t="s">
        <v>374</v>
      </c>
      <c r="G352" s="231"/>
      <c r="H352" s="234">
        <v>5.369</v>
      </c>
      <c r="I352" s="235"/>
      <c r="J352" s="231"/>
      <c r="K352" s="231"/>
      <c r="L352" s="236"/>
      <c r="M352" s="237"/>
      <c r="N352" s="238"/>
      <c r="O352" s="238"/>
      <c r="P352" s="238"/>
      <c r="Q352" s="238"/>
      <c r="R352" s="238"/>
      <c r="S352" s="238"/>
      <c r="T352" s="239"/>
      <c r="AT352" s="240" t="s">
        <v>157</v>
      </c>
      <c r="AU352" s="240" t="s">
        <v>80</v>
      </c>
      <c r="AV352" s="12" t="s">
        <v>80</v>
      </c>
      <c r="AW352" s="12" t="s">
        <v>33</v>
      </c>
      <c r="AX352" s="12" t="s">
        <v>71</v>
      </c>
      <c r="AY352" s="240" t="s">
        <v>145</v>
      </c>
    </row>
    <row r="353" spans="2:51" s="12" customFormat="1" ht="12">
      <c r="B353" s="230"/>
      <c r="C353" s="231"/>
      <c r="D353" s="217" t="s">
        <v>157</v>
      </c>
      <c r="E353" s="232" t="s">
        <v>19</v>
      </c>
      <c r="F353" s="233" t="s">
        <v>375</v>
      </c>
      <c r="G353" s="231"/>
      <c r="H353" s="234">
        <v>1.534</v>
      </c>
      <c r="I353" s="235"/>
      <c r="J353" s="231"/>
      <c r="K353" s="231"/>
      <c r="L353" s="236"/>
      <c r="M353" s="237"/>
      <c r="N353" s="238"/>
      <c r="O353" s="238"/>
      <c r="P353" s="238"/>
      <c r="Q353" s="238"/>
      <c r="R353" s="238"/>
      <c r="S353" s="238"/>
      <c r="T353" s="239"/>
      <c r="AT353" s="240" t="s">
        <v>157</v>
      </c>
      <c r="AU353" s="240" t="s">
        <v>80</v>
      </c>
      <c r="AV353" s="12" t="s">
        <v>80</v>
      </c>
      <c r="AW353" s="12" t="s">
        <v>33</v>
      </c>
      <c r="AX353" s="12" t="s">
        <v>71</v>
      </c>
      <c r="AY353" s="240" t="s">
        <v>145</v>
      </c>
    </row>
    <row r="354" spans="2:51" s="13" customFormat="1" ht="12">
      <c r="B354" s="251"/>
      <c r="C354" s="252"/>
      <c r="D354" s="217" t="s">
        <v>157</v>
      </c>
      <c r="E354" s="253" t="s">
        <v>19</v>
      </c>
      <c r="F354" s="254" t="s">
        <v>185</v>
      </c>
      <c r="G354" s="252"/>
      <c r="H354" s="255">
        <v>17.809</v>
      </c>
      <c r="I354" s="256"/>
      <c r="J354" s="252"/>
      <c r="K354" s="252"/>
      <c r="L354" s="257"/>
      <c r="M354" s="258"/>
      <c r="N354" s="259"/>
      <c r="O354" s="259"/>
      <c r="P354" s="259"/>
      <c r="Q354" s="259"/>
      <c r="R354" s="259"/>
      <c r="S354" s="259"/>
      <c r="T354" s="260"/>
      <c r="AT354" s="261" t="s">
        <v>157</v>
      </c>
      <c r="AU354" s="261" t="s">
        <v>80</v>
      </c>
      <c r="AV354" s="13" t="s">
        <v>153</v>
      </c>
      <c r="AW354" s="13" t="s">
        <v>33</v>
      </c>
      <c r="AX354" s="13" t="s">
        <v>76</v>
      </c>
      <c r="AY354" s="261" t="s">
        <v>145</v>
      </c>
    </row>
    <row r="355" spans="2:65" s="1" customFormat="1" ht="20.4" customHeight="1">
      <c r="B355" s="38"/>
      <c r="C355" s="205" t="s">
        <v>376</v>
      </c>
      <c r="D355" s="205" t="s">
        <v>148</v>
      </c>
      <c r="E355" s="206" t="s">
        <v>377</v>
      </c>
      <c r="F355" s="207" t="s">
        <v>378</v>
      </c>
      <c r="G355" s="208" t="s">
        <v>177</v>
      </c>
      <c r="H355" s="209">
        <v>126.474</v>
      </c>
      <c r="I355" s="210"/>
      <c r="J355" s="211">
        <f>ROUND(I355*H355,2)</f>
        <v>0</v>
      </c>
      <c r="K355" s="207" t="s">
        <v>152</v>
      </c>
      <c r="L355" s="43"/>
      <c r="M355" s="212" t="s">
        <v>19</v>
      </c>
      <c r="N355" s="213" t="s">
        <v>42</v>
      </c>
      <c r="O355" s="79"/>
      <c r="P355" s="214">
        <f>O355*H355</f>
        <v>0</v>
      </c>
      <c r="Q355" s="214">
        <v>0</v>
      </c>
      <c r="R355" s="214">
        <f>Q355*H355</f>
        <v>0</v>
      </c>
      <c r="S355" s="214">
        <v>0.076</v>
      </c>
      <c r="T355" s="215">
        <f>S355*H355</f>
        <v>9.612024</v>
      </c>
      <c r="AR355" s="17" t="s">
        <v>153</v>
      </c>
      <c r="AT355" s="17" t="s">
        <v>148</v>
      </c>
      <c r="AU355" s="17" t="s">
        <v>80</v>
      </c>
      <c r="AY355" s="17" t="s">
        <v>145</v>
      </c>
      <c r="BE355" s="216">
        <f>IF(N355="základní",J355,0)</f>
        <v>0</v>
      </c>
      <c r="BF355" s="216">
        <f>IF(N355="snížená",J355,0)</f>
        <v>0</v>
      </c>
      <c r="BG355" s="216">
        <f>IF(N355="zákl. přenesená",J355,0)</f>
        <v>0</v>
      </c>
      <c r="BH355" s="216">
        <f>IF(N355="sníž. přenesená",J355,0)</f>
        <v>0</v>
      </c>
      <c r="BI355" s="216">
        <f>IF(N355="nulová",J355,0)</f>
        <v>0</v>
      </c>
      <c r="BJ355" s="17" t="s">
        <v>76</v>
      </c>
      <c r="BK355" s="216">
        <f>ROUND(I355*H355,2)</f>
        <v>0</v>
      </c>
      <c r="BL355" s="17" t="s">
        <v>153</v>
      </c>
      <c r="BM355" s="17" t="s">
        <v>379</v>
      </c>
    </row>
    <row r="356" spans="2:47" s="1" customFormat="1" ht="12">
      <c r="B356" s="38"/>
      <c r="C356" s="39"/>
      <c r="D356" s="217" t="s">
        <v>155</v>
      </c>
      <c r="E356" s="39"/>
      <c r="F356" s="218" t="s">
        <v>380</v>
      </c>
      <c r="G356" s="39"/>
      <c r="H356" s="39"/>
      <c r="I356" s="131"/>
      <c r="J356" s="39"/>
      <c r="K356" s="39"/>
      <c r="L356" s="43"/>
      <c r="M356" s="219"/>
      <c r="N356" s="79"/>
      <c r="O356" s="79"/>
      <c r="P356" s="79"/>
      <c r="Q356" s="79"/>
      <c r="R356" s="79"/>
      <c r="S356" s="79"/>
      <c r="T356" s="80"/>
      <c r="AT356" s="17" t="s">
        <v>155</v>
      </c>
      <c r="AU356" s="17" t="s">
        <v>80</v>
      </c>
    </row>
    <row r="357" spans="2:51" s="11" customFormat="1" ht="12">
      <c r="B357" s="220"/>
      <c r="C357" s="221"/>
      <c r="D357" s="217" t="s">
        <v>157</v>
      </c>
      <c r="E357" s="222" t="s">
        <v>19</v>
      </c>
      <c r="F357" s="223" t="s">
        <v>1168</v>
      </c>
      <c r="G357" s="221"/>
      <c r="H357" s="222" t="s">
        <v>19</v>
      </c>
      <c r="I357" s="224"/>
      <c r="J357" s="221"/>
      <c r="K357" s="221"/>
      <c r="L357" s="225"/>
      <c r="M357" s="226"/>
      <c r="N357" s="227"/>
      <c r="O357" s="227"/>
      <c r="P357" s="227"/>
      <c r="Q357" s="227"/>
      <c r="R357" s="227"/>
      <c r="S357" s="227"/>
      <c r="T357" s="228"/>
      <c r="AT357" s="229" t="s">
        <v>157</v>
      </c>
      <c r="AU357" s="229" t="s">
        <v>80</v>
      </c>
      <c r="AV357" s="11" t="s">
        <v>76</v>
      </c>
      <c r="AW357" s="11" t="s">
        <v>33</v>
      </c>
      <c r="AX357" s="11" t="s">
        <v>71</v>
      </c>
      <c r="AY357" s="229" t="s">
        <v>145</v>
      </c>
    </row>
    <row r="358" spans="2:51" s="11" customFormat="1" ht="12">
      <c r="B358" s="220"/>
      <c r="C358" s="221"/>
      <c r="D358" s="217" t="s">
        <v>157</v>
      </c>
      <c r="E358" s="222" t="s">
        <v>19</v>
      </c>
      <c r="F358" s="223" t="s">
        <v>336</v>
      </c>
      <c r="G358" s="221"/>
      <c r="H358" s="222" t="s">
        <v>19</v>
      </c>
      <c r="I358" s="224"/>
      <c r="J358" s="221"/>
      <c r="K358" s="221"/>
      <c r="L358" s="225"/>
      <c r="M358" s="226"/>
      <c r="N358" s="227"/>
      <c r="O358" s="227"/>
      <c r="P358" s="227"/>
      <c r="Q358" s="227"/>
      <c r="R358" s="227"/>
      <c r="S358" s="227"/>
      <c r="T358" s="228"/>
      <c r="AT358" s="229" t="s">
        <v>157</v>
      </c>
      <c r="AU358" s="229" t="s">
        <v>80</v>
      </c>
      <c r="AV358" s="11" t="s">
        <v>76</v>
      </c>
      <c r="AW358" s="11" t="s">
        <v>33</v>
      </c>
      <c r="AX358" s="11" t="s">
        <v>71</v>
      </c>
      <c r="AY358" s="229" t="s">
        <v>145</v>
      </c>
    </row>
    <row r="359" spans="2:51" s="11" customFormat="1" ht="12">
      <c r="B359" s="220"/>
      <c r="C359" s="221"/>
      <c r="D359" s="217" t="s">
        <v>157</v>
      </c>
      <c r="E359" s="222" t="s">
        <v>19</v>
      </c>
      <c r="F359" s="223" t="s">
        <v>351</v>
      </c>
      <c r="G359" s="221"/>
      <c r="H359" s="222" t="s">
        <v>19</v>
      </c>
      <c r="I359" s="224"/>
      <c r="J359" s="221"/>
      <c r="K359" s="221"/>
      <c r="L359" s="225"/>
      <c r="M359" s="226"/>
      <c r="N359" s="227"/>
      <c r="O359" s="227"/>
      <c r="P359" s="227"/>
      <c r="Q359" s="227"/>
      <c r="R359" s="227"/>
      <c r="S359" s="227"/>
      <c r="T359" s="228"/>
      <c r="AT359" s="229" t="s">
        <v>157</v>
      </c>
      <c r="AU359" s="229" t="s">
        <v>80</v>
      </c>
      <c r="AV359" s="11" t="s">
        <v>76</v>
      </c>
      <c r="AW359" s="11" t="s">
        <v>33</v>
      </c>
      <c r="AX359" s="11" t="s">
        <v>71</v>
      </c>
      <c r="AY359" s="229" t="s">
        <v>145</v>
      </c>
    </row>
    <row r="360" spans="2:51" s="12" customFormat="1" ht="12">
      <c r="B360" s="230"/>
      <c r="C360" s="231"/>
      <c r="D360" s="217" t="s">
        <v>157</v>
      </c>
      <c r="E360" s="232" t="s">
        <v>19</v>
      </c>
      <c r="F360" s="233" t="s">
        <v>1184</v>
      </c>
      <c r="G360" s="231"/>
      <c r="H360" s="234">
        <v>56.736</v>
      </c>
      <c r="I360" s="235"/>
      <c r="J360" s="231"/>
      <c r="K360" s="231"/>
      <c r="L360" s="236"/>
      <c r="M360" s="237"/>
      <c r="N360" s="238"/>
      <c r="O360" s="238"/>
      <c r="P360" s="238"/>
      <c r="Q360" s="238"/>
      <c r="R360" s="238"/>
      <c r="S360" s="238"/>
      <c r="T360" s="239"/>
      <c r="AT360" s="240" t="s">
        <v>157</v>
      </c>
      <c r="AU360" s="240" t="s">
        <v>80</v>
      </c>
      <c r="AV360" s="12" t="s">
        <v>80</v>
      </c>
      <c r="AW360" s="12" t="s">
        <v>33</v>
      </c>
      <c r="AX360" s="12" t="s">
        <v>71</v>
      </c>
      <c r="AY360" s="240" t="s">
        <v>145</v>
      </c>
    </row>
    <row r="361" spans="2:51" s="11" customFormat="1" ht="12">
      <c r="B361" s="220"/>
      <c r="C361" s="221"/>
      <c r="D361" s="217" t="s">
        <v>157</v>
      </c>
      <c r="E361" s="222" t="s">
        <v>19</v>
      </c>
      <c r="F361" s="223" t="s">
        <v>354</v>
      </c>
      <c r="G361" s="221"/>
      <c r="H361" s="222" t="s">
        <v>19</v>
      </c>
      <c r="I361" s="224"/>
      <c r="J361" s="221"/>
      <c r="K361" s="221"/>
      <c r="L361" s="225"/>
      <c r="M361" s="226"/>
      <c r="N361" s="227"/>
      <c r="O361" s="227"/>
      <c r="P361" s="227"/>
      <c r="Q361" s="227"/>
      <c r="R361" s="227"/>
      <c r="S361" s="227"/>
      <c r="T361" s="228"/>
      <c r="AT361" s="229" t="s">
        <v>157</v>
      </c>
      <c r="AU361" s="229" t="s">
        <v>80</v>
      </c>
      <c r="AV361" s="11" t="s">
        <v>76</v>
      </c>
      <c r="AW361" s="11" t="s">
        <v>33</v>
      </c>
      <c r="AX361" s="11" t="s">
        <v>71</v>
      </c>
      <c r="AY361" s="229" t="s">
        <v>145</v>
      </c>
    </row>
    <row r="362" spans="2:51" s="12" customFormat="1" ht="12">
      <c r="B362" s="230"/>
      <c r="C362" s="231"/>
      <c r="D362" s="217" t="s">
        <v>157</v>
      </c>
      <c r="E362" s="232" t="s">
        <v>19</v>
      </c>
      <c r="F362" s="233" t="s">
        <v>1185</v>
      </c>
      <c r="G362" s="231"/>
      <c r="H362" s="234">
        <v>28.368</v>
      </c>
      <c r="I362" s="235"/>
      <c r="J362" s="231"/>
      <c r="K362" s="231"/>
      <c r="L362" s="236"/>
      <c r="M362" s="237"/>
      <c r="N362" s="238"/>
      <c r="O362" s="238"/>
      <c r="P362" s="238"/>
      <c r="Q362" s="238"/>
      <c r="R362" s="238"/>
      <c r="S362" s="238"/>
      <c r="T362" s="239"/>
      <c r="AT362" s="240" t="s">
        <v>157</v>
      </c>
      <c r="AU362" s="240" t="s">
        <v>80</v>
      </c>
      <c r="AV362" s="12" t="s">
        <v>80</v>
      </c>
      <c r="AW362" s="12" t="s">
        <v>33</v>
      </c>
      <c r="AX362" s="12" t="s">
        <v>71</v>
      </c>
      <c r="AY362" s="240" t="s">
        <v>145</v>
      </c>
    </row>
    <row r="363" spans="2:51" s="11" customFormat="1" ht="12">
      <c r="B363" s="220"/>
      <c r="C363" s="221"/>
      <c r="D363" s="217" t="s">
        <v>157</v>
      </c>
      <c r="E363" s="222" t="s">
        <v>19</v>
      </c>
      <c r="F363" s="223" t="s">
        <v>337</v>
      </c>
      <c r="G363" s="221"/>
      <c r="H363" s="222" t="s">
        <v>19</v>
      </c>
      <c r="I363" s="224"/>
      <c r="J363" s="221"/>
      <c r="K363" s="221"/>
      <c r="L363" s="225"/>
      <c r="M363" s="226"/>
      <c r="N363" s="227"/>
      <c r="O363" s="227"/>
      <c r="P363" s="227"/>
      <c r="Q363" s="227"/>
      <c r="R363" s="227"/>
      <c r="S363" s="227"/>
      <c r="T363" s="228"/>
      <c r="AT363" s="229" t="s">
        <v>157</v>
      </c>
      <c r="AU363" s="229" t="s">
        <v>80</v>
      </c>
      <c r="AV363" s="11" t="s">
        <v>76</v>
      </c>
      <c r="AW363" s="11" t="s">
        <v>33</v>
      </c>
      <c r="AX363" s="11" t="s">
        <v>71</v>
      </c>
      <c r="AY363" s="229" t="s">
        <v>145</v>
      </c>
    </row>
    <row r="364" spans="2:51" s="12" customFormat="1" ht="12">
      <c r="B364" s="230"/>
      <c r="C364" s="231"/>
      <c r="D364" s="217" t="s">
        <v>157</v>
      </c>
      <c r="E364" s="232" t="s">
        <v>19</v>
      </c>
      <c r="F364" s="233" t="s">
        <v>1186</v>
      </c>
      <c r="G364" s="231"/>
      <c r="H364" s="234">
        <v>6.304</v>
      </c>
      <c r="I364" s="235"/>
      <c r="J364" s="231"/>
      <c r="K364" s="231"/>
      <c r="L364" s="236"/>
      <c r="M364" s="237"/>
      <c r="N364" s="238"/>
      <c r="O364" s="238"/>
      <c r="P364" s="238"/>
      <c r="Q364" s="238"/>
      <c r="R364" s="238"/>
      <c r="S364" s="238"/>
      <c r="T364" s="239"/>
      <c r="AT364" s="240" t="s">
        <v>157</v>
      </c>
      <c r="AU364" s="240" t="s">
        <v>80</v>
      </c>
      <c r="AV364" s="12" t="s">
        <v>80</v>
      </c>
      <c r="AW364" s="12" t="s">
        <v>33</v>
      </c>
      <c r="AX364" s="12" t="s">
        <v>71</v>
      </c>
      <c r="AY364" s="240" t="s">
        <v>145</v>
      </c>
    </row>
    <row r="365" spans="2:51" s="12" customFormat="1" ht="12">
      <c r="B365" s="230"/>
      <c r="C365" s="231"/>
      <c r="D365" s="217" t="s">
        <v>157</v>
      </c>
      <c r="E365" s="232" t="s">
        <v>19</v>
      </c>
      <c r="F365" s="233" t="s">
        <v>1187</v>
      </c>
      <c r="G365" s="231"/>
      <c r="H365" s="234">
        <v>5.516</v>
      </c>
      <c r="I365" s="235"/>
      <c r="J365" s="231"/>
      <c r="K365" s="231"/>
      <c r="L365" s="236"/>
      <c r="M365" s="237"/>
      <c r="N365" s="238"/>
      <c r="O365" s="238"/>
      <c r="P365" s="238"/>
      <c r="Q365" s="238"/>
      <c r="R365" s="238"/>
      <c r="S365" s="238"/>
      <c r="T365" s="239"/>
      <c r="AT365" s="240" t="s">
        <v>157</v>
      </c>
      <c r="AU365" s="240" t="s">
        <v>80</v>
      </c>
      <c r="AV365" s="12" t="s">
        <v>80</v>
      </c>
      <c r="AW365" s="12" t="s">
        <v>33</v>
      </c>
      <c r="AX365" s="12" t="s">
        <v>71</v>
      </c>
      <c r="AY365" s="240" t="s">
        <v>145</v>
      </c>
    </row>
    <row r="366" spans="2:51" s="11" customFormat="1" ht="12">
      <c r="B366" s="220"/>
      <c r="C366" s="221"/>
      <c r="D366" s="217" t="s">
        <v>157</v>
      </c>
      <c r="E366" s="222" t="s">
        <v>19</v>
      </c>
      <c r="F366" s="223" t="s">
        <v>340</v>
      </c>
      <c r="G366" s="221"/>
      <c r="H366" s="222" t="s">
        <v>19</v>
      </c>
      <c r="I366" s="224"/>
      <c r="J366" s="221"/>
      <c r="K366" s="221"/>
      <c r="L366" s="225"/>
      <c r="M366" s="226"/>
      <c r="N366" s="227"/>
      <c r="O366" s="227"/>
      <c r="P366" s="227"/>
      <c r="Q366" s="227"/>
      <c r="R366" s="227"/>
      <c r="S366" s="227"/>
      <c r="T366" s="228"/>
      <c r="AT366" s="229" t="s">
        <v>157</v>
      </c>
      <c r="AU366" s="229" t="s">
        <v>80</v>
      </c>
      <c r="AV366" s="11" t="s">
        <v>76</v>
      </c>
      <c r="AW366" s="11" t="s">
        <v>33</v>
      </c>
      <c r="AX366" s="11" t="s">
        <v>71</v>
      </c>
      <c r="AY366" s="229" t="s">
        <v>145</v>
      </c>
    </row>
    <row r="367" spans="2:51" s="12" customFormat="1" ht="12">
      <c r="B367" s="230"/>
      <c r="C367" s="231"/>
      <c r="D367" s="217" t="s">
        <v>157</v>
      </c>
      <c r="E367" s="232" t="s">
        <v>19</v>
      </c>
      <c r="F367" s="233" t="s">
        <v>1188</v>
      </c>
      <c r="G367" s="231"/>
      <c r="H367" s="234">
        <v>3.152</v>
      </c>
      <c r="I367" s="235"/>
      <c r="J367" s="231"/>
      <c r="K367" s="231"/>
      <c r="L367" s="236"/>
      <c r="M367" s="237"/>
      <c r="N367" s="238"/>
      <c r="O367" s="238"/>
      <c r="P367" s="238"/>
      <c r="Q367" s="238"/>
      <c r="R367" s="238"/>
      <c r="S367" s="238"/>
      <c r="T367" s="239"/>
      <c r="AT367" s="240" t="s">
        <v>157</v>
      </c>
      <c r="AU367" s="240" t="s">
        <v>80</v>
      </c>
      <c r="AV367" s="12" t="s">
        <v>80</v>
      </c>
      <c r="AW367" s="12" t="s">
        <v>33</v>
      </c>
      <c r="AX367" s="12" t="s">
        <v>71</v>
      </c>
      <c r="AY367" s="240" t="s">
        <v>145</v>
      </c>
    </row>
    <row r="368" spans="2:51" s="12" customFormat="1" ht="12">
      <c r="B368" s="230"/>
      <c r="C368" s="231"/>
      <c r="D368" s="217" t="s">
        <v>157</v>
      </c>
      <c r="E368" s="232" t="s">
        <v>19</v>
      </c>
      <c r="F368" s="233" t="s">
        <v>1189</v>
      </c>
      <c r="G368" s="231"/>
      <c r="H368" s="234">
        <v>2.758</v>
      </c>
      <c r="I368" s="235"/>
      <c r="J368" s="231"/>
      <c r="K368" s="231"/>
      <c r="L368" s="236"/>
      <c r="M368" s="237"/>
      <c r="N368" s="238"/>
      <c r="O368" s="238"/>
      <c r="P368" s="238"/>
      <c r="Q368" s="238"/>
      <c r="R368" s="238"/>
      <c r="S368" s="238"/>
      <c r="T368" s="239"/>
      <c r="AT368" s="240" t="s">
        <v>157</v>
      </c>
      <c r="AU368" s="240" t="s">
        <v>80</v>
      </c>
      <c r="AV368" s="12" t="s">
        <v>80</v>
      </c>
      <c r="AW368" s="12" t="s">
        <v>33</v>
      </c>
      <c r="AX368" s="12" t="s">
        <v>71</v>
      </c>
      <c r="AY368" s="240" t="s">
        <v>145</v>
      </c>
    </row>
    <row r="369" spans="2:51" s="14" customFormat="1" ht="12">
      <c r="B369" s="262"/>
      <c r="C369" s="263"/>
      <c r="D369" s="217" t="s">
        <v>157</v>
      </c>
      <c r="E369" s="264" t="s">
        <v>19</v>
      </c>
      <c r="F369" s="265" t="s">
        <v>229</v>
      </c>
      <c r="G369" s="263"/>
      <c r="H369" s="266">
        <v>102.834</v>
      </c>
      <c r="I369" s="267"/>
      <c r="J369" s="263"/>
      <c r="K369" s="263"/>
      <c r="L369" s="268"/>
      <c r="M369" s="269"/>
      <c r="N369" s="270"/>
      <c r="O369" s="270"/>
      <c r="P369" s="270"/>
      <c r="Q369" s="270"/>
      <c r="R369" s="270"/>
      <c r="S369" s="270"/>
      <c r="T369" s="271"/>
      <c r="AT369" s="272" t="s">
        <v>157</v>
      </c>
      <c r="AU369" s="272" t="s">
        <v>80</v>
      </c>
      <c r="AV369" s="14" t="s">
        <v>146</v>
      </c>
      <c r="AW369" s="14" t="s">
        <v>33</v>
      </c>
      <c r="AX369" s="14" t="s">
        <v>71</v>
      </c>
      <c r="AY369" s="272" t="s">
        <v>145</v>
      </c>
    </row>
    <row r="370" spans="2:51" s="11" customFormat="1" ht="12">
      <c r="B370" s="220"/>
      <c r="C370" s="221"/>
      <c r="D370" s="217" t="s">
        <v>157</v>
      </c>
      <c r="E370" s="222" t="s">
        <v>19</v>
      </c>
      <c r="F370" s="223" t="s">
        <v>250</v>
      </c>
      <c r="G370" s="221"/>
      <c r="H370" s="222" t="s">
        <v>19</v>
      </c>
      <c r="I370" s="224"/>
      <c r="J370" s="221"/>
      <c r="K370" s="221"/>
      <c r="L370" s="225"/>
      <c r="M370" s="226"/>
      <c r="N370" s="227"/>
      <c r="O370" s="227"/>
      <c r="P370" s="227"/>
      <c r="Q370" s="227"/>
      <c r="R370" s="227"/>
      <c r="S370" s="227"/>
      <c r="T370" s="228"/>
      <c r="AT370" s="229" t="s">
        <v>157</v>
      </c>
      <c r="AU370" s="229" t="s">
        <v>80</v>
      </c>
      <c r="AV370" s="11" t="s">
        <v>76</v>
      </c>
      <c r="AW370" s="11" t="s">
        <v>33</v>
      </c>
      <c r="AX370" s="11" t="s">
        <v>71</v>
      </c>
      <c r="AY370" s="229" t="s">
        <v>145</v>
      </c>
    </row>
    <row r="371" spans="2:51" s="12" customFormat="1" ht="12">
      <c r="B371" s="230"/>
      <c r="C371" s="231"/>
      <c r="D371" s="217" t="s">
        <v>157</v>
      </c>
      <c r="E371" s="232" t="s">
        <v>19</v>
      </c>
      <c r="F371" s="233" t="s">
        <v>385</v>
      </c>
      <c r="G371" s="231"/>
      <c r="H371" s="234">
        <v>17.336</v>
      </c>
      <c r="I371" s="235"/>
      <c r="J371" s="231"/>
      <c r="K371" s="231"/>
      <c r="L371" s="236"/>
      <c r="M371" s="237"/>
      <c r="N371" s="238"/>
      <c r="O371" s="238"/>
      <c r="P371" s="238"/>
      <c r="Q371" s="238"/>
      <c r="R371" s="238"/>
      <c r="S371" s="238"/>
      <c r="T371" s="239"/>
      <c r="AT371" s="240" t="s">
        <v>157</v>
      </c>
      <c r="AU371" s="240" t="s">
        <v>80</v>
      </c>
      <c r="AV371" s="12" t="s">
        <v>80</v>
      </c>
      <c r="AW371" s="12" t="s">
        <v>33</v>
      </c>
      <c r="AX371" s="12" t="s">
        <v>71</v>
      </c>
      <c r="AY371" s="240" t="s">
        <v>145</v>
      </c>
    </row>
    <row r="372" spans="2:51" s="11" customFormat="1" ht="12">
      <c r="B372" s="220"/>
      <c r="C372" s="221"/>
      <c r="D372" s="217" t="s">
        <v>157</v>
      </c>
      <c r="E372" s="222" t="s">
        <v>19</v>
      </c>
      <c r="F372" s="223" t="s">
        <v>261</v>
      </c>
      <c r="G372" s="221"/>
      <c r="H372" s="222" t="s">
        <v>19</v>
      </c>
      <c r="I372" s="224"/>
      <c r="J372" s="221"/>
      <c r="K372" s="221"/>
      <c r="L372" s="225"/>
      <c r="M372" s="226"/>
      <c r="N372" s="227"/>
      <c r="O372" s="227"/>
      <c r="P372" s="227"/>
      <c r="Q372" s="227"/>
      <c r="R372" s="227"/>
      <c r="S372" s="227"/>
      <c r="T372" s="228"/>
      <c r="AT372" s="229" t="s">
        <v>157</v>
      </c>
      <c r="AU372" s="229" t="s">
        <v>80</v>
      </c>
      <c r="AV372" s="11" t="s">
        <v>76</v>
      </c>
      <c r="AW372" s="11" t="s">
        <v>33</v>
      </c>
      <c r="AX372" s="11" t="s">
        <v>71</v>
      </c>
      <c r="AY372" s="229" t="s">
        <v>145</v>
      </c>
    </row>
    <row r="373" spans="2:51" s="12" customFormat="1" ht="12">
      <c r="B373" s="230"/>
      <c r="C373" s="231"/>
      <c r="D373" s="217" t="s">
        <v>157</v>
      </c>
      <c r="E373" s="232" t="s">
        <v>19</v>
      </c>
      <c r="F373" s="233" t="s">
        <v>386</v>
      </c>
      <c r="G373" s="231"/>
      <c r="H373" s="234">
        <v>3.152</v>
      </c>
      <c r="I373" s="235"/>
      <c r="J373" s="231"/>
      <c r="K373" s="231"/>
      <c r="L373" s="236"/>
      <c r="M373" s="237"/>
      <c r="N373" s="238"/>
      <c r="O373" s="238"/>
      <c r="P373" s="238"/>
      <c r="Q373" s="238"/>
      <c r="R373" s="238"/>
      <c r="S373" s="238"/>
      <c r="T373" s="239"/>
      <c r="AT373" s="240" t="s">
        <v>157</v>
      </c>
      <c r="AU373" s="240" t="s">
        <v>80</v>
      </c>
      <c r="AV373" s="12" t="s">
        <v>80</v>
      </c>
      <c r="AW373" s="12" t="s">
        <v>33</v>
      </c>
      <c r="AX373" s="12" t="s">
        <v>71</v>
      </c>
      <c r="AY373" s="240" t="s">
        <v>145</v>
      </c>
    </row>
    <row r="374" spans="2:51" s="11" customFormat="1" ht="12">
      <c r="B374" s="220"/>
      <c r="C374" s="221"/>
      <c r="D374" s="217" t="s">
        <v>157</v>
      </c>
      <c r="E374" s="222" t="s">
        <v>19</v>
      </c>
      <c r="F374" s="223" t="s">
        <v>266</v>
      </c>
      <c r="G374" s="221"/>
      <c r="H374" s="222" t="s">
        <v>19</v>
      </c>
      <c r="I374" s="224"/>
      <c r="J374" s="221"/>
      <c r="K374" s="221"/>
      <c r="L374" s="225"/>
      <c r="M374" s="226"/>
      <c r="N374" s="227"/>
      <c r="O374" s="227"/>
      <c r="P374" s="227"/>
      <c r="Q374" s="227"/>
      <c r="R374" s="227"/>
      <c r="S374" s="227"/>
      <c r="T374" s="228"/>
      <c r="AT374" s="229" t="s">
        <v>157</v>
      </c>
      <c r="AU374" s="229" t="s">
        <v>80</v>
      </c>
      <c r="AV374" s="11" t="s">
        <v>76</v>
      </c>
      <c r="AW374" s="11" t="s">
        <v>33</v>
      </c>
      <c r="AX374" s="11" t="s">
        <v>71</v>
      </c>
      <c r="AY374" s="229" t="s">
        <v>145</v>
      </c>
    </row>
    <row r="375" spans="2:51" s="12" customFormat="1" ht="12">
      <c r="B375" s="230"/>
      <c r="C375" s="231"/>
      <c r="D375" s="217" t="s">
        <v>157</v>
      </c>
      <c r="E375" s="232" t="s">
        <v>19</v>
      </c>
      <c r="F375" s="233" t="s">
        <v>387</v>
      </c>
      <c r="G375" s="231"/>
      <c r="H375" s="234">
        <v>1.576</v>
      </c>
      <c r="I375" s="235"/>
      <c r="J375" s="231"/>
      <c r="K375" s="231"/>
      <c r="L375" s="236"/>
      <c r="M375" s="237"/>
      <c r="N375" s="238"/>
      <c r="O375" s="238"/>
      <c r="P375" s="238"/>
      <c r="Q375" s="238"/>
      <c r="R375" s="238"/>
      <c r="S375" s="238"/>
      <c r="T375" s="239"/>
      <c r="AT375" s="240" t="s">
        <v>157</v>
      </c>
      <c r="AU375" s="240" t="s">
        <v>80</v>
      </c>
      <c r="AV375" s="12" t="s">
        <v>80</v>
      </c>
      <c r="AW375" s="12" t="s">
        <v>33</v>
      </c>
      <c r="AX375" s="12" t="s">
        <v>71</v>
      </c>
      <c r="AY375" s="240" t="s">
        <v>145</v>
      </c>
    </row>
    <row r="376" spans="2:51" s="11" customFormat="1" ht="12">
      <c r="B376" s="220"/>
      <c r="C376" s="221"/>
      <c r="D376" s="217" t="s">
        <v>157</v>
      </c>
      <c r="E376" s="222" t="s">
        <v>19</v>
      </c>
      <c r="F376" s="223" t="s">
        <v>268</v>
      </c>
      <c r="G376" s="221"/>
      <c r="H376" s="222" t="s">
        <v>19</v>
      </c>
      <c r="I376" s="224"/>
      <c r="J376" s="221"/>
      <c r="K376" s="221"/>
      <c r="L376" s="225"/>
      <c r="M376" s="226"/>
      <c r="N376" s="227"/>
      <c r="O376" s="227"/>
      <c r="P376" s="227"/>
      <c r="Q376" s="227"/>
      <c r="R376" s="227"/>
      <c r="S376" s="227"/>
      <c r="T376" s="228"/>
      <c r="AT376" s="229" t="s">
        <v>157</v>
      </c>
      <c r="AU376" s="229" t="s">
        <v>80</v>
      </c>
      <c r="AV376" s="11" t="s">
        <v>76</v>
      </c>
      <c r="AW376" s="11" t="s">
        <v>33</v>
      </c>
      <c r="AX376" s="11" t="s">
        <v>71</v>
      </c>
      <c r="AY376" s="229" t="s">
        <v>145</v>
      </c>
    </row>
    <row r="377" spans="2:51" s="12" customFormat="1" ht="12">
      <c r="B377" s="230"/>
      <c r="C377" s="231"/>
      <c r="D377" s="217" t="s">
        <v>157</v>
      </c>
      <c r="E377" s="232" t="s">
        <v>19</v>
      </c>
      <c r="F377" s="233" t="s">
        <v>387</v>
      </c>
      <c r="G377" s="231"/>
      <c r="H377" s="234">
        <v>1.576</v>
      </c>
      <c r="I377" s="235"/>
      <c r="J377" s="231"/>
      <c r="K377" s="231"/>
      <c r="L377" s="236"/>
      <c r="M377" s="237"/>
      <c r="N377" s="238"/>
      <c r="O377" s="238"/>
      <c r="P377" s="238"/>
      <c r="Q377" s="238"/>
      <c r="R377" s="238"/>
      <c r="S377" s="238"/>
      <c r="T377" s="239"/>
      <c r="AT377" s="240" t="s">
        <v>157</v>
      </c>
      <c r="AU377" s="240" t="s">
        <v>80</v>
      </c>
      <c r="AV377" s="12" t="s">
        <v>80</v>
      </c>
      <c r="AW377" s="12" t="s">
        <v>33</v>
      </c>
      <c r="AX377" s="12" t="s">
        <v>71</v>
      </c>
      <c r="AY377" s="240" t="s">
        <v>145</v>
      </c>
    </row>
    <row r="378" spans="2:51" s="14" customFormat="1" ht="12">
      <c r="B378" s="262"/>
      <c r="C378" s="263"/>
      <c r="D378" s="217" t="s">
        <v>157</v>
      </c>
      <c r="E378" s="264" t="s">
        <v>19</v>
      </c>
      <c r="F378" s="265" t="s">
        <v>229</v>
      </c>
      <c r="G378" s="263"/>
      <c r="H378" s="266">
        <v>23.64</v>
      </c>
      <c r="I378" s="267"/>
      <c r="J378" s="263"/>
      <c r="K378" s="263"/>
      <c r="L378" s="268"/>
      <c r="M378" s="269"/>
      <c r="N378" s="270"/>
      <c r="O378" s="270"/>
      <c r="P378" s="270"/>
      <c r="Q378" s="270"/>
      <c r="R378" s="270"/>
      <c r="S378" s="270"/>
      <c r="T378" s="271"/>
      <c r="AT378" s="272" t="s">
        <v>157</v>
      </c>
      <c r="AU378" s="272" t="s">
        <v>80</v>
      </c>
      <c r="AV378" s="14" t="s">
        <v>146</v>
      </c>
      <c r="AW378" s="14" t="s">
        <v>33</v>
      </c>
      <c r="AX378" s="14" t="s">
        <v>71</v>
      </c>
      <c r="AY378" s="272" t="s">
        <v>145</v>
      </c>
    </row>
    <row r="379" spans="2:51" s="13" customFormat="1" ht="12">
      <c r="B379" s="251"/>
      <c r="C379" s="252"/>
      <c r="D379" s="217" t="s">
        <v>157</v>
      </c>
      <c r="E379" s="253" t="s">
        <v>19</v>
      </c>
      <c r="F379" s="254" t="s">
        <v>185</v>
      </c>
      <c r="G379" s="252"/>
      <c r="H379" s="255">
        <v>126.474</v>
      </c>
      <c r="I379" s="256"/>
      <c r="J379" s="252"/>
      <c r="K379" s="252"/>
      <c r="L379" s="257"/>
      <c r="M379" s="258"/>
      <c r="N379" s="259"/>
      <c r="O379" s="259"/>
      <c r="P379" s="259"/>
      <c r="Q379" s="259"/>
      <c r="R379" s="259"/>
      <c r="S379" s="259"/>
      <c r="T379" s="260"/>
      <c r="AT379" s="261" t="s">
        <v>157</v>
      </c>
      <c r="AU379" s="261" t="s">
        <v>80</v>
      </c>
      <c r="AV379" s="13" t="s">
        <v>153</v>
      </c>
      <c r="AW379" s="13" t="s">
        <v>33</v>
      </c>
      <c r="AX379" s="13" t="s">
        <v>76</v>
      </c>
      <c r="AY379" s="261" t="s">
        <v>145</v>
      </c>
    </row>
    <row r="380" spans="2:65" s="1" customFormat="1" ht="20.4" customHeight="1">
      <c r="B380" s="38"/>
      <c r="C380" s="205" t="s">
        <v>388</v>
      </c>
      <c r="D380" s="205" t="s">
        <v>148</v>
      </c>
      <c r="E380" s="206" t="s">
        <v>389</v>
      </c>
      <c r="F380" s="207" t="s">
        <v>390</v>
      </c>
      <c r="G380" s="208" t="s">
        <v>177</v>
      </c>
      <c r="H380" s="209">
        <v>20.882</v>
      </c>
      <c r="I380" s="210"/>
      <c r="J380" s="211">
        <f>ROUND(I380*H380,2)</f>
        <v>0</v>
      </c>
      <c r="K380" s="207" t="s">
        <v>152</v>
      </c>
      <c r="L380" s="43"/>
      <c r="M380" s="212" t="s">
        <v>19</v>
      </c>
      <c r="N380" s="213" t="s">
        <v>42</v>
      </c>
      <c r="O380" s="79"/>
      <c r="P380" s="214">
        <f>O380*H380</f>
        <v>0</v>
      </c>
      <c r="Q380" s="214">
        <v>0</v>
      </c>
      <c r="R380" s="214">
        <f>Q380*H380</f>
        <v>0</v>
      </c>
      <c r="S380" s="214">
        <v>0.063</v>
      </c>
      <c r="T380" s="215">
        <f>S380*H380</f>
        <v>1.315566</v>
      </c>
      <c r="AR380" s="17" t="s">
        <v>153</v>
      </c>
      <c r="AT380" s="17" t="s">
        <v>148</v>
      </c>
      <c r="AU380" s="17" t="s">
        <v>80</v>
      </c>
      <c r="AY380" s="17" t="s">
        <v>145</v>
      </c>
      <c r="BE380" s="216">
        <f>IF(N380="základní",J380,0)</f>
        <v>0</v>
      </c>
      <c r="BF380" s="216">
        <f>IF(N380="snížená",J380,0)</f>
        <v>0</v>
      </c>
      <c r="BG380" s="216">
        <f>IF(N380="zákl. přenesená",J380,0)</f>
        <v>0</v>
      </c>
      <c r="BH380" s="216">
        <f>IF(N380="sníž. přenesená",J380,0)</f>
        <v>0</v>
      </c>
      <c r="BI380" s="216">
        <f>IF(N380="nulová",J380,0)</f>
        <v>0</v>
      </c>
      <c r="BJ380" s="17" t="s">
        <v>76</v>
      </c>
      <c r="BK380" s="216">
        <f>ROUND(I380*H380,2)</f>
        <v>0</v>
      </c>
      <c r="BL380" s="17" t="s">
        <v>153</v>
      </c>
      <c r="BM380" s="17" t="s">
        <v>391</v>
      </c>
    </row>
    <row r="381" spans="2:47" s="1" customFormat="1" ht="12">
      <c r="B381" s="38"/>
      <c r="C381" s="39"/>
      <c r="D381" s="217" t="s">
        <v>155</v>
      </c>
      <c r="E381" s="39"/>
      <c r="F381" s="218" t="s">
        <v>380</v>
      </c>
      <c r="G381" s="39"/>
      <c r="H381" s="39"/>
      <c r="I381" s="131"/>
      <c r="J381" s="39"/>
      <c r="K381" s="39"/>
      <c r="L381" s="43"/>
      <c r="M381" s="219"/>
      <c r="N381" s="79"/>
      <c r="O381" s="79"/>
      <c r="P381" s="79"/>
      <c r="Q381" s="79"/>
      <c r="R381" s="79"/>
      <c r="S381" s="79"/>
      <c r="T381" s="80"/>
      <c r="AT381" s="17" t="s">
        <v>155</v>
      </c>
      <c r="AU381" s="17" t="s">
        <v>80</v>
      </c>
    </row>
    <row r="382" spans="2:51" s="11" customFormat="1" ht="12">
      <c r="B382" s="220"/>
      <c r="C382" s="221"/>
      <c r="D382" s="217" t="s">
        <v>157</v>
      </c>
      <c r="E382" s="222" t="s">
        <v>19</v>
      </c>
      <c r="F382" s="223" t="s">
        <v>1168</v>
      </c>
      <c r="G382" s="221"/>
      <c r="H382" s="222" t="s">
        <v>19</v>
      </c>
      <c r="I382" s="224"/>
      <c r="J382" s="221"/>
      <c r="K382" s="221"/>
      <c r="L382" s="225"/>
      <c r="M382" s="226"/>
      <c r="N382" s="227"/>
      <c r="O382" s="227"/>
      <c r="P382" s="227"/>
      <c r="Q382" s="227"/>
      <c r="R382" s="227"/>
      <c r="S382" s="227"/>
      <c r="T382" s="228"/>
      <c r="AT382" s="229" t="s">
        <v>157</v>
      </c>
      <c r="AU382" s="229" t="s">
        <v>80</v>
      </c>
      <c r="AV382" s="11" t="s">
        <v>76</v>
      </c>
      <c r="AW382" s="11" t="s">
        <v>33</v>
      </c>
      <c r="AX382" s="11" t="s">
        <v>71</v>
      </c>
      <c r="AY382" s="229" t="s">
        <v>145</v>
      </c>
    </row>
    <row r="383" spans="2:51" s="11" customFormat="1" ht="12">
      <c r="B383" s="220"/>
      <c r="C383" s="221"/>
      <c r="D383" s="217" t="s">
        <v>157</v>
      </c>
      <c r="E383" s="222" t="s">
        <v>19</v>
      </c>
      <c r="F383" s="223" t="s">
        <v>250</v>
      </c>
      <c r="G383" s="221"/>
      <c r="H383" s="222" t="s">
        <v>19</v>
      </c>
      <c r="I383" s="224"/>
      <c r="J383" s="221"/>
      <c r="K383" s="221"/>
      <c r="L383" s="225"/>
      <c r="M383" s="226"/>
      <c r="N383" s="227"/>
      <c r="O383" s="227"/>
      <c r="P383" s="227"/>
      <c r="Q383" s="227"/>
      <c r="R383" s="227"/>
      <c r="S383" s="227"/>
      <c r="T383" s="228"/>
      <c r="AT383" s="229" t="s">
        <v>157</v>
      </c>
      <c r="AU383" s="229" t="s">
        <v>80</v>
      </c>
      <c r="AV383" s="11" t="s">
        <v>76</v>
      </c>
      <c r="AW383" s="11" t="s">
        <v>33</v>
      </c>
      <c r="AX383" s="11" t="s">
        <v>71</v>
      </c>
      <c r="AY383" s="229" t="s">
        <v>145</v>
      </c>
    </row>
    <row r="384" spans="2:51" s="12" customFormat="1" ht="12">
      <c r="B384" s="230"/>
      <c r="C384" s="231"/>
      <c r="D384" s="217" t="s">
        <v>157</v>
      </c>
      <c r="E384" s="232" t="s">
        <v>19</v>
      </c>
      <c r="F384" s="233" t="s">
        <v>392</v>
      </c>
      <c r="G384" s="231"/>
      <c r="H384" s="234">
        <v>11.426</v>
      </c>
      <c r="I384" s="235"/>
      <c r="J384" s="231"/>
      <c r="K384" s="231"/>
      <c r="L384" s="236"/>
      <c r="M384" s="237"/>
      <c r="N384" s="238"/>
      <c r="O384" s="238"/>
      <c r="P384" s="238"/>
      <c r="Q384" s="238"/>
      <c r="R384" s="238"/>
      <c r="S384" s="238"/>
      <c r="T384" s="239"/>
      <c r="AT384" s="240" t="s">
        <v>157</v>
      </c>
      <c r="AU384" s="240" t="s">
        <v>80</v>
      </c>
      <c r="AV384" s="12" t="s">
        <v>80</v>
      </c>
      <c r="AW384" s="12" t="s">
        <v>33</v>
      </c>
      <c r="AX384" s="12" t="s">
        <v>71</v>
      </c>
      <c r="AY384" s="240" t="s">
        <v>145</v>
      </c>
    </row>
    <row r="385" spans="2:51" s="12" customFormat="1" ht="12">
      <c r="B385" s="230"/>
      <c r="C385" s="231"/>
      <c r="D385" s="217" t="s">
        <v>157</v>
      </c>
      <c r="E385" s="232" t="s">
        <v>19</v>
      </c>
      <c r="F385" s="233" t="s">
        <v>393</v>
      </c>
      <c r="G385" s="231"/>
      <c r="H385" s="234">
        <v>9.456</v>
      </c>
      <c r="I385" s="235"/>
      <c r="J385" s="231"/>
      <c r="K385" s="231"/>
      <c r="L385" s="236"/>
      <c r="M385" s="237"/>
      <c r="N385" s="238"/>
      <c r="O385" s="238"/>
      <c r="P385" s="238"/>
      <c r="Q385" s="238"/>
      <c r="R385" s="238"/>
      <c r="S385" s="238"/>
      <c r="T385" s="239"/>
      <c r="AT385" s="240" t="s">
        <v>157</v>
      </c>
      <c r="AU385" s="240" t="s">
        <v>80</v>
      </c>
      <c r="AV385" s="12" t="s">
        <v>80</v>
      </c>
      <c r="AW385" s="12" t="s">
        <v>33</v>
      </c>
      <c r="AX385" s="12" t="s">
        <v>71</v>
      </c>
      <c r="AY385" s="240" t="s">
        <v>145</v>
      </c>
    </row>
    <row r="386" spans="2:51" s="13" customFormat="1" ht="12">
      <c r="B386" s="251"/>
      <c r="C386" s="252"/>
      <c r="D386" s="217" t="s">
        <v>157</v>
      </c>
      <c r="E386" s="253" t="s">
        <v>19</v>
      </c>
      <c r="F386" s="254" t="s">
        <v>185</v>
      </c>
      <c r="G386" s="252"/>
      <c r="H386" s="255">
        <v>20.882</v>
      </c>
      <c r="I386" s="256"/>
      <c r="J386" s="252"/>
      <c r="K386" s="252"/>
      <c r="L386" s="257"/>
      <c r="M386" s="258"/>
      <c r="N386" s="259"/>
      <c r="O386" s="259"/>
      <c r="P386" s="259"/>
      <c r="Q386" s="259"/>
      <c r="R386" s="259"/>
      <c r="S386" s="259"/>
      <c r="T386" s="260"/>
      <c r="AT386" s="261" t="s">
        <v>157</v>
      </c>
      <c r="AU386" s="261" t="s">
        <v>80</v>
      </c>
      <c r="AV386" s="13" t="s">
        <v>153</v>
      </c>
      <c r="AW386" s="13" t="s">
        <v>33</v>
      </c>
      <c r="AX386" s="13" t="s">
        <v>76</v>
      </c>
      <c r="AY386" s="261" t="s">
        <v>145</v>
      </c>
    </row>
    <row r="387" spans="2:65" s="1" customFormat="1" ht="20.4" customHeight="1">
      <c r="B387" s="38"/>
      <c r="C387" s="205" t="s">
        <v>394</v>
      </c>
      <c r="D387" s="205" t="s">
        <v>148</v>
      </c>
      <c r="E387" s="206" t="s">
        <v>395</v>
      </c>
      <c r="F387" s="207" t="s">
        <v>396</v>
      </c>
      <c r="G387" s="208" t="s">
        <v>316</v>
      </c>
      <c r="H387" s="209">
        <v>166.8</v>
      </c>
      <c r="I387" s="210"/>
      <c r="J387" s="211">
        <f>ROUND(I387*H387,2)</f>
        <v>0</v>
      </c>
      <c r="K387" s="207" t="s">
        <v>152</v>
      </c>
      <c r="L387" s="43"/>
      <c r="M387" s="212" t="s">
        <v>19</v>
      </c>
      <c r="N387" s="213" t="s">
        <v>42</v>
      </c>
      <c r="O387" s="79"/>
      <c r="P387" s="214">
        <f>O387*H387</f>
        <v>0</v>
      </c>
      <c r="Q387" s="214">
        <v>0</v>
      </c>
      <c r="R387" s="214">
        <f>Q387*H387</f>
        <v>0</v>
      </c>
      <c r="S387" s="214">
        <v>0.016</v>
      </c>
      <c r="T387" s="215">
        <f>S387*H387</f>
        <v>2.6688</v>
      </c>
      <c r="AR387" s="17" t="s">
        <v>153</v>
      </c>
      <c r="AT387" s="17" t="s">
        <v>148</v>
      </c>
      <c r="AU387" s="17" t="s">
        <v>80</v>
      </c>
      <c r="AY387" s="17" t="s">
        <v>145</v>
      </c>
      <c r="BE387" s="216">
        <f>IF(N387="základní",J387,0)</f>
        <v>0</v>
      </c>
      <c r="BF387" s="216">
        <f>IF(N387="snížená",J387,0)</f>
        <v>0</v>
      </c>
      <c r="BG387" s="216">
        <f>IF(N387="zákl. přenesená",J387,0)</f>
        <v>0</v>
      </c>
      <c r="BH387" s="216">
        <f>IF(N387="sníž. přenesená",J387,0)</f>
        <v>0</v>
      </c>
      <c r="BI387" s="216">
        <f>IF(N387="nulová",J387,0)</f>
        <v>0</v>
      </c>
      <c r="BJ387" s="17" t="s">
        <v>76</v>
      </c>
      <c r="BK387" s="216">
        <f>ROUND(I387*H387,2)</f>
        <v>0</v>
      </c>
      <c r="BL387" s="17" t="s">
        <v>153</v>
      </c>
      <c r="BM387" s="17" t="s">
        <v>397</v>
      </c>
    </row>
    <row r="388" spans="2:51" s="11" customFormat="1" ht="12">
      <c r="B388" s="220"/>
      <c r="C388" s="221"/>
      <c r="D388" s="217" t="s">
        <v>157</v>
      </c>
      <c r="E388" s="222" t="s">
        <v>19</v>
      </c>
      <c r="F388" s="223" t="s">
        <v>1168</v>
      </c>
      <c r="G388" s="221"/>
      <c r="H388" s="222" t="s">
        <v>19</v>
      </c>
      <c r="I388" s="224"/>
      <c r="J388" s="221"/>
      <c r="K388" s="221"/>
      <c r="L388" s="225"/>
      <c r="M388" s="226"/>
      <c r="N388" s="227"/>
      <c r="O388" s="227"/>
      <c r="P388" s="227"/>
      <c r="Q388" s="227"/>
      <c r="R388" s="227"/>
      <c r="S388" s="227"/>
      <c r="T388" s="228"/>
      <c r="AT388" s="229" t="s">
        <v>157</v>
      </c>
      <c r="AU388" s="229" t="s">
        <v>80</v>
      </c>
      <c r="AV388" s="11" t="s">
        <v>76</v>
      </c>
      <c r="AW388" s="11" t="s">
        <v>33</v>
      </c>
      <c r="AX388" s="11" t="s">
        <v>71</v>
      </c>
      <c r="AY388" s="229" t="s">
        <v>145</v>
      </c>
    </row>
    <row r="389" spans="2:51" s="11" customFormat="1" ht="12">
      <c r="B389" s="220"/>
      <c r="C389" s="221"/>
      <c r="D389" s="217" t="s">
        <v>157</v>
      </c>
      <c r="E389" s="222" t="s">
        <v>19</v>
      </c>
      <c r="F389" s="223" t="s">
        <v>250</v>
      </c>
      <c r="G389" s="221"/>
      <c r="H389" s="222" t="s">
        <v>19</v>
      </c>
      <c r="I389" s="224"/>
      <c r="J389" s="221"/>
      <c r="K389" s="221"/>
      <c r="L389" s="225"/>
      <c r="M389" s="226"/>
      <c r="N389" s="227"/>
      <c r="O389" s="227"/>
      <c r="P389" s="227"/>
      <c r="Q389" s="227"/>
      <c r="R389" s="227"/>
      <c r="S389" s="227"/>
      <c r="T389" s="228"/>
      <c r="AT389" s="229" t="s">
        <v>157</v>
      </c>
      <c r="AU389" s="229" t="s">
        <v>80</v>
      </c>
      <c r="AV389" s="11" t="s">
        <v>76</v>
      </c>
      <c r="AW389" s="11" t="s">
        <v>33</v>
      </c>
      <c r="AX389" s="11" t="s">
        <v>71</v>
      </c>
      <c r="AY389" s="229" t="s">
        <v>145</v>
      </c>
    </row>
    <row r="390" spans="2:51" s="12" customFormat="1" ht="12">
      <c r="B390" s="230"/>
      <c r="C390" s="231"/>
      <c r="D390" s="217" t="s">
        <v>157</v>
      </c>
      <c r="E390" s="232" t="s">
        <v>19</v>
      </c>
      <c r="F390" s="233" t="s">
        <v>398</v>
      </c>
      <c r="G390" s="231"/>
      <c r="H390" s="234">
        <v>72.4</v>
      </c>
      <c r="I390" s="235"/>
      <c r="J390" s="231"/>
      <c r="K390" s="231"/>
      <c r="L390" s="236"/>
      <c r="M390" s="237"/>
      <c r="N390" s="238"/>
      <c r="O390" s="238"/>
      <c r="P390" s="238"/>
      <c r="Q390" s="238"/>
      <c r="R390" s="238"/>
      <c r="S390" s="238"/>
      <c r="T390" s="239"/>
      <c r="AT390" s="240" t="s">
        <v>157</v>
      </c>
      <c r="AU390" s="240" t="s">
        <v>80</v>
      </c>
      <c r="AV390" s="12" t="s">
        <v>80</v>
      </c>
      <c r="AW390" s="12" t="s">
        <v>33</v>
      </c>
      <c r="AX390" s="12" t="s">
        <v>71</v>
      </c>
      <c r="AY390" s="240" t="s">
        <v>145</v>
      </c>
    </row>
    <row r="391" spans="2:51" s="12" customFormat="1" ht="12">
      <c r="B391" s="230"/>
      <c r="C391" s="231"/>
      <c r="D391" s="217" t="s">
        <v>157</v>
      </c>
      <c r="E391" s="232" t="s">
        <v>19</v>
      </c>
      <c r="F391" s="233" t="s">
        <v>399</v>
      </c>
      <c r="G391" s="231"/>
      <c r="H391" s="234">
        <v>58</v>
      </c>
      <c r="I391" s="235"/>
      <c r="J391" s="231"/>
      <c r="K391" s="231"/>
      <c r="L391" s="236"/>
      <c r="M391" s="237"/>
      <c r="N391" s="238"/>
      <c r="O391" s="238"/>
      <c r="P391" s="238"/>
      <c r="Q391" s="238"/>
      <c r="R391" s="238"/>
      <c r="S391" s="238"/>
      <c r="T391" s="239"/>
      <c r="AT391" s="240" t="s">
        <v>157</v>
      </c>
      <c r="AU391" s="240" t="s">
        <v>80</v>
      </c>
      <c r="AV391" s="12" t="s">
        <v>80</v>
      </c>
      <c r="AW391" s="12" t="s">
        <v>33</v>
      </c>
      <c r="AX391" s="12" t="s">
        <v>71</v>
      </c>
      <c r="AY391" s="240" t="s">
        <v>145</v>
      </c>
    </row>
    <row r="392" spans="2:51" s="12" customFormat="1" ht="12">
      <c r="B392" s="230"/>
      <c r="C392" s="231"/>
      <c r="D392" s="217" t="s">
        <v>157</v>
      </c>
      <c r="E392" s="232" t="s">
        <v>19</v>
      </c>
      <c r="F392" s="233" t="s">
        <v>400</v>
      </c>
      <c r="G392" s="231"/>
      <c r="H392" s="234">
        <v>36.4</v>
      </c>
      <c r="I392" s="235"/>
      <c r="J392" s="231"/>
      <c r="K392" s="231"/>
      <c r="L392" s="236"/>
      <c r="M392" s="237"/>
      <c r="N392" s="238"/>
      <c r="O392" s="238"/>
      <c r="P392" s="238"/>
      <c r="Q392" s="238"/>
      <c r="R392" s="238"/>
      <c r="S392" s="238"/>
      <c r="T392" s="239"/>
      <c r="AT392" s="240" t="s">
        <v>157</v>
      </c>
      <c r="AU392" s="240" t="s">
        <v>80</v>
      </c>
      <c r="AV392" s="12" t="s">
        <v>80</v>
      </c>
      <c r="AW392" s="12" t="s">
        <v>33</v>
      </c>
      <c r="AX392" s="12" t="s">
        <v>71</v>
      </c>
      <c r="AY392" s="240" t="s">
        <v>145</v>
      </c>
    </row>
    <row r="393" spans="2:51" s="13" customFormat="1" ht="12">
      <c r="B393" s="251"/>
      <c r="C393" s="252"/>
      <c r="D393" s="217" t="s">
        <v>157</v>
      </c>
      <c r="E393" s="253" t="s">
        <v>19</v>
      </c>
      <c r="F393" s="254" t="s">
        <v>185</v>
      </c>
      <c r="G393" s="252"/>
      <c r="H393" s="255">
        <v>166.8</v>
      </c>
      <c r="I393" s="256"/>
      <c r="J393" s="252"/>
      <c r="K393" s="252"/>
      <c r="L393" s="257"/>
      <c r="M393" s="258"/>
      <c r="N393" s="259"/>
      <c r="O393" s="259"/>
      <c r="P393" s="259"/>
      <c r="Q393" s="259"/>
      <c r="R393" s="259"/>
      <c r="S393" s="259"/>
      <c r="T393" s="260"/>
      <c r="AT393" s="261" t="s">
        <v>157</v>
      </c>
      <c r="AU393" s="261" t="s">
        <v>80</v>
      </c>
      <c r="AV393" s="13" t="s">
        <v>153</v>
      </c>
      <c r="AW393" s="13" t="s">
        <v>33</v>
      </c>
      <c r="AX393" s="13" t="s">
        <v>76</v>
      </c>
      <c r="AY393" s="261" t="s">
        <v>145</v>
      </c>
    </row>
    <row r="394" spans="2:65" s="1" customFormat="1" ht="20.4" customHeight="1">
      <c r="B394" s="38"/>
      <c r="C394" s="205" t="s">
        <v>298</v>
      </c>
      <c r="D394" s="205" t="s">
        <v>148</v>
      </c>
      <c r="E394" s="206" t="s">
        <v>401</v>
      </c>
      <c r="F394" s="207" t="s">
        <v>402</v>
      </c>
      <c r="G394" s="208" t="s">
        <v>177</v>
      </c>
      <c r="H394" s="209">
        <v>676.35</v>
      </c>
      <c r="I394" s="210"/>
      <c r="J394" s="211">
        <f>ROUND(I394*H394,2)</f>
        <v>0</v>
      </c>
      <c r="K394" s="207" t="s">
        <v>152</v>
      </c>
      <c r="L394" s="43"/>
      <c r="M394" s="212" t="s">
        <v>19</v>
      </c>
      <c r="N394" s="213" t="s">
        <v>42</v>
      </c>
      <c r="O394" s="79"/>
      <c r="P394" s="214">
        <f>O394*H394</f>
        <v>0</v>
      </c>
      <c r="Q394" s="214">
        <v>0</v>
      </c>
      <c r="R394" s="214">
        <f>Q394*H394</f>
        <v>0</v>
      </c>
      <c r="S394" s="214">
        <v>0.002</v>
      </c>
      <c r="T394" s="215">
        <f>S394*H394</f>
        <v>1.3527</v>
      </c>
      <c r="AR394" s="17" t="s">
        <v>153</v>
      </c>
      <c r="AT394" s="17" t="s">
        <v>148</v>
      </c>
      <c r="AU394" s="17" t="s">
        <v>80</v>
      </c>
      <c r="AY394" s="17" t="s">
        <v>145</v>
      </c>
      <c r="BE394" s="216">
        <f>IF(N394="základní",J394,0)</f>
        <v>0</v>
      </c>
      <c r="BF394" s="216">
        <f>IF(N394="snížená",J394,0)</f>
        <v>0</v>
      </c>
      <c r="BG394" s="216">
        <f>IF(N394="zákl. přenesená",J394,0)</f>
        <v>0</v>
      </c>
      <c r="BH394" s="216">
        <f>IF(N394="sníž. přenesená",J394,0)</f>
        <v>0</v>
      </c>
      <c r="BI394" s="216">
        <f>IF(N394="nulová",J394,0)</f>
        <v>0</v>
      </c>
      <c r="BJ394" s="17" t="s">
        <v>76</v>
      </c>
      <c r="BK394" s="216">
        <f>ROUND(I394*H394,2)</f>
        <v>0</v>
      </c>
      <c r="BL394" s="17" t="s">
        <v>153</v>
      </c>
      <c r="BM394" s="17" t="s">
        <v>403</v>
      </c>
    </row>
    <row r="395" spans="2:47" s="1" customFormat="1" ht="12">
      <c r="B395" s="38"/>
      <c r="C395" s="39"/>
      <c r="D395" s="217" t="s">
        <v>155</v>
      </c>
      <c r="E395" s="39"/>
      <c r="F395" s="218" t="s">
        <v>404</v>
      </c>
      <c r="G395" s="39"/>
      <c r="H395" s="39"/>
      <c r="I395" s="131"/>
      <c r="J395" s="39"/>
      <c r="K395" s="39"/>
      <c r="L395" s="43"/>
      <c r="M395" s="219"/>
      <c r="N395" s="79"/>
      <c r="O395" s="79"/>
      <c r="P395" s="79"/>
      <c r="Q395" s="79"/>
      <c r="R395" s="79"/>
      <c r="S395" s="79"/>
      <c r="T395" s="80"/>
      <c r="AT395" s="17" t="s">
        <v>155</v>
      </c>
      <c r="AU395" s="17" t="s">
        <v>80</v>
      </c>
    </row>
    <row r="396" spans="2:51" s="11" customFormat="1" ht="12">
      <c r="B396" s="220"/>
      <c r="C396" s="221"/>
      <c r="D396" s="217" t="s">
        <v>157</v>
      </c>
      <c r="E396" s="222" t="s">
        <v>19</v>
      </c>
      <c r="F396" s="223" t="s">
        <v>1168</v>
      </c>
      <c r="G396" s="221"/>
      <c r="H396" s="222" t="s">
        <v>19</v>
      </c>
      <c r="I396" s="224"/>
      <c r="J396" s="221"/>
      <c r="K396" s="221"/>
      <c r="L396" s="225"/>
      <c r="M396" s="226"/>
      <c r="N396" s="227"/>
      <c r="O396" s="227"/>
      <c r="P396" s="227"/>
      <c r="Q396" s="227"/>
      <c r="R396" s="227"/>
      <c r="S396" s="227"/>
      <c r="T396" s="228"/>
      <c r="AT396" s="229" t="s">
        <v>157</v>
      </c>
      <c r="AU396" s="229" t="s">
        <v>80</v>
      </c>
      <c r="AV396" s="11" t="s">
        <v>76</v>
      </c>
      <c r="AW396" s="11" t="s">
        <v>33</v>
      </c>
      <c r="AX396" s="11" t="s">
        <v>71</v>
      </c>
      <c r="AY396" s="229" t="s">
        <v>145</v>
      </c>
    </row>
    <row r="397" spans="2:51" s="11" customFormat="1" ht="12">
      <c r="B397" s="220"/>
      <c r="C397" s="221"/>
      <c r="D397" s="217" t="s">
        <v>157</v>
      </c>
      <c r="E397" s="222" t="s">
        <v>19</v>
      </c>
      <c r="F397" s="223" t="s">
        <v>336</v>
      </c>
      <c r="G397" s="221"/>
      <c r="H397" s="222" t="s">
        <v>19</v>
      </c>
      <c r="I397" s="224"/>
      <c r="J397" s="221"/>
      <c r="K397" s="221"/>
      <c r="L397" s="225"/>
      <c r="M397" s="226"/>
      <c r="N397" s="227"/>
      <c r="O397" s="227"/>
      <c r="P397" s="227"/>
      <c r="Q397" s="227"/>
      <c r="R397" s="227"/>
      <c r="S397" s="227"/>
      <c r="T397" s="228"/>
      <c r="AT397" s="229" t="s">
        <v>157</v>
      </c>
      <c r="AU397" s="229" t="s">
        <v>80</v>
      </c>
      <c r="AV397" s="11" t="s">
        <v>76</v>
      </c>
      <c r="AW397" s="11" t="s">
        <v>33</v>
      </c>
      <c r="AX397" s="11" t="s">
        <v>71</v>
      </c>
      <c r="AY397" s="229" t="s">
        <v>145</v>
      </c>
    </row>
    <row r="398" spans="2:51" s="11" customFormat="1" ht="12">
      <c r="B398" s="220"/>
      <c r="C398" s="221"/>
      <c r="D398" s="217" t="s">
        <v>157</v>
      </c>
      <c r="E398" s="222" t="s">
        <v>19</v>
      </c>
      <c r="F398" s="223" t="s">
        <v>351</v>
      </c>
      <c r="G398" s="221"/>
      <c r="H398" s="222" t="s">
        <v>19</v>
      </c>
      <c r="I398" s="224"/>
      <c r="J398" s="221"/>
      <c r="K398" s="221"/>
      <c r="L398" s="225"/>
      <c r="M398" s="226"/>
      <c r="N398" s="227"/>
      <c r="O398" s="227"/>
      <c r="P398" s="227"/>
      <c r="Q398" s="227"/>
      <c r="R398" s="227"/>
      <c r="S398" s="227"/>
      <c r="T398" s="228"/>
      <c r="AT398" s="229" t="s">
        <v>157</v>
      </c>
      <c r="AU398" s="229" t="s">
        <v>80</v>
      </c>
      <c r="AV398" s="11" t="s">
        <v>76</v>
      </c>
      <c r="AW398" s="11" t="s">
        <v>33</v>
      </c>
      <c r="AX398" s="11" t="s">
        <v>71</v>
      </c>
      <c r="AY398" s="229" t="s">
        <v>145</v>
      </c>
    </row>
    <row r="399" spans="2:51" s="12" customFormat="1" ht="12">
      <c r="B399" s="230"/>
      <c r="C399" s="231"/>
      <c r="D399" s="217" t="s">
        <v>157</v>
      </c>
      <c r="E399" s="232" t="s">
        <v>19</v>
      </c>
      <c r="F399" s="233" t="s">
        <v>1190</v>
      </c>
      <c r="G399" s="231"/>
      <c r="H399" s="234">
        <v>405.9</v>
      </c>
      <c r="I399" s="235"/>
      <c r="J399" s="231"/>
      <c r="K399" s="231"/>
      <c r="L399" s="236"/>
      <c r="M399" s="237"/>
      <c r="N399" s="238"/>
      <c r="O399" s="238"/>
      <c r="P399" s="238"/>
      <c r="Q399" s="238"/>
      <c r="R399" s="238"/>
      <c r="S399" s="238"/>
      <c r="T399" s="239"/>
      <c r="AT399" s="240" t="s">
        <v>157</v>
      </c>
      <c r="AU399" s="240" t="s">
        <v>80</v>
      </c>
      <c r="AV399" s="12" t="s">
        <v>80</v>
      </c>
      <c r="AW399" s="12" t="s">
        <v>33</v>
      </c>
      <c r="AX399" s="12" t="s">
        <v>71</v>
      </c>
      <c r="AY399" s="240" t="s">
        <v>145</v>
      </c>
    </row>
    <row r="400" spans="2:51" s="11" customFormat="1" ht="12">
      <c r="B400" s="220"/>
      <c r="C400" s="221"/>
      <c r="D400" s="217" t="s">
        <v>157</v>
      </c>
      <c r="E400" s="222" t="s">
        <v>19</v>
      </c>
      <c r="F400" s="223" t="s">
        <v>354</v>
      </c>
      <c r="G400" s="221"/>
      <c r="H400" s="222" t="s">
        <v>19</v>
      </c>
      <c r="I400" s="224"/>
      <c r="J400" s="221"/>
      <c r="K400" s="221"/>
      <c r="L400" s="225"/>
      <c r="M400" s="226"/>
      <c r="N400" s="227"/>
      <c r="O400" s="227"/>
      <c r="P400" s="227"/>
      <c r="Q400" s="227"/>
      <c r="R400" s="227"/>
      <c r="S400" s="227"/>
      <c r="T400" s="228"/>
      <c r="AT400" s="229" t="s">
        <v>157</v>
      </c>
      <c r="AU400" s="229" t="s">
        <v>80</v>
      </c>
      <c r="AV400" s="11" t="s">
        <v>76</v>
      </c>
      <c r="AW400" s="11" t="s">
        <v>33</v>
      </c>
      <c r="AX400" s="11" t="s">
        <v>71</v>
      </c>
      <c r="AY400" s="229" t="s">
        <v>145</v>
      </c>
    </row>
    <row r="401" spans="2:51" s="12" customFormat="1" ht="12">
      <c r="B401" s="230"/>
      <c r="C401" s="231"/>
      <c r="D401" s="217" t="s">
        <v>157</v>
      </c>
      <c r="E401" s="232" t="s">
        <v>19</v>
      </c>
      <c r="F401" s="233" t="s">
        <v>1191</v>
      </c>
      <c r="G401" s="231"/>
      <c r="H401" s="234">
        <v>202.95</v>
      </c>
      <c r="I401" s="235"/>
      <c r="J401" s="231"/>
      <c r="K401" s="231"/>
      <c r="L401" s="236"/>
      <c r="M401" s="237"/>
      <c r="N401" s="238"/>
      <c r="O401" s="238"/>
      <c r="P401" s="238"/>
      <c r="Q401" s="238"/>
      <c r="R401" s="238"/>
      <c r="S401" s="238"/>
      <c r="T401" s="239"/>
      <c r="AT401" s="240" t="s">
        <v>157</v>
      </c>
      <c r="AU401" s="240" t="s">
        <v>80</v>
      </c>
      <c r="AV401" s="12" t="s">
        <v>80</v>
      </c>
      <c r="AW401" s="12" t="s">
        <v>33</v>
      </c>
      <c r="AX401" s="12" t="s">
        <v>71</v>
      </c>
      <c r="AY401" s="240" t="s">
        <v>145</v>
      </c>
    </row>
    <row r="402" spans="2:51" s="11" customFormat="1" ht="12">
      <c r="B402" s="220"/>
      <c r="C402" s="221"/>
      <c r="D402" s="217" t="s">
        <v>157</v>
      </c>
      <c r="E402" s="222" t="s">
        <v>19</v>
      </c>
      <c r="F402" s="223" t="s">
        <v>337</v>
      </c>
      <c r="G402" s="221"/>
      <c r="H402" s="222" t="s">
        <v>19</v>
      </c>
      <c r="I402" s="224"/>
      <c r="J402" s="221"/>
      <c r="K402" s="221"/>
      <c r="L402" s="225"/>
      <c r="M402" s="226"/>
      <c r="N402" s="227"/>
      <c r="O402" s="227"/>
      <c r="P402" s="227"/>
      <c r="Q402" s="227"/>
      <c r="R402" s="227"/>
      <c r="S402" s="227"/>
      <c r="T402" s="228"/>
      <c r="AT402" s="229" t="s">
        <v>157</v>
      </c>
      <c r="AU402" s="229" t="s">
        <v>80</v>
      </c>
      <c r="AV402" s="11" t="s">
        <v>76</v>
      </c>
      <c r="AW402" s="11" t="s">
        <v>33</v>
      </c>
      <c r="AX402" s="11" t="s">
        <v>71</v>
      </c>
      <c r="AY402" s="229" t="s">
        <v>145</v>
      </c>
    </row>
    <row r="403" spans="2:51" s="12" customFormat="1" ht="12">
      <c r="B403" s="230"/>
      <c r="C403" s="231"/>
      <c r="D403" s="217" t="s">
        <v>157</v>
      </c>
      <c r="E403" s="232" t="s">
        <v>19</v>
      </c>
      <c r="F403" s="233" t="s">
        <v>1192</v>
      </c>
      <c r="G403" s="231"/>
      <c r="H403" s="234">
        <v>45</v>
      </c>
      <c r="I403" s="235"/>
      <c r="J403" s="231"/>
      <c r="K403" s="231"/>
      <c r="L403" s="236"/>
      <c r="M403" s="237"/>
      <c r="N403" s="238"/>
      <c r="O403" s="238"/>
      <c r="P403" s="238"/>
      <c r="Q403" s="238"/>
      <c r="R403" s="238"/>
      <c r="S403" s="238"/>
      <c r="T403" s="239"/>
      <c r="AT403" s="240" t="s">
        <v>157</v>
      </c>
      <c r="AU403" s="240" t="s">
        <v>80</v>
      </c>
      <c r="AV403" s="12" t="s">
        <v>80</v>
      </c>
      <c r="AW403" s="12" t="s">
        <v>33</v>
      </c>
      <c r="AX403" s="12" t="s">
        <v>71</v>
      </c>
      <c r="AY403" s="240" t="s">
        <v>145</v>
      </c>
    </row>
    <row r="404" spans="2:51" s="11" customFormat="1" ht="12">
      <c r="B404" s="220"/>
      <c r="C404" s="221"/>
      <c r="D404" s="217" t="s">
        <v>157</v>
      </c>
      <c r="E404" s="222" t="s">
        <v>19</v>
      </c>
      <c r="F404" s="223" t="s">
        <v>340</v>
      </c>
      <c r="G404" s="221"/>
      <c r="H404" s="222" t="s">
        <v>19</v>
      </c>
      <c r="I404" s="224"/>
      <c r="J404" s="221"/>
      <c r="K404" s="221"/>
      <c r="L404" s="225"/>
      <c r="M404" s="226"/>
      <c r="N404" s="227"/>
      <c r="O404" s="227"/>
      <c r="P404" s="227"/>
      <c r="Q404" s="227"/>
      <c r="R404" s="227"/>
      <c r="S404" s="227"/>
      <c r="T404" s="228"/>
      <c r="AT404" s="229" t="s">
        <v>157</v>
      </c>
      <c r="AU404" s="229" t="s">
        <v>80</v>
      </c>
      <c r="AV404" s="11" t="s">
        <v>76</v>
      </c>
      <c r="AW404" s="11" t="s">
        <v>33</v>
      </c>
      <c r="AX404" s="11" t="s">
        <v>71</v>
      </c>
      <c r="AY404" s="229" t="s">
        <v>145</v>
      </c>
    </row>
    <row r="405" spans="2:51" s="12" customFormat="1" ht="12">
      <c r="B405" s="230"/>
      <c r="C405" s="231"/>
      <c r="D405" s="217" t="s">
        <v>157</v>
      </c>
      <c r="E405" s="232" t="s">
        <v>19</v>
      </c>
      <c r="F405" s="233" t="s">
        <v>1193</v>
      </c>
      <c r="G405" s="231"/>
      <c r="H405" s="234">
        <v>22.5</v>
      </c>
      <c r="I405" s="235"/>
      <c r="J405" s="231"/>
      <c r="K405" s="231"/>
      <c r="L405" s="236"/>
      <c r="M405" s="237"/>
      <c r="N405" s="238"/>
      <c r="O405" s="238"/>
      <c r="P405" s="238"/>
      <c r="Q405" s="238"/>
      <c r="R405" s="238"/>
      <c r="S405" s="238"/>
      <c r="T405" s="239"/>
      <c r="AT405" s="240" t="s">
        <v>157</v>
      </c>
      <c r="AU405" s="240" t="s">
        <v>80</v>
      </c>
      <c r="AV405" s="12" t="s">
        <v>80</v>
      </c>
      <c r="AW405" s="12" t="s">
        <v>33</v>
      </c>
      <c r="AX405" s="12" t="s">
        <v>71</v>
      </c>
      <c r="AY405" s="240" t="s">
        <v>145</v>
      </c>
    </row>
    <row r="406" spans="2:51" s="13" customFormat="1" ht="12">
      <c r="B406" s="251"/>
      <c r="C406" s="252"/>
      <c r="D406" s="217" t="s">
        <v>157</v>
      </c>
      <c r="E406" s="253" t="s">
        <v>19</v>
      </c>
      <c r="F406" s="254" t="s">
        <v>185</v>
      </c>
      <c r="G406" s="252"/>
      <c r="H406" s="255">
        <v>676.35</v>
      </c>
      <c r="I406" s="256"/>
      <c r="J406" s="252"/>
      <c r="K406" s="252"/>
      <c r="L406" s="257"/>
      <c r="M406" s="258"/>
      <c r="N406" s="259"/>
      <c r="O406" s="259"/>
      <c r="P406" s="259"/>
      <c r="Q406" s="259"/>
      <c r="R406" s="259"/>
      <c r="S406" s="259"/>
      <c r="T406" s="260"/>
      <c r="AT406" s="261" t="s">
        <v>157</v>
      </c>
      <c r="AU406" s="261" t="s">
        <v>80</v>
      </c>
      <c r="AV406" s="13" t="s">
        <v>153</v>
      </c>
      <c r="AW406" s="13" t="s">
        <v>33</v>
      </c>
      <c r="AX406" s="13" t="s">
        <v>76</v>
      </c>
      <c r="AY406" s="261" t="s">
        <v>145</v>
      </c>
    </row>
    <row r="407" spans="2:65" s="1" customFormat="1" ht="20.4" customHeight="1">
      <c r="B407" s="38"/>
      <c r="C407" s="205" t="s">
        <v>161</v>
      </c>
      <c r="D407" s="205" t="s">
        <v>148</v>
      </c>
      <c r="E407" s="206" t="s">
        <v>408</v>
      </c>
      <c r="F407" s="207" t="s">
        <v>409</v>
      </c>
      <c r="G407" s="208" t="s">
        <v>177</v>
      </c>
      <c r="H407" s="209">
        <v>1757.257</v>
      </c>
      <c r="I407" s="210"/>
      <c r="J407" s="211">
        <f>ROUND(I407*H407,2)</f>
        <v>0</v>
      </c>
      <c r="K407" s="207" t="s">
        <v>152</v>
      </c>
      <c r="L407" s="43"/>
      <c r="M407" s="212" t="s">
        <v>19</v>
      </c>
      <c r="N407" s="213" t="s">
        <v>42</v>
      </c>
      <c r="O407" s="79"/>
      <c r="P407" s="214">
        <f>O407*H407</f>
        <v>0</v>
      </c>
      <c r="Q407" s="214">
        <v>0</v>
      </c>
      <c r="R407" s="214">
        <f>Q407*H407</f>
        <v>0</v>
      </c>
      <c r="S407" s="214">
        <v>0.004</v>
      </c>
      <c r="T407" s="215">
        <f>S407*H407</f>
        <v>7.029028</v>
      </c>
      <c r="AR407" s="17" t="s">
        <v>153</v>
      </c>
      <c r="AT407" s="17" t="s">
        <v>148</v>
      </c>
      <c r="AU407" s="17" t="s">
        <v>80</v>
      </c>
      <c r="AY407" s="17" t="s">
        <v>145</v>
      </c>
      <c r="BE407" s="216">
        <f>IF(N407="základní",J407,0)</f>
        <v>0</v>
      </c>
      <c r="BF407" s="216">
        <f>IF(N407="snížená",J407,0)</f>
        <v>0</v>
      </c>
      <c r="BG407" s="216">
        <f>IF(N407="zákl. přenesená",J407,0)</f>
        <v>0</v>
      </c>
      <c r="BH407" s="216">
        <f>IF(N407="sníž. přenesená",J407,0)</f>
        <v>0</v>
      </c>
      <c r="BI407" s="216">
        <f>IF(N407="nulová",J407,0)</f>
        <v>0</v>
      </c>
      <c r="BJ407" s="17" t="s">
        <v>76</v>
      </c>
      <c r="BK407" s="216">
        <f>ROUND(I407*H407,2)</f>
        <v>0</v>
      </c>
      <c r="BL407" s="17" t="s">
        <v>153</v>
      </c>
      <c r="BM407" s="17" t="s">
        <v>410</v>
      </c>
    </row>
    <row r="408" spans="2:47" s="1" customFormat="1" ht="12">
      <c r="B408" s="38"/>
      <c r="C408" s="39"/>
      <c r="D408" s="217" t="s">
        <v>155</v>
      </c>
      <c r="E408" s="39"/>
      <c r="F408" s="218" t="s">
        <v>404</v>
      </c>
      <c r="G408" s="39"/>
      <c r="H408" s="39"/>
      <c r="I408" s="131"/>
      <c r="J408" s="39"/>
      <c r="K408" s="39"/>
      <c r="L408" s="43"/>
      <c r="M408" s="219"/>
      <c r="N408" s="79"/>
      <c r="O408" s="79"/>
      <c r="P408" s="79"/>
      <c r="Q408" s="79"/>
      <c r="R408" s="79"/>
      <c r="S408" s="79"/>
      <c r="T408" s="80"/>
      <c r="AT408" s="17" t="s">
        <v>155</v>
      </c>
      <c r="AU408" s="17" t="s">
        <v>80</v>
      </c>
    </row>
    <row r="409" spans="2:51" s="11" customFormat="1" ht="12">
      <c r="B409" s="220"/>
      <c r="C409" s="221"/>
      <c r="D409" s="217" t="s">
        <v>157</v>
      </c>
      <c r="E409" s="222" t="s">
        <v>19</v>
      </c>
      <c r="F409" s="223" t="s">
        <v>1168</v>
      </c>
      <c r="G409" s="221"/>
      <c r="H409" s="222" t="s">
        <v>19</v>
      </c>
      <c r="I409" s="224"/>
      <c r="J409" s="221"/>
      <c r="K409" s="221"/>
      <c r="L409" s="225"/>
      <c r="M409" s="226"/>
      <c r="N409" s="227"/>
      <c r="O409" s="227"/>
      <c r="P409" s="227"/>
      <c r="Q409" s="227"/>
      <c r="R409" s="227"/>
      <c r="S409" s="227"/>
      <c r="T409" s="228"/>
      <c r="AT409" s="229" t="s">
        <v>157</v>
      </c>
      <c r="AU409" s="229" t="s">
        <v>80</v>
      </c>
      <c r="AV409" s="11" t="s">
        <v>76</v>
      </c>
      <c r="AW409" s="11" t="s">
        <v>33</v>
      </c>
      <c r="AX409" s="11" t="s">
        <v>71</v>
      </c>
      <c r="AY409" s="229" t="s">
        <v>145</v>
      </c>
    </row>
    <row r="410" spans="2:51" s="11" customFormat="1" ht="12">
      <c r="B410" s="220"/>
      <c r="C410" s="221"/>
      <c r="D410" s="217" t="s">
        <v>157</v>
      </c>
      <c r="E410" s="222" t="s">
        <v>19</v>
      </c>
      <c r="F410" s="223" t="s">
        <v>336</v>
      </c>
      <c r="G410" s="221"/>
      <c r="H410" s="222" t="s">
        <v>19</v>
      </c>
      <c r="I410" s="224"/>
      <c r="J410" s="221"/>
      <c r="K410" s="221"/>
      <c r="L410" s="225"/>
      <c r="M410" s="226"/>
      <c r="N410" s="227"/>
      <c r="O410" s="227"/>
      <c r="P410" s="227"/>
      <c r="Q410" s="227"/>
      <c r="R410" s="227"/>
      <c r="S410" s="227"/>
      <c r="T410" s="228"/>
      <c r="AT410" s="229" t="s">
        <v>157</v>
      </c>
      <c r="AU410" s="229" t="s">
        <v>80</v>
      </c>
      <c r="AV410" s="11" t="s">
        <v>76</v>
      </c>
      <c r="AW410" s="11" t="s">
        <v>33</v>
      </c>
      <c r="AX410" s="11" t="s">
        <v>71</v>
      </c>
      <c r="AY410" s="229" t="s">
        <v>145</v>
      </c>
    </row>
    <row r="411" spans="2:51" s="11" customFormat="1" ht="12">
      <c r="B411" s="220"/>
      <c r="C411" s="221"/>
      <c r="D411" s="217" t="s">
        <v>157</v>
      </c>
      <c r="E411" s="222" t="s">
        <v>19</v>
      </c>
      <c r="F411" s="223" t="s">
        <v>351</v>
      </c>
      <c r="G411" s="221"/>
      <c r="H411" s="222" t="s">
        <v>19</v>
      </c>
      <c r="I411" s="224"/>
      <c r="J411" s="221"/>
      <c r="K411" s="221"/>
      <c r="L411" s="225"/>
      <c r="M411" s="226"/>
      <c r="N411" s="227"/>
      <c r="O411" s="227"/>
      <c r="P411" s="227"/>
      <c r="Q411" s="227"/>
      <c r="R411" s="227"/>
      <c r="S411" s="227"/>
      <c r="T411" s="228"/>
      <c r="AT411" s="229" t="s">
        <v>157</v>
      </c>
      <c r="AU411" s="229" t="s">
        <v>80</v>
      </c>
      <c r="AV411" s="11" t="s">
        <v>76</v>
      </c>
      <c r="AW411" s="11" t="s">
        <v>33</v>
      </c>
      <c r="AX411" s="11" t="s">
        <v>71</v>
      </c>
      <c r="AY411" s="229" t="s">
        <v>145</v>
      </c>
    </row>
    <row r="412" spans="2:51" s="12" customFormat="1" ht="12">
      <c r="B412" s="230"/>
      <c r="C412" s="231"/>
      <c r="D412" s="217" t="s">
        <v>157</v>
      </c>
      <c r="E412" s="232" t="s">
        <v>19</v>
      </c>
      <c r="F412" s="233" t="s">
        <v>1194</v>
      </c>
      <c r="G412" s="231"/>
      <c r="H412" s="234">
        <v>943.488</v>
      </c>
      <c r="I412" s="235"/>
      <c r="J412" s="231"/>
      <c r="K412" s="231"/>
      <c r="L412" s="236"/>
      <c r="M412" s="237"/>
      <c r="N412" s="238"/>
      <c r="O412" s="238"/>
      <c r="P412" s="238"/>
      <c r="Q412" s="238"/>
      <c r="R412" s="238"/>
      <c r="S412" s="238"/>
      <c r="T412" s="239"/>
      <c r="AT412" s="240" t="s">
        <v>157</v>
      </c>
      <c r="AU412" s="240" t="s">
        <v>80</v>
      </c>
      <c r="AV412" s="12" t="s">
        <v>80</v>
      </c>
      <c r="AW412" s="12" t="s">
        <v>33</v>
      </c>
      <c r="AX412" s="12" t="s">
        <v>71</v>
      </c>
      <c r="AY412" s="240" t="s">
        <v>145</v>
      </c>
    </row>
    <row r="413" spans="2:51" s="12" customFormat="1" ht="12">
      <c r="B413" s="230"/>
      <c r="C413" s="231"/>
      <c r="D413" s="217" t="s">
        <v>157</v>
      </c>
      <c r="E413" s="232" t="s">
        <v>19</v>
      </c>
      <c r="F413" s="233" t="s">
        <v>1177</v>
      </c>
      <c r="G413" s="231"/>
      <c r="H413" s="234">
        <v>-28.368</v>
      </c>
      <c r="I413" s="235"/>
      <c r="J413" s="231"/>
      <c r="K413" s="231"/>
      <c r="L413" s="236"/>
      <c r="M413" s="237"/>
      <c r="N413" s="238"/>
      <c r="O413" s="238"/>
      <c r="P413" s="238"/>
      <c r="Q413" s="238"/>
      <c r="R413" s="238"/>
      <c r="S413" s="238"/>
      <c r="T413" s="239"/>
      <c r="AT413" s="240" t="s">
        <v>157</v>
      </c>
      <c r="AU413" s="240" t="s">
        <v>80</v>
      </c>
      <c r="AV413" s="12" t="s">
        <v>80</v>
      </c>
      <c r="AW413" s="12" t="s">
        <v>33</v>
      </c>
      <c r="AX413" s="12" t="s">
        <v>71</v>
      </c>
      <c r="AY413" s="240" t="s">
        <v>145</v>
      </c>
    </row>
    <row r="414" spans="2:51" s="11" customFormat="1" ht="12">
      <c r="B414" s="220"/>
      <c r="C414" s="221"/>
      <c r="D414" s="217" t="s">
        <v>157</v>
      </c>
      <c r="E414" s="222" t="s">
        <v>19</v>
      </c>
      <c r="F414" s="223" t="s">
        <v>354</v>
      </c>
      <c r="G414" s="221"/>
      <c r="H414" s="222" t="s">
        <v>19</v>
      </c>
      <c r="I414" s="224"/>
      <c r="J414" s="221"/>
      <c r="K414" s="221"/>
      <c r="L414" s="225"/>
      <c r="M414" s="226"/>
      <c r="N414" s="227"/>
      <c r="O414" s="227"/>
      <c r="P414" s="227"/>
      <c r="Q414" s="227"/>
      <c r="R414" s="227"/>
      <c r="S414" s="227"/>
      <c r="T414" s="228"/>
      <c r="AT414" s="229" t="s">
        <v>157</v>
      </c>
      <c r="AU414" s="229" t="s">
        <v>80</v>
      </c>
      <c r="AV414" s="11" t="s">
        <v>76</v>
      </c>
      <c r="AW414" s="11" t="s">
        <v>33</v>
      </c>
      <c r="AX414" s="11" t="s">
        <v>71</v>
      </c>
      <c r="AY414" s="229" t="s">
        <v>145</v>
      </c>
    </row>
    <row r="415" spans="2:51" s="12" customFormat="1" ht="12">
      <c r="B415" s="230"/>
      <c r="C415" s="231"/>
      <c r="D415" s="217" t="s">
        <v>157</v>
      </c>
      <c r="E415" s="232" t="s">
        <v>19</v>
      </c>
      <c r="F415" s="233" t="s">
        <v>243</v>
      </c>
      <c r="G415" s="231"/>
      <c r="H415" s="234">
        <v>471.744</v>
      </c>
      <c r="I415" s="235"/>
      <c r="J415" s="231"/>
      <c r="K415" s="231"/>
      <c r="L415" s="236"/>
      <c r="M415" s="237"/>
      <c r="N415" s="238"/>
      <c r="O415" s="238"/>
      <c r="P415" s="238"/>
      <c r="Q415" s="238"/>
      <c r="R415" s="238"/>
      <c r="S415" s="238"/>
      <c r="T415" s="239"/>
      <c r="AT415" s="240" t="s">
        <v>157</v>
      </c>
      <c r="AU415" s="240" t="s">
        <v>80</v>
      </c>
      <c r="AV415" s="12" t="s">
        <v>80</v>
      </c>
      <c r="AW415" s="12" t="s">
        <v>33</v>
      </c>
      <c r="AX415" s="12" t="s">
        <v>71</v>
      </c>
      <c r="AY415" s="240" t="s">
        <v>145</v>
      </c>
    </row>
    <row r="416" spans="2:51" s="12" customFormat="1" ht="12">
      <c r="B416" s="230"/>
      <c r="C416" s="231"/>
      <c r="D416" s="217" t="s">
        <v>157</v>
      </c>
      <c r="E416" s="232" t="s">
        <v>19</v>
      </c>
      <c r="F416" s="233" t="s">
        <v>195</v>
      </c>
      <c r="G416" s="231"/>
      <c r="H416" s="234">
        <v>-14.184</v>
      </c>
      <c r="I416" s="235"/>
      <c r="J416" s="231"/>
      <c r="K416" s="231"/>
      <c r="L416" s="236"/>
      <c r="M416" s="237"/>
      <c r="N416" s="238"/>
      <c r="O416" s="238"/>
      <c r="P416" s="238"/>
      <c r="Q416" s="238"/>
      <c r="R416" s="238"/>
      <c r="S416" s="238"/>
      <c r="T416" s="239"/>
      <c r="AT416" s="240" t="s">
        <v>157</v>
      </c>
      <c r="AU416" s="240" t="s">
        <v>80</v>
      </c>
      <c r="AV416" s="12" t="s">
        <v>80</v>
      </c>
      <c r="AW416" s="12" t="s">
        <v>33</v>
      </c>
      <c r="AX416" s="12" t="s">
        <v>71</v>
      </c>
      <c r="AY416" s="240" t="s">
        <v>145</v>
      </c>
    </row>
    <row r="417" spans="2:51" s="11" customFormat="1" ht="12">
      <c r="B417" s="220"/>
      <c r="C417" s="221"/>
      <c r="D417" s="217" t="s">
        <v>157</v>
      </c>
      <c r="E417" s="222" t="s">
        <v>19</v>
      </c>
      <c r="F417" s="223" t="s">
        <v>337</v>
      </c>
      <c r="G417" s="221"/>
      <c r="H417" s="222" t="s">
        <v>19</v>
      </c>
      <c r="I417" s="224"/>
      <c r="J417" s="221"/>
      <c r="K417" s="221"/>
      <c r="L417" s="225"/>
      <c r="M417" s="226"/>
      <c r="N417" s="227"/>
      <c r="O417" s="227"/>
      <c r="P417" s="227"/>
      <c r="Q417" s="227"/>
      <c r="R417" s="227"/>
      <c r="S417" s="227"/>
      <c r="T417" s="228"/>
      <c r="AT417" s="229" t="s">
        <v>157</v>
      </c>
      <c r="AU417" s="229" t="s">
        <v>80</v>
      </c>
      <c r="AV417" s="11" t="s">
        <v>76</v>
      </c>
      <c r="AW417" s="11" t="s">
        <v>33</v>
      </c>
      <c r="AX417" s="11" t="s">
        <v>71</v>
      </c>
      <c r="AY417" s="229" t="s">
        <v>145</v>
      </c>
    </row>
    <row r="418" spans="2:51" s="12" customFormat="1" ht="12">
      <c r="B418" s="230"/>
      <c r="C418" s="231"/>
      <c r="D418" s="217" t="s">
        <v>157</v>
      </c>
      <c r="E418" s="232" t="s">
        <v>19</v>
      </c>
      <c r="F418" s="233" t="s">
        <v>1195</v>
      </c>
      <c r="G418" s="231"/>
      <c r="H418" s="234">
        <v>104.832</v>
      </c>
      <c r="I418" s="235"/>
      <c r="J418" s="231"/>
      <c r="K418" s="231"/>
      <c r="L418" s="236"/>
      <c r="M418" s="237"/>
      <c r="N418" s="238"/>
      <c r="O418" s="238"/>
      <c r="P418" s="238"/>
      <c r="Q418" s="238"/>
      <c r="R418" s="238"/>
      <c r="S418" s="238"/>
      <c r="T418" s="239"/>
      <c r="AT418" s="240" t="s">
        <v>157</v>
      </c>
      <c r="AU418" s="240" t="s">
        <v>80</v>
      </c>
      <c r="AV418" s="12" t="s">
        <v>80</v>
      </c>
      <c r="AW418" s="12" t="s">
        <v>33</v>
      </c>
      <c r="AX418" s="12" t="s">
        <v>71</v>
      </c>
      <c r="AY418" s="240" t="s">
        <v>145</v>
      </c>
    </row>
    <row r="419" spans="2:51" s="12" customFormat="1" ht="12">
      <c r="B419" s="230"/>
      <c r="C419" s="231"/>
      <c r="D419" s="217" t="s">
        <v>157</v>
      </c>
      <c r="E419" s="232" t="s">
        <v>19</v>
      </c>
      <c r="F419" s="233" t="s">
        <v>1179</v>
      </c>
      <c r="G419" s="231"/>
      <c r="H419" s="234">
        <v>-3.152</v>
      </c>
      <c r="I419" s="235"/>
      <c r="J419" s="231"/>
      <c r="K419" s="231"/>
      <c r="L419" s="236"/>
      <c r="M419" s="237"/>
      <c r="N419" s="238"/>
      <c r="O419" s="238"/>
      <c r="P419" s="238"/>
      <c r="Q419" s="238"/>
      <c r="R419" s="238"/>
      <c r="S419" s="238"/>
      <c r="T419" s="239"/>
      <c r="AT419" s="240" t="s">
        <v>157</v>
      </c>
      <c r="AU419" s="240" t="s">
        <v>80</v>
      </c>
      <c r="AV419" s="12" t="s">
        <v>80</v>
      </c>
      <c r="AW419" s="12" t="s">
        <v>33</v>
      </c>
      <c r="AX419" s="12" t="s">
        <v>71</v>
      </c>
      <c r="AY419" s="240" t="s">
        <v>145</v>
      </c>
    </row>
    <row r="420" spans="2:51" s="11" customFormat="1" ht="12">
      <c r="B420" s="220"/>
      <c r="C420" s="221"/>
      <c r="D420" s="217" t="s">
        <v>157</v>
      </c>
      <c r="E420" s="222" t="s">
        <v>19</v>
      </c>
      <c r="F420" s="223" t="s">
        <v>340</v>
      </c>
      <c r="G420" s="221"/>
      <c r="H420" s="222" t="s">
        <v>19</v>
      </c>
      <c r="I420" s="224"/>
      <c r="J420" s="221"/>
      <c r="K420" s="221"/>
      <c r="L420" s="225"/>
      <c r="M420" s="226"/>
      <c r="N420" s="227"/>
      <c r="O420" s="227"/>
      <c r="P420" s="227"/>
      <c r="Q420" s="227"/>
      <c r="R420" s="227"/>
      <c r="S420" s="227"/>
      <c r="T420" s="228"/>
      <c r="AT420" s="229" t="s">
        <v>157</v>
      </c>
      <c r="AU420" s="229" t="s">
        <v>80</v>
      </c>
      <c r="AV420" s="11" t="s">
        <v>76</v>
      </c>
      <c r="AW420" s="11" t="s">
        <v>33</v>
      </c>
      <c r="AX420" s="11" t="s">
        <v>71</v>
      </c>
      <c r="AY420" s="229" t="s">
        <v>145</v>
      </c>
    </row>
    <row r="421" spans="2:51" s="12" customFormat="1" ht="12">
      <c r="B421" s="230"/>
      <c r="C421" s="231"/>
      <c r="D421" s="217" t="s">
        <v>157</v>
      </c>
      <c r="E421" s="232" t="s">
        <v>19</v>
      </c>
      <c r="F421" s="233" t="s">
        <v>1092</v>
      </c>
      <c r="G421" s="231"/>
      <c r="H421" s="234">
        <v>52.416</v>
      </c>
      <c r="I421" s="235"/>
      <c r="J421" s="231"/>
      <c r="K421" s="231"/>
      <c r="L421" s="236"/>
      <c r="M421" s="237"/>
      <c r="N421" s="238"/>
      <c r="O421" s="238"/>
      <c r="P421" s="238"/>
      <c r="Q421" s="238"/>
      <c r="R421" s="238"/>
      <c r="S421" s="238"/>
      <c r="T421" s="239"/>
      <c r="AT421" s="240" t="s">
        <v>157</v>
      </c>
      <c r="AU421" s="240" t="s">
        <v>80</v>
      </c>
      <c r="AV421" s="12" t="s">
        <v>80</v>
      </c>
      <c r="AW421" s="12" t="s">
        <v>33</v>
      </c>
      <c r="AX421" s="12" t="s">
        <v>71</v>
      </c>
      <c r="AY421" s="240" t="s">
        <v>145</v>
      </c>
    </row>
    <row r="422" spans="2:51" s="12" customFormat="1" ht="12">
      <c r="B422" s="230"/>
      <c r="C422" s="231"/>
      <c r="D422" s="217" t="s">
        <v>157</v>
      </c>
      <c r="E422" s="232" t="s">
        <v>19</v>
      </c>
      <c r="F422" s="233" t="s">
        <v>1181</v>
      </c>
      <c r="G422" s="231"/>
      <c r="H422" s="234">
        <v>-1.576</v>
      </c>
      <c r="I422" s="235"/>
      <c r="J422" s="231"/>
      <c r="K422" s="231"/>
      <c r="L422" s="236"/>
      <c r="M422" s="237"/>
      <c r="N422" s="238"/>
      <c r="O422" s="238"/>
      <c r="P422" s="238"/>
      <c r="Q422" s="238"/>
      <c r="R422" s="238"/>
      <c r="S422" s="238"/>
      <c r="T422" s="239"/>
      <c r="AT422" s="240" t="s">
        <v>157</v>
      </c>
      <c r="AU422" s="240" t="s">
        <v>80</v>
      </c>
      <c r="AV422" s="12" t="s">
        <v>80</v>
      </c>
      <c r="AW422" s="12" t="s">
        <v>33</v>
      </c>
      <c r="AX422" s="12" t="s">
        <v>71</v>
      </c>
      <c r="AY422" s="240" t="s">
        <v>145</v>
      </c>
    </row>
    <row r="423" spans="2:51" s="11" customFormat="1" ht="12">
      <c r="B423" s="220"/>
      <c r="C423" s="221"/>
      <c r="D423" s="217" t="s">
        <v>157</v>
      </c>
      <c r="E423" s="222" t="s">
        <v>19</v>
      </c>
      <c r="F423" s="223" t="s">
        <v>244</v>
      </c>
      <c r="G423" s="221"/>
      <c r="H423" s="222" t="s">
        <v>19</v>
      </c>
      <c r="I423" s="224"/>
      <c r="J423" s="221"/>
      <c r="K423" s="221"/>
      <c r="L423" s="225"/>
      <c r="M423" s="226"/>
      <c r="N423" s="227"/>
      <c r="O423" s="227"/>
      <c r="P423" s="227"/>
      <c r="Q423" s="227"/>
      <c r="R423" s="227"/>
      <c r="S423" s="227"/>
      <c r="T423" s="228"/>
      <c r="AT423" s="229" t="s">
        <v>157</v>
      </c>
      <c r="AU423" s="229" t="s">
        <v>80</v>
      </c>
      <c r="AV423" s="11" t="s">
        <v>76</v>
      </c>
      <c r="AW423" s="11" t="s">
        <v>33</v>
      </c>
      <c r="AX423" s="11" t="s">
        <v>71</v>
      </c>
      <c r="AY423" s="229" t="s">
        <v>145</v>
      </c>
    </row>
    <row r="424" spans="2:51" s="12" customFormat="1" ht="12">
      <c r="B424" s="230"/>
      <c r="C424" s="231"/>
      <c r="D424" s="217" t="s">
        <v>157</v>
      </c>
      <c r="E424" s="232" t="s">
        <v>19</v>
      </c>
      <c r="F424" s="233" t="s">
        <v>245</v>
      </c>
      <c r="G424" s="231"/>
      <c r="H424" s="234">
        <v>-169.05</v>
      </c>
      <c r="I424" s="235"/>
      <c r="J424" s="231"/>
      <c r="K424" s="231"/>
      <c r="L424" s="236"/>
      <c r="M424" s="237"/>
      <c r="N424" s="238"/>
      <c r="O424" s="238"/>
      <c r="P424" s="238"/>
      <c r="Q424" s="238"/>
      <c r="R424" s="238"/>
      <c r="S424" s="238"/>
      <c r="T424" s="239"/>
      <c r="AT424" s="240" t="s">
        <v>157</v>
      </c>
      <c r="AU424" s="240" t="s">
        <v>80</v>
      </c>
      <c r="AV424" s="12" t="s">
        <v>80</v>
      </c>
      <c r="AW424" s="12" t="s">
        <v>33</v>
      </c>
      <c r="AX424" s="12" t="s">
        <v>71</v>
      </c>
      <c r="AY424" s="240" t="s">
        <v>145</v>
      </c>
    </row>
    <row r="425" spans="2:51" s="12" customFormat="1" ht="12">
      <c r="B425" s="230"/>
      <c r="C425" s="231"/>
      <c r="D425" s="217" t="s">
        <v>157</v>
      </c>
      <c r="E425" s="232" t="s">
        <v>19</v>
      </c>
      <c r="F425" s="233" t="s">
        <v>1162</v>
      </c>
      <c r="G425" s="231"/>
      <c r="H425" s="234">
        <v>-93.555</v>
      </c>
      <c r="I425" s="235"/>
      <c r="J425" s="231"/>
      <c r="K425" s="231"/>
      <c r="L425" s="236"/>
      <c r="M425" s="237"/>
      <c r="N425" s="238"/>
      <c r="O425" s="238"/>
      <c r="P425" s="238"/>
      <c r="Q425" s="238"/>
      <c r="R425" s="238"/>
      <c r="S425" s="238"/>
      <c r="T425" s="239"/>
      <c r="AT425" s="240" t="s">
        <v>157</v>
      </c>
      <c r="AU425" s="240" t="s">
        <v>80</v>
      </c>
      <c r="AV425" s="12" t="s">
        <v>80</v>
      </c>
      <c r="AW425" s="12" t="s">
        <v>33</v>
      </c>
      <c r="AX425" s="12" t="s">
        <v>71</v>
      </c>
      <c r="AY425" s="240" t="s">
        <v>145</v>
      </c>
    </row>
    <row r="426" spans="2:51" s="11" customFormat="1" ht="12">
      <c r="B426" s="220"/>
      <c r="C426" s="221"/>
      <c r="D426" s="217" t="s">
        <v>157</v>
      </c>
      <c r="E426" s="222" t="s">
        <v>19</v>
      </c>
      <c r="F426" s="223" t="s">
        <v>247</v>
      </c>
      <c r="G426" s="221"/>
      <c r="H426" s="222" t="s">
        <v>19</v>
      </c>
      <c r="I426" s="224"/>
      <c r="J426" s="221"/>
      <c r="K426" s="221"/>
      <c r="L426" s="225"/>
      <c r="M426" s="226"/>
      <c r="N426" s="227"/>
      <c r="O426" s="227"/>
      <c r="P426" s="227"/>
      <c r="Q426" s="227"/>
      <c r="R426" s="227"/>
      <c r="S426" s="227"/>
      <c r="T426" s="228"/>
      <c r="AT426" s="229" t="s">
        <v>157</v>
      </c>
      <c r="AU426" s="229" t="s">
        <v>80</v>
      </c>
      <c r="AV426" s="11" t="s">
        <v>76</v>
      </c>
      <c r="AW426" s="11" t="s">
        <v>33</v>
      </c>
      <c r="AX426" s="11" t="s">
        <v>71</v>
      </c>
      <c r="AY426" s="229" t="s">
        <v>145</v>
      </c>
    </row>
    <row r="427" spans="2:51" s="12" customFormat="1" ht="12">
      <c r="B427" s="230"/>
      <c r="C427" s="231"/>
      <c r="D427" s="217" t="s">
        <v>157</v>
      </c>
      <c r="E427" s="232" t="s">
        <v>19</v>
      </c>
      <c r="F427" s="233" t="s">
        <v>415</v>
      </c>
      <c r="G427" s="231"/>
      <c r="H427" s="234">
        <v>-72.504</v>
      </c>
      <c r="I427" s="235"/>
      <c r="J427" s="231"/>
      <c r="K427" s="231"/>
      <c r="L427" s="236"/>
      <c r="M427" s="237"/>
      <c r="N427" s="238"/>
      <c r="O427" s="238"/>
      <c r="P427" s="238"/>
      <c r="Q427" s="238"/>
      <c r="R427" s="238"/>
      <c r="S427" s="238"/>
      <c r="T427" s="239"/>
      <c r="AT427" s="240" t="s">
        <v>157</v>
      </c>
      <c r="AU427" s="240" t="s">
        <v>80</v>
      </c>
      <c r="AV427" s="12" t="s">
        <v>80</v>
      </c>
      <c r="AW427" s="12" t="s">
        <v>33</v>
      </c>
      <c r="AX427" s="12" t="s">
        <v>71</v>
      </c>
      <c r="AY427" s="240" t="s">
        <v>145</v>
      </c>
    </row>
    <row r="428" spans="2:51" s="12" customFormat="1" ht="12">
      <c r="B428" s="230"/>
      <c r="C428" s="231"/>
      <c r="D428" s="217" t="s">
        <v>157</v>
      </c>
      <c r="E428" s="232" t="s">
        <v>19</v>
      </c>
      <c r="F428" s="233" t="s">
        <v>416</v>
      </c>
      <c r="G428" s="231"/>
      <c r="H428" s="234">
        <v>-66.24</v>
      </c>
      <c r="I428" s="235"/>
      <c r="J428" s="231"/>
      <c r="K428" s="231"/>
      <c r="L428" s="236"/>
      <c r="M428" s="237"/>
      <c r="N428" s="238"/>
      <c r="O428" s="238"/>
      <c r="P428" s="238"/>
      <c r="Q428" s="238"/>
      <c r="R428" s="238"/>
      <c r="S428" s="238"/>
      <c r="T428" s="239"/>
      <c r="AT428" s="240" t="s">
        <v>157</v>
      </c>
      <c r="AU428" s="240" t="s">
        <v>80</v>
      </c>
      <c r="AV428" s="12" t="s">
        <v>80</v>
      </c>
      <c r="AW428" s="12" t="s">
        <v>33</v>
      </c>
      <c r="AX428" s="12" t="s">
        <v>71</v>
      </c>
      <c r="AY428" s="240" t="s">
        <v>145</v>
      </c>
    </row>
    <row r="429" spans="2:51" s="14" customFormat="1" ht="12">
      <c r="B429" s="262"/>
      <c r="C429" s="263"/>
      <c r="D429" s="217" t="s">
        <v>157</v>
      </c>
      <c r="E429" s="264" t="s">
        <v>19</v>
      </c>
      <c r="F429" s="265" t="s">
        <v>229</v>
      </c>
      <c r="G429" s="263"/>
      <c r="H429" s="266">
        <v>1123.851</v>
      </c>
      <c r="I429" s="267"/>
      <c r="J429" s="263"/>
      <c r="K429" s="263"/>
      <c r="L429" s="268"/>
      <c r="M429" s="269"/>
      <c r="N429" s="270"/>
      <c r="O429" s="270"/>
      <c r="P429" s="270"/>
      <c r="Q429" s="270"/>
      <c r="R429" s="270"/>
      <c r="S429" s="270"/>
      <c r="T429" s="271"/>
      <c r="AT429" s="272" t="s">
        <v>157</v>
      </c>
      <c r="AU429" s="272" t="s">
        <v>80</v>
      </c>
      <c r="AV429" s="14" t="s">
        <v>146</v>
      </c>
      <c r="AW429" s="14" t="s">
        <v>33</v>
      </c>
      <c r="AX429" s="14" t="s">
        <v>71</v>
      </c>
      <c r="AY429" s="272" t="s">
        <v>145</v>
      </c>
    </row>
    <row r="430" spans="2:51" s="11" customFormat="1" ht="12">
      <c r="B430" s="220"/>
      <c r="C430" s="221"/>
      <c r="D430" s="217" t="s">
        <v>157</v>
      </c>
      <c r="E430" s="222" t="s">
        <v>19</v>
      </c>
      <c r="F430" s="223" t="s">
        <v>250</v>
      </c>
      <c r="G430" s="221"/>
      <c r="H430" s="222" t="s">
        <v>19</v>
      </c>
      <c r="I430" s="224"/>
      <c r="J430" s="221"/>
      <c r="K430" s="221"/>
      <c r="L430" s="225"/>
      <c r="M430" s="226"/>
      <c r="N430" s="227"/>
      <c r="O430" s="227"/>
      <c r="P430" s="227"/>
      <c r="Q430" s="227"/>
      <c r="R430" s="227"/>
      <c r="S430" s="227"/>
      <c r="T430" s="228"/>
      <c r="AT430" s="229" t="s">
        <v>157</v>
      </c>
      <c r="AU430" s="229" t="s">
        <v>80</v>
      </c>
      <c r="AV430" s="11" t="s">
        <v>76</v>
      </c>
      <c r="AW430" s="11" t="s">
        <v>33</v>
      </c>
      <c r="AX430" s="11" t="s">
        <v>71</v>
      </c>
      <c r="AY430" s="229" t="s">
        <v>145</v>
      </c>
    </row>
    <row r="431" spans="2:51" s="12" customFormat="1" ht="12">
      <c r="B431" s="230"/>
      <c r="C431" s="231"/>
      <c r="D431" s="217" t="s">
        <v>157</v>
      </c>
      <c r="E431" s="232" t="s">
        <v>19</v>
      </c>
      <c r="F431" s="233" t="s">
        <v>251</v>
      </c>
      <c r="G431" s="231"/>
      <c r="H431" s="234">
        <v>190.512</v>
      </c>
      <c r="I431" s="235"/>
      <c r="J431" s="231"/>
      <c r="K431" s="231"/>
      <c r="L431" s="236"/>
      <c r="M431" s="237"/>
      <c r="N431" s="238"/>
      <c r="O431" s="238"/>
      <c r="P431" s="238"/>
      <c r="Q431" s="238"/>
      <c r="R431" s="238"/>
      <c r="S431" s="238"/>
      <c r="T431" s="239"/>
      <c r="AT431" s="240" t="s">
        <v>157</v>
      </c>
      <c r="AU431" s="240" t="s">
        <v>80</v>
      </c>
      <c r="AV431" s="12" t="s">
        <v>80</v>
      </c>
      <c r="AW431" s="12" t="s">
        <v>33</v>
      </c>
      <c r="AX431" s="12" t="s">
        <v>71</v>
      </c>
      <c r="AY431" s="240" t="s">
        <v>145</v>
      </c>
    </row>
    <row r="432" spans="2:51" s="12" customFormat="1" ht="12">
      <c r="B432" s="230"/>
      <c r="C432" s="231"/>
      <c r="D432" s="217" t="s">
        <v>157</v>
      </c>
      <c r="E432" s="232" t="s">
        <v>19</v>
      </c>
      <c r="F432" s="233" t="s">
        <v>252</v>
      </c>
      <c r="G432" s="231"/>
      <c r="H432" s="234">
        <v>154.224</v>
      </c>
      <c r="I432" s="235"/>
      <c r="J432" s="231"/>
      <c r="K432" s="231"/>
      <c r="L432" s="236"/>
      <c r="M432" s="237"/>
      <c r="N432" s="238"/>
      <c r="O432" s="238"/>
      <c r="P432" s="238"/>
      <c r="Q432" s="238"/>
      <c r="R432" s="238"/>
      <c r="S432" s="238"/>
      <c r="T432" s="239"/>
      <c r="AT432" s="240" t="s">
        <v>157</v>
      </c>
      <c r="AU432" s="240" t="s">
        <v>80</v>
      </c>
      <c r="AV432" s="12" t="s">
        <v>80</v>
      </c>
      <c r="AW432" s="12" t="s">
        <v>33</v>
      </c>
      <c r="AX432" s="12" t="s">
        <v>71</v>
      </c>
      <c r="AY432" s="240" t="s">
        <v>145</v>
      </c>
    </row>
    <row r="433" spans="2:51" s="12" customFormat="1" ht="12">
      <c r="B433" s="230"/>
      <c r="C433" s="231"/>
      <c r="D433" s="217" t="s">
        <v>157</v>
      </c>
      <c r="E433" s="232" t="s">
        <v>19</v>
      </c>
      <c r="F433" s="233" t="s">
        <v>253</v>
      </c>
      <c r="G433" s="231"/>
      <c r="H433" s="234">
        <v>102.816</v>
      </c>
      <c r="I433" s="235"/>
      <c r="J433" s="231"/>
      <c r="K433" s="231"/>
      <c r="L433" s="236"/>
      <c r="M433" s="237"/>
      <c r="N433" s="238"/>
      <c r="O433" s="238"/>
      <c r="P433" s="238"/>
      <c r="Q433" s="238"/>
      <c r="R433" s="238"/>
      <c r="S433" s="238"/>
      <c r="T433" s="239"/>
      <c r="AT433" s="240" t="s">
        <v>157</v>
      </c>
      <c r="AU433" s="240" t="s">
        <v>80</v>
      </c>
      <c r="AV433" s="12" t="s">
        <v>80</v>
      </c>
      <c r="AW433" s="12" t="s">
        <v>33</v>
      </c>
      <c r="AX433" s="12" t="s">
        <v>71</v>
      </c>
      <c r="AY433" s="240" t="s">
        <v>145</v>
      </c>
    </row>
    <row r="434" spans="2:51" s="12" customFormat="1" ht="12">
      <c r="B434" s="230"/>
      <c r="C434" s="231"/>
      <c r="D434" s="217" t="s">
        <v>157</v>
      </c>
      <c r="E434" s="232" t="s">
        <v>19</v>
      </c>
      <c r="F434" s="233" t="s">
        <v>254</v>
      </c>
      <c r="G434" s="231"/>
      <c r="H434" s="234">
        <v>39.816</v>
      </c>
      <c r="I434" s="235"/>
      <c r="J434" s="231"/>
      <c r="K434" s="231"/>
      <c r="L434" s="236"/>
      <c r="M434" s="237"/>
      <c r="N434" s="238"/>
      <c r="O434" s="238"/>
      <c r="P434" s="238"/>
      <c r="Q434" s="238"/>
      <c r="R434" s="238"/>
      <c r="S434" s="238"/>
      <c r="T434" s="239"/>
      <c r="AT434" s="240" t="s">
        <v>157</v>
      </c>
      <c r="AU434" s="240" t="s">
        <v>80</v>
      </c>
      <c r="AV434" s="12" t="s">
        <v>80</v>
      </c>
      <c r="AW434" s="12" t="s">
        <v>33</v>
      </c>
      <c r="AX434" s="12" t="s">
        <v>71</v>
      </c>
      <c r="AY434" s="240" t="s">
        <v>145</v>
      </c>
    </row>
    <row r="435" spans="2:51" s="12" customFormat="1" ht="12">
      <c r="B435" s="230"/>
      <c r="C435" s="231"/>
      <c r="D435" s="217" t="s">
        <v>157</v>
      </c>
      <c r="E435" s="232" t="s">
        <v>19</v>
      </c>
      <c r="F435" s="233" t="s">
        <v>255</v>
      </c>
      <c r="G435" s="231"/>
      <c r="H435" s="234">
        <v>29.988</v>
      </c>
      <c r="I435" s="235"/>
      <c r="J435" s="231"/>
      <c r="K435" s="231"/>
      <c r="L435" s="236"/>
      <c r="M435" s="237"/>
      <c r="N435" s="238"/>
      <c r="O435" s="238"/>
      <c r="P435" s="238"/>
      <c r="Q435" s="238"/>
      <c r="R435" s="238"/>
      <c r="S435" s="238"/>
      <c r="T435" s="239"/>
      <c r="AT435" s="240" t="s">
        <v>157</v>
      </c>
      <c r="AU435" s="240" t="s">
        <v>80</v>
      </c>
      <c r="AV435" s="12" t="s">
        <v>80</v>
      </c>
      <c r="AW435" s="12" t="s">
        <v>33</v>
      </c>
      <c r="AX435" s="12" t="s">
        <v>71</v>
      </c>
      <c r="AY435" s="240" t="s">
        <v>145</v>
      </c>
    </row>
    <row r="436" spans="2:51" s="12" customFormat="1" ht="12">
      <c r="B436" s="230"/>
      <c r="C436" s="231"/>
      <c r="D436" s="217" t="s">
        <v>157</v>
      </c>
      <c r="E436" s="232" t="s">
        <v>19</v>
      </c>
      <c r="F436" s="233" t="s">
        <v>256</v>
      </c>
      <c r="G436" s="231"/>
      <c r="H436" s="234">
        <v>-67.768</v>
      </c>
      <c r="I436" s="235"/>
      <c r="J436" s="231"/>
      <c r="K436" s="231"/>
      <c r="L436" s="236"/>
      <c r="M436" s="237"/>
      <c r="N436" s="238"/>
      <c r="O436" s="238"/>
      <c r="P436" s="238"/>
      <c r="Q436" s="238"/>
      <c r="R436" s="238"/>
      <c r="S436" s="238"/>
      <c r="T436" s="239"/>
      <c r="AT436" s="240" t="s">
        <v>157</v>
      </c>
      <c r="AU436" s="240" t="s">
        <v>80</v>
      </c>
      <c r="AV436" s="12" t="s">
        <v>80</v>
      </c>
      <c r="AW436" s="12" t="s">
        <v>33</v>
      </c>
      <c r="AX436" s="12" t="s">
        <v>71</v>
      </c>
      <c r="AY436" s="240" t="s">
        <v>145</v>
      </c>
    </row>
    <row r="437" spans="2:51" s="12" customFormat="1" ht="12">
      <c r="B437" s="230"/>
      <c r="C437" s="231"/>
      <c r="D437" s="217" t="s">
        <v>157</v>
      </c>
      <c r="E437" s="232" t="s">
        <v>19</v>
      </c>
      <c r="F437" s="233" t="s">
        <v>257</v>
      </c>
      <c r="G437" s="231"/>
      <c r="H437" s="234">
        <v>-31.52</v>
      </c>
      <c r="I437" s="235"/>
      <c r="J437" s="231"/>
      <c r="K437" s="231"/>
      <c r="L437" s="236"/>
      <c r="M437" s="237"/>
      <c r="N437" s="238"/>
      <c r="O437" s="238"/>
      <c r="P437" s="238"/>
      <c r="Q437" s="238"/>
      <c r="R437" s="238"/>
      <c r="S437" s="238"/>
      <c r="T437" s="239"/>
      <c r="AT437" s="240" t="s">
        <v>157</v>
      </c>
      <c r="AU437" s="240" t="s">
        <v>80</v>
      </c>
      <c r="AV437" s="12" t="s">
        <v>80</v>
      </c>
      <c r="AW437" s="12" t="s">
        <v>33</v>
      </c>
      <c r="AX437" s="12" t="s">
        <v>71</v>
      </c>
      <c r="AY437" s="240" t="s">
        <v>145</v>
      </c>
    </row>
    <row r="438" spans="2:51" s="12" customFormat="1" ht="12">
      <c r="B438" s="230"/>
      <c r="C438" s="231"/>
      <c r="D438" s="217" t="s">
        <v>157</v>
      </c>
      <c r="E438" s="232" t="s">
        <v>19</v>
      </c>
      <c r="F438" s="233" t="s">
        <v>258</v>
      </c>
      <c r="G438" s="231"/>
      <c r="H438" s="234">
        <v>-22.852</v>
      </c>
      <c r="I438" s="235"/>
      <c r="J438" s="231"/>
      <c r="K438" s="231"/>
      <c r="L438" s="236"/>
      <c r="M438" s="237"/>
      <c r="N438" s="238"/>
      <c r="O438" s="238"/>
      <c r="P438" s="238"/>
      <c r="Q438" s="238"/>
      <c r="R438" s="238"/>
      <c r="S438" s="238"/>
      <c r="T438" s="239"/>
      <c r="AT438" s="240" t="s">
        <v>157</v>
      </c>
      <c r="AU438" s="240" t="s">
        <v>80</v>
      </c>
      <c r="AV438" s="12" t="s">
        <v>80</v>
      </c>
      <c r="AW438" s="12" t="s">
        <v>33</v>
      </c>
      <c r="AX438" s="12" t="s">
        <v>71</v>
      </c>
      <c r="AY438" s="240" t="s">
        <v>145</v>
      </c>
    </row>
    <row r="439" spans="2:51" s="11" customFormat="1" ht="12">
      <c r="B439" s="220"/>
      <c r="C439" s="221"/>
      <c r="D439" s="217" t="s">
        <v>157</v>
      </c>
      <c r="E439" s="222" t="s">
        <v>19</v>
      </c>
      <c r="F439" s="223" t="s">
        <v>259</v>
      </c>
      <c r="G439" s="221"/>
      <c r="H439" s="222" t="s">
        <v>19</v>
      </c>
      <c r="I439" s="224"/>
      <c r="J439" s="221"/>
      <c r="K439" s="221"/>
      <c r="L439" s="225"/>
      <c r="M439" s="226"/>
      <c r="N439" s="227"/>
      <c r="O439" s="227"/>
      <c r="P439" s="227"/>
      <c r="Q439" s="227"/>
      <c r="R439" s="227"/>
      <c r="S439" s="227"/>
      <c r="T439" s="228"/>
      <c r="AT439" s="229" t="s">
        <v>157</v>
      </c>
      <c r="AU439" s="229" t="s">
        <v>80</v>
      </c>
      <c r="AV439" s="11" t="s">
        <v>76</v>
      </c>
      <c r="AW439" s="11" t="s">
        <v>33</v>
      </c>
      <c r="AX439" s="11" t="s">
        <v>71</v>
      </c>
      <c r="AY439" s="229" t="s">
        <v>145</v>
      </c>
    </row>
    <row r="440" spans="2:51" s="12" customFormat="1" ht="12">
      <c r="B440" s="230"/>
      <c r="C440" s="231"/>
      <c r="D440" s="217" t="s">
        <v>157</v>
      </c>
      <c r="E440" s="232" t="s">
        <v>19</v>
      </c>
      <c r="F440" s="233" t="s">
        <v>260</v>
      </c>
      <c r="G440" s="231"/>
      <c r="H440" s="234">
        <v>50.904</v>
      </c>
      <c r="I440" s="235"/>
      <c r="J440" s="231"/>
      <c r="K440" s="231"/>
      <c r="L440" s="236"/>
      <c r="M440" s="237"/>
      <c r="N440" s="238"/>
      <c r="O440" s="238"/>
      <c r="P440" s="238"/>
      <c r="Q440" s="238"/>
      <c r="R440" s="238"/>
      <c r="S440" s="238"/>
      <c r="T440" s="239"/>
      <c r="AT440" s="240" t="s">
        <v>157</v>
      </c>
      <c r="AU440" s="240" t="s">
        <v>80</v>
      </c>
      <c r="AV440" s="12" t="s">
        <v>80</v>
      </c>
      <c r="AW440" s="12" t="s">
        <v>33</v>
      </c>
      <c r="AX440" s="12" t="s">
        <v>71</v>
      </c>
      <c r="AY440" s="240" t="s">
        <v>145</v>
      </c>
    </row>
    <row r="441" spans="2:51" s="11" customFormat="1" ht="12">
      <c r="B441" s="220"/>
      <c r="C441" s="221"/>
      <c r="D441" s="217" t="s">
        <v>157</v>
      </c>
      <c r="E441" s="222" t="s">
        <v>19</v>
      </c>
      <c r="F441" s="223" t="s">
        <v>261</v>
      </c>
      <c r="G441" s="221"/>
      <c r="H441" s="222" t="s">
        <v>19</v>
      </c>
      <c r="I441" s="224"/>
      <c r="J441" s="221"/>
      <c r="K441" s="221"/>
      <c r="L441" s="225"/>
      <c r="M441" s="226"/>
      <c r="N441" s="227"/>
      <c r="O441" s="227"/>
      <c r="P441" s="227"/>
      <c r="Q441" s="227"/>
      <c r="R441" s="227"/>
      <c r="S441" s="227"/>
      <c r="T441" s="228"/>
      <c r="AT441" s="229" t="s">
        <v>157</v>
      </c>
      <c r="AU441" s="229" t="s">
        <v>80</v>
      </c>
      <c r="AV441" s="11" t="s">
        <v>76</v>
      </c>
      <c r="AW441" s="11" t="s">
        <v>33</v>
      </c>
      <c r="AX441" s="11" t="s">
        <v>71</v>
      </c>
      <c r="AY441" s="229" t="s">
        <v>145</v>
      </c>
    </row>
    <row r="442" spans="2:51" s="12" customFormat="1" ht="12">
      <c r="B442" s="230"/>
      <c r="C442" s="231"/>
      <c r="D442" s="217" t="s">
        <v>157</v>
      </c>
      <c r="E442" s="232" t="s">
        <v>19</v>
      </c>
      <c r="F442" s="233" t="s">
        <v>262</v>
      </c>
      <c r="G442" s="231"/>
      <c r="H442" s="234">
        <v>26.384</v>
      </c>
      <c r="I442" s="235"/>
      <c r="J442" s="231"/>
      <c r="K442" s="231"/>
      <c r="L442" s="236"/>
      <c r="M442" s="237"/>
      <c r="N442" s="238"/>
      <c r="O442" s="238"/>
      <c r="P442" s="238"/>
      <c r="Q442" s="238"/>
      <c r="R442" s="238"/>
      <c r="S442" s="238"/>
      <c r="T442" s="239"/>
      <c r="AT442" s="240" t="s">
        <v>157</v>
      </c>
      <c r="AU442" s="240" t="s">
        <v>80</v>
      </c>
      <c r="AV442" s="12" t="s">
        <v>80</v>
      </c>
      <c r="AW442" s="12" t="s">
        <v>33</v>
      </c>
      <c r="AX442" s="12" t="s">
        <v>71</v>
      </c>
      <c r="AY442" s="240" t="s">
        <v>145</v>
      </c>
    </row>
    <row r="443" spans="2:51" s="12" customFormat="1" ht="12">
      <c r="B443" s="230"/>
      <c r="C443" s="231"/>
      <c r="D443" s="217" t="s">
        <v>157</v>
      </c>
      <c r="E443" s="232" t="s">
        <v>19</v>
      </c>
      <c r="F443" s="233" t="s">
        <v>263</v>
      </c>
      <c r="G443" s="231"/>
      <c r="H443" s="234">
        <v>16.758</v>
      </c>
      <c r="I443" s="235"/>
      <c r="J443" s="231"/>
      <c r="K443" s="231"/>
      <c r="L443" s="236"/>
      <c r="M443" s="237"/>
      <c r="N443" s="238"/>
      <c r="O443" s="238"/>
      <c r="P443" s="238"/>
      <c r="Q443" s="238"/>
      <c r="R443" s="238"/>
      <c r="S443" s="238"/>
      <c r="T443" s="239"/>
      <c r="AT443" s="240" t="s">
        <v>157</v>
      </c>
      <c r="AU443" s="240" t="s">
        <v>80</v>
      </c>
      <c r="AV443" s="12" t="s">
        <v>80</v>
      </c>
      <c r="AW443" s="12" t="s">
        <v>33</v>
      </c>
      <c r="AX443" s="12" t="s">
        <v>71</v>
      </c>
      <c r="AY443" s="240" t="s">
        <v>145</v>
      </c>
    </row>
    <row r="444" spans="2:51" s="11" customFormat="1" ht="12">
      <c r="B444" s="220"/>
      <c r="C444" s="221"/>
      <c r="D444" s="217" t="s">
        <v>157</v>
      </c>
      <c r="E444" s="222" t="s">
        <v>19</v>
      </c>
      <c r="F444" s="223" t="s">
        <v>264</v>
      </c>
      <c r="G444" s="221"/>
      <c r="H444" s="222" t="s">
        <v>19</v>
      </c>
      <c r="I444" s="224"/>
      <c r="J444" s="221"/>
      <c r="K444" s="221"/>
      <c r="L444" s="225"/>
      <c r="M444" s="226"/>
      <c r="N444" s="227"/>
      <c r="O444" s="227"/>
      <c r="P444" s="227"/>
      <c r="Q444" s="227"/>
      <c r="R444" s="227"/>
      <c r="S444" s="227"/>
      <c r="T444" s="228"/>
      <c r="AT444" s="229" t="s">
        <v>157</v>
      </c>
      <c r="AU444" s="229" t="s">
        <v>80</v>
      </c>
      <c r="AV444" s="11" t="s">
        <v>76</v>
      </c>
      <c r="AW444" s="11" t="s">
        <v>33</v>
      </c>
      <c r="AX444" s="11" t="s">
        <v>71</v>
      </c>
      <c r="AY444" s="229" t="s">
        <v>145</v>
      </c>
    </row>
    <row r="445" spans="2:51" s="12" customFormat="1" ht="12">
      <c r="B445" s="230"/>
      <c r="C445" s="231"/>
      <c r="D445" s="217" t="s">
        <v>157</v>
      </c>
      <c r="E445" s="232" t="s">
        <v>19</v>
      </c>
      <c r="F445" s="233" t="s">
        <v>265</v>
      </c>
      <c r="G445" s="231"/>
      <c r="H445" s="234">
        <v>41.076</v>
      </c>
      <c r="I445" s="235"/>
      <c r="J445" s="231"/>
      <c r="K445" s="231"/>
      <c r="L445" s="236"/>
      <c r="M445" s="237"/>
      <c r="N445" s="238"/>
      <c r="O445" s="238"/>
      <c r="P445" s="238"/>
      <c r="Q445" s="238"/>
      <c r="R445" s="238"/>
      <c r="S445" s="238"/>
      <c r="T445" s="239"/>
      <c r="AT445" s="240" t="s">
        <v>157</v>
      </c>
      <c r="AU445" s="240" t="s">
        <v>80</v>
      </c>
      <c r="AV445" s="12" t="s">
        <v>80</v>
      </c>
      <c r="AW445" s="12" t="s">
        <v>33</v>
      </c>
      <c r="AX445" s="12" t="s">
        <v>71</v>
      </c>
      <c r="AY445" s="240" t="s">
        <v>145</v>
      </c>
    </row>
    <row r="446" spans="2:51" s="11" customFormat="1" ht="12">
      <c r="B446" s="220"/>
      <c r="C446" s="221"/>
      <c r="D446" s="217" t="s">
        <v>157</v>
      </c>
      <c r="E446" s="222" t="s">
        <v>19</v>
      </c>
      <c r="F446" s="223" t="s">
        <v>266</v>
      </c>
      <c r="G446" s="221"/>
      <c r="H446" s="222" t="s">
        <v>19</v>
      </c>
      <c r="I446" s="224"/>
      <c r="J446" s="221"/>
      <c r="K446" s="221"/>
      <c r="L446" s="225"/>
      <c r="M446" s="226"/>
      <c r="N446" s="227"/>
      <c r="O446" s="227"/>
      <c r="P446" s="227"/>
      <c r="Q446" s="227"/>
      <c r="R446" s="227"/>
      <c r="S446" s="227"/>
      <c r="T446" s="228"/>
      <c r="AT446" s="229" t="s">
        <v>157</v>
      </c>
      <c r="AU446" s="229" t="s">
        <v>80</v>
      </c>
      <c r="AV446" s="11" t="s">
        <v>76</v>
      </c>
      <c r="AW446" s="11" t="s">
        <v>33</v>
      </c>
      <c r="AX446" s="11" t="s">
        <v>71</v>
      </c>
      <c r="AY446" s="229" t="s">
        <v>145</v>
      </c>
    </row>
    <row r="447" spans="2:51" s="12" customFormat="1" ht="12">
      <c r="B447" s="230"/>
      <c r="C447" s="231"/>
      <c r="D447" s="217" t="s">
        <v>157</v>
      </c>
      <c r="E447" s="232" t="s">
        <v>19</v>
      </c>
      <c r="F447" s="233" t="s">
        <v>267</v>
      </c>
      <c r="G447" s="231"/>
      <c r="H447" s="234">
        <v>45.36</v>
      </c>
      <c r="I447" s="235"/>
      <c r="J447" s="231"/>
      <c r="K447" s="231"/>
      <c r="L447" s="236"/>
      <c r="M447" s="237"/>
      <c r="N447" s="238"/>
      <c r="O447" s="238"/>
      <c r="P447" s="238"/>
      <c r="Q447" s="238"/>
      <c r="R447" s="238"/>
      <c r="S447" s="238"/>
      <c r="T447" s="239"/>
      <c r="AT447" s="240" t="s">
        <v>157</v>
      </c>
      <c r="AU447" s="240" t="s">
        <v>80</v>
      </c>
      <c r="AV447" s="12" t="s">
        <v>80</v>
      </c>
      <c r="AW447" s="12" t="s">
        <v>33</v>
      </c>
      <c r="AX447" s="12" t="s">
        <v>71</v>
      </c>
      <c r="AY447" s="240" t="s">
        <v>145</v>
      </c>
    </row>
    <row r="448" spans="2:51" s="11" customFormat="1" ht="12">
      <c r="B448" s="220"/>
      <c r="C448" s="221"/>
      <c r="D448" s="217" t="s">
        <v>157</v>
      </c>
      <c r="E448" s="222" t="s">
        <v>19</v>
      </c>
      <c r="F448" s="223" t="s">
        <v>268</v>
      </c>
      <c r="G448" s="221"/>
      <c r="H448" s="222" t="s">
        <v>19</v>
      </c>
      <c r="I448" s="224"/>
      <c r="J448" s="221"/>
      <c r="K448" s="221"/>
      <c r="L448" s="225"/>
      <c r="M448" s="226"/>
      <c r="N448" s="227"/>
      <c r="O448" s="227"/>
      <c r="P448" s="227"/>
      <c r="Q448" s="227"/>
      <c r="R448" s="227"/>
      <c r="S448" s="227"/>
      <c r="T448" s="228"/>
      <c r="AT448" s="229" t="s">
        <v>157</v>
      </c>
      <c r="AU448" s="229" t="s">
        <v>80</v>
      </c>
      <c r="AV448" s="11" t="s">
        <v>76</v>
      </c>
      <c r="AW448" s="11" t="s">
        <v>33</v>
      </c>
      <c r="AX448" s="11" t="s">
        <v>71</v>
      </c>
      <c r="AY448" s="229" t="s">
        <v>145</v>
      </c>
    </row>
    <row r="449" spans="2:51" s="12" customFormat="1" ht="12">
      <c r="B449" s="230"/>
      <c r="C449" s="231"/>
      <c r="D449" s="217" t="s">
        <v>157</v>
      </c>
      <c r="E449" s="232" t="s">
        <v>19</v>
      </c>
      <c r="F449" s="233" t="s">
        <v>269</v>
      </c>
      <c r="G449" s="231"/>
      <c r="H449" s="234">
        <v>57.708</v>
      </c>
      <c r="I449" s="235"/>
      <c r="J449" s="231"/>
      <c r="K449" s="231"/>
      <c r="L449" s="236"/>
      <c r="M449" s="237"/>
      <c r="N449" s="238"/>
      <c r="O449" s="238"/>
      <c r="P449" s="238"/>
      <c r="Q449" s="238"/>
      <c r="R449" s="238"/>
      <c r="S449" s="238"/>
      <c r="T449" s="239"/>
      <c r="AT449" s="240" t="s">
        <v>157</v>
      </c>
      <c r="AU449" s="240" t="s">
        <v>80</v>
      </c>
      <c r="AV449" s="12" t="s">
        <v>80</v>
      </c>
      <c r="AW449" s="12" t="s">
        <v>33</v>
      </c>
      <c r="AX449" s="12" t="s">
        <v>71</v>
      </c>
      <c r="AY449" s="240" t="s">
        <v>145</v>
      </c>
    </row>
    <row r="450" spans="2:51" s="14" customFormat="1" ht="12">
      <c r="B450" s="262"/>
      <c r="C450" s="263"/>
      <c r="D450" s="217" t="s">
        <v>157</v>
      </c>
      <c r="E450" s="264" t="s">
        <v>19</v>
      </c>
      <c r="F450" s="265" t="s">
        <v>229</v>
      </c>
      <c r="G450" s="263"/>
      <c r="H450" s="266">
        <v>633.406</v>
      </c>
      <c r="I450" s="267"/>
      <c r="J450" s="263"/>
      <c r="K450" s="263"/>
      <c r="L450" s="268"/>
      <c r="M450" s="269"/>
      <c r="N450" s="270"/>
      <c r="O450" s="270"/>
      <c r="P450" s="270"/>
      <c r="Q450" s="270"/>
      <c r="R450" s="270"/>
      <c r="S450" s="270"/>
      <c r="T450" s="271"/>
      <c r="AT450" s="272" t="s">
        <v>157</v>
      </c>
      <c r="AU450" s="272" t="s">
        <v>80</v>
      </c>
      <c r="AV450" s="14" t="s">
        <v>146</v>
      </c>
      <c r="AW450" s="14" t="s">
        <v>33</v>
      </c>
      <c r="AX450" s="14" t="s">
        <v>71</v>
      </c>
      <c r="AY450" s="272" t="s">
        <v>145</v>
      </c>
    </row>
    <row r="451" spans="2:51" s="13" customFormat="1" ht="12">
      <c r="B451" s="251"/>
      <c r="C451" s="252"/>
      <c r="D451" s="217" t="s">
        <v>157</v>
      </c>
      <c r="E451" s="253" t="s">
        <v>19</v>
      </c>
      <c r="F451" s="254" t="s">
        <v>185</v>
      </c>
      <c r="G451" s="252"/>
      <c r="H451" s="255">
        <v>1757.257</v>
      </c>
      <c r="I451" s="256"/>
      <c r="J451" s="252"/>
      <c r="K451" s="252"/>
      <c r="L451" s="257"/>
      <c r="M451" s="258"/>
      <c r="N451" s="259"/>
      <c r="O451" s="259"/>
      <c r="P451" s="259"/>
      <c r="Q451" s="259"/>
      <c r="R451" s="259"/>
      <c r="S451" s="259"/>
      <c r="T451" s="260"/>
      <c r="AT451" s="261" t="s">
        <v>157</v>
      </c>
      <c r="AU451" s="261" t="s">
        <v>80</v>
      </c>
      <c r="AV451" s="13" t="s">
        <v>153</v>
      </c>
      <c r="AW451" s="13" t="s">
        <v>33</v>
      </c>
      <c r="AX451" s="13" t="s">
        <v>76</v>
      </c>
      <c r="AY451" s="261" t="s">
        <v>145</v>
      </c>
    </row>
    <row r="452" spans="2:65" s="1" customFormat="1" ht="20.4" customHeight="1">
      <c r="B452" s="38"/>
      <c r="C452" s="205" t="s">
        <v>417</v>
      </c>
      <c r="D452" s="205" t="s">
        <v>148</v>
      </c>
      <c r="E452" s="206" t="s">
        <v>418</v>
      </c>
      <c r="F452" s="207" t="s">
        <v>419</v>
      </c>
      <c r="G452" s="208" t="s">
        <v>177</v>
      </c>
      <c r="H452" s="209">
        <v>1027.22</v>
      </c>
      <c r="I452" s="210"/>
      <c r="J452" s="211">
        <f>ROUND(I452*H452,2)</f>
        <v>0</v>
      </c>
      <c r="K452" s="207" t="s">
        <v>152</v>
      </c>
      <c r="L452" s="43"/>
      <c r="M452" s="212" t="s">
        <v>19</v>
      </c>
      <c r="N452" s="213" t="s">
        <v>42</v>
      </c>
      <c r="O452" s="79"/>
      <c r="P452" s="214">
        <f>O452*H452</f>
        <v>0</v>
      </c>
      <c r="Q452" s="214">
        <v>0</v>
      </c>
      <c r="R452" s="214">
        <f>Q452*H452</f>
        <v>0</v>
      </c>
      <c r="S452" s="214">
        <v>0</v>
      </c>
      <c r="T452" s="215">
        <f>S452*H452</f>
        <v>0</v>
      </c>
      <c r="AR452" s="17" t="s">
        <v>153</v>
      </c>
      <c r="AT452" s="17" t="s">
        <v>148</v>
      </c>
      <c r="AU452" s="17" t="s">
        <v>80</v>
      </c>
      <c r="AY452" s="17" t="s">
        <v>145</v>
      </c>
      <c r="BE452" s="216">
        <f>IF(N452="základní",J452,0)</f>
        <v>0</v>
      </c>
      <c r="BF452" s="216">
        <f>IF(N452="snížená",J452,0)</f>
        <v>0</v>
      </c>
      <c r="BG452" s="216">
        <f>IF(N452="zákl. přenesená",J452,0)</f>
        <v>0</v>
      </c>
      <c r="BH452" s="216">
        <f>IF(N452="sníž. přenesená",J452,0)</f>
        <v>0</v>
      </c>
      <c r="BI452" s="216">
        <f>IF(N452="nulová",J452,0)</f>
        <v>0</v>
      </c>
      <c r="BJ452" s="17" t="s">
        <v>76</v>
      </c>
      <c r="BK452" s="216">
        <f>ROUND(I452*H452,2)</f>
        <v>0</v>
      </c>
      <c r="BL452" s="17" t="s">
        <v>153</v>
      </c>
      <c r="BM452" s="17" t="s">
        <v>420</v>
      </c>
    </row>
    <row r="453" spans="2:47" s="1" customFormat="1" ht="12">
      <c r="B453" s="38"/>
      <c r="C453" s="39"/>
      <c r="D453" s="217" t="s">
        <v>155</v>
      </c>
      <c r="E453" s="39"/>
      <c r="F453" s="218" t="s">
        <v>421</v>
      </c>
      <c r="G453" s="39"/>
      <c r="H453" s="39"/>
      <c r="I453" s="131"/>
      <c r="J453" s="39"/>
      <c r="K453" s="39"/>
      <c r="L453" s="43"/>
      <c r="M453" s="219"/>
      <c r="N453" s="79"/>
      <c r="O453" s="79"/>
      <c r="P453" s="79"/>
      <c r="Q453" s="79"/>
      <c r="R453" s="79"/>
      <c r="S453" s="79"/>
      <c r="T453" s="80"/>
      <c r="AT453" s="17" t="s">
        <v>155</v>
      </c>
      <c r="AU453" s="17" t="s">
        <v>80</v>
      </c>
    </row>
    <row r="454" spans="2:51" s="11" customFormat="1" ht="12">
      <c r="B454" s="220"/>
      <c r="C454" s="221"/>
      <c r="D454" s="217" t="s">
        <v>157</v>
      </c>
      <c r="E454" s="222" t="s">
        <v>19</v>
      </c>
      <c r="F454" s="223" t="s">
        <v>1196</v>
      </c>
      <c r="G454" s="221"/>
      <c r="H454" s="222" t="s">
        <v>19</v>
      </c>
      <c r="I454" s="224"/>
      <c r="J454" s="221"/>
      <c r="K454" s="221"/>
      <c r="L454" s="225"/>
      <c r="M454" s="226"/>
      <c r="N454" s="227"/>
      <c r="O454" s="227"/>
      <c r="P454" s="227"/>
      <c r="Q454" s="227"/>
      <c r="R454" s="227"/>
      <c r="S454" s="227"/>
      <c r="T454" s="228"/>
      <c r="AT454" s="229" t="s">
        <v>157</v>
      </c>
      <c r="AU454" s="229" t="s">
        <v>80</v>
      </c>
      <c r="AV454" s="11" t="s">
        <v>76</v>
      </c>
      <c r="AW454" s="11" t="s">
        <v>33</v>
      </c>
      <c r="AX454" s="11" t="s">
        <v>71</v>
      </c>
      <c r="AY454" s="229" t="s">
        <v>145</v>
      </c>
    </row>
    <row r="455" spans="2:51" s="11" customFormat="1" ht="12">
      <c r="B455" s="220"/>
      <c r="C455" s="221"/>
      <c r="D455" s="217" t="s">
        <v>157</v>
      </c>
      <c r="E455" s="222" t="s">
        <v>19</v>
      </c>
      <c r="F455" s="223" t="s">
        <v>159</v>
      </c>
      <c r="G455" s="221"/>
      <c r="H455" s="222" t="s">
        <v>19</v>
      </c>
      <c r="I455" s="224"/>
      <c r="J455" s="221"/>
      <c r="K455" s="221"/>
      <c r="L455" s="225"/>
      <c r="M455" s="226"/>
      <c r="N455" s="227"/>
      <c r="O455" s="227"/>
      <c r="P455" s="227"/>
      <c r="Q455" s="227"/>
      <c r="R455" s="227"/>
      <c r="S455" s="227"/>
      <c r="T455" s="228"/>
      <c r="AT455" s="229" t="s">
        <v>157</v>
      </c>
      <c r="AU455" s="229" t="s">
        <v>80</v>
      </c>
      <c r="AV455" s="11" t="s">
        <v>76</v>
      </c>
      <c r="AW455" s="11" t="s">
        <v>33</v>
      </c>
      <c r="AX455" s="11" t="s">
        <v>71</v>
      </c>
      <c r="AY455" s="229" t="s">
        <v>145</v>
      </c>
    </row>
    <row r="456" spans="2:51" s="12" customFormat="1" ht="12">
      <c r="B456" s="230"/>
      <c r="C456" s="231"/>
      <c r="D456" s="217" t="s">
        <v>157</v>
      </c>
      <c r="E456" s="232" t="s">
        <v>19</v>
      </c>
      <c r="F456" s="233" t="s">
        <v>91</v>
      </c>
      <c r="G456" s="231"/>
      <c r="H456" s="234">
        <v>10.04</v>
      </c>
      <c r="I456" s="235"/>
      <c r="J456" s="231"/>
      <c r="K456" s="231"/>
      <c r="L456" s="236"/>
      <c r="M456" s="237"/>
      <c r="N456" s="238"/>
      <c r="O456" s="238"/>
      <c r="P456" s="238"/>
      <c r="Q456" s="238"/>
      <c r="R456" s="238"/>
      <c r="S456" s="238"/>
      <c r="T456" s="239"/>
      <c r="AT456" s="240" t="s">
        <v>157</v>
      </c>
      <c r="AU456" s="240" t="s">
        <v>80</v>
      </c>
      <c r="AV456" s="12" t="s">
        <v>80</v>
      </c>
      <c r="AW456" s="12" t="s">
        <v>33</v>
      </c>
      <c r="AX456" s="12" t="s">
        <v>71</v>
      </c>
      <c r="AY456" s="240" t="s">
        <v>145</v>
      </c>
    </row>
    <row r="457" spans="2:51" s="12" customFormat="1" ht="12">
      <c r="B457" s="230"/>
      <c r="C457" s="231"/>
      <c r="D457" s="217" t="s">
        <v>157</v>
      </c>
      <c r="E457" s="232" t="s">
        <v>19</v>
      </c>
      <c r="F457" s="233" t="s">
        <v>88</v>
      </c>
      <c r="G457" s="231"/>
      <c r="H457" s="234">
        <v>121.58</v>
      </c>
      <c r="I457" s="235"/>
      <c r="J457" s="231"/>
      <c r="K457" s="231"/>
      <c r="L457" s="236"/>
      <c r="M457" s="237"/>
      <c r="N457" s="238"/>
      <c r="O457" s="238"/>
      <c r="P457" s="238"/>
      <c r="Q457" s="238"/>
      <c r="R457" s="238"/>
      <c r="S457" s="238"/>
      <c r="T457" s="239"/>
      <c r="AT457" s="240" t="s">
        <v>157</v>
      </c>
      <c r="AU457" s="240" t="s">
        <v>80</v>
      </c>
      <c r="AV457" s="12" t="s">
        <v>80</v>
      </c>
      <c r="AW457" s="12" t="s">
        <v>33</v>
      </c>
      <c r="AX457" s="12" t="s">
        <v>71</v>
      </c>
      <c r="AY457" s="240" t="s">
        <v>145</v>
      </c>
    </row>
    <row r="458" spans="2:51" s="12" customFormat="1" ht="12">
      <c r="B458" s="230"/>
      <c r="C458" s="231"/>
      <c r="D458" s="217" t="s">
        <v>157</v>
      </c>
      <c r="E458" s="232" t="s">
        <v>19</v>
      </c>
      <c r="F458" s="233" t="s">
        <v>86</v>
      </c>
      <c r="G458" s="231"/>
      <c r="H458" s="234">
        <v>895.6</v>
      </c>
      <c r="I458" s="235"/>
      <c r="J458" s="231"/>
      <c r="K458" s="231"/>
      <c r="L458" s="236"/>
      <c r="M458" s="237"/>
      <c r="N458" s="238"/>
      <c r="O458" s="238"/>
      <c r="P458" s="238"/>
      <c r="Q458" s="238"/>
      <c r="R458" s="238"/>
      <c r="S458" s="238"/>
      <c r="T458" s="239"/>
      <c r="AT458" s="240" t="s">
        <v>157</v>
      </c>
      <c r="AU458" s="240" t="s">
        <v>80</v>
      </c>
      <c r="AV458" s="12" t="s">
        <v>80</v>
      </c>
      <c r="AW458" s="12" t="s">
        <v>33</v>
      </c>
      <c r="AX458" s="12" t="s">
        <v>71</v>
      </c>
      <c r="AY458" s="240" t="s">
        <v>145</v>
      </c>
    </row>
    <row r="459" spans="2:51" s="13" customFormat="1" ht="12">
      <c r="B459" s="251"/>
      <c r="C459" s="252"/>
      <c r="D459" s="217" t="s">
        <v>157</v>
      </c>
      <c r="E459" s="253" t="s">
        <v>19</v>
      </c>
      <c r="F459" s="254" t="s">
        <v>185</v>
      </c>
      <c r="G459" s="252"/>
      <c r="H459" s="255">
        <v>1027.22</v>
      </c>
      <c r="I459" s="256"/>
      <c r="J459" s="252"/>
      <c r="K459" s="252"/>
      <c r="L459" s="257"/>
      <c r="M459" s="258"/>
      <c r="N459" s="259"/>
      <c r="O459" s="259"/>
      <c r="P459" s="259"/>
      <c r="Q459" s="259"/>
      <c r="R459" s="259"/>
      <c r="S459" s="259"/>
      <c r="T459" s="260"/>
      <c r="AT459" s="261" t="s">
        <v>157</v>
      </c>
      <c r="AU459" s="261" t="s">
        <v>80</v>
      </c>
      <c r="AV459" s="13" t="s">
        <v>153</v>
      </c>
      <c r="AW459" s="13" t="s">
        <v>33</v>
      </c>
      <c r="AX459" s="13" t="s">
        <v>76</v>
      </c>
      <c r="AY459" s="261" t="s">
        <v>145</v>
      </c>
    </row>
    <row r="460" spans="2:63" s="10" customFormat="1" ht="22.8" customHeight="1">
      <c r="B460" s="189"/>
      <c r="C460" s="190"/>
      <c r="D460" s="191" t="s">
        <v>70</v>
      </c>
      <c r="E460" s="203" t="s">
        <v>423</v>
      </c>
      <c r="F460" s="203" t="s">
        <v>424</v>
      </c>
      <c r="G460" s="190"/>
      <c r="H460" s="190"/>
      <c r="I460" s="193"/>
      <c r="J460" s="204">
        <f>BK460</f>
        <v>0</v>
      </c>
      <c r="K460" s="190"/>
      <c r="L460" s="195"/>
      <c r="M460" s="196"/>
      <c r="N460" s="197"/>
      <c r="O460" s="197"/>
      <c r="P460" s="198">
        <f>SUM(P461:P469)</f>
        <v>0</v>
      </c>
      <c r="Q460" s="197"/>
      <c r="R460" s="198">
        <f>SUM(R461:R469)</f>
        <v>0</v>
      </c>
      <c r="S460" s="197"/>
      <c r="T460" s="199">
        <f>SUM(T461:T469)</f>
        <v>0</v>
      </c>
      <c r="AR460" s="200" t="s">
        <v>76</v>
      </c>
      <c r="AT460" s="201" t="s">
        <v>70</v>
      </c>
      <c r="AU460" s="201" t="s">
        <v>76</v>
      </c>
      <c r="AY460" s="200" t="s">
        <v>145</v>
      </c>
      <c r="BK460" s="202">
        <f>SUM(BK461:BK469)</f>
        <v>0</v>
      </c>
    </row>
    <row r="461" spans="2:65" s="1" customFormat="1" ht="20.4" customHeight="1">
      <c r="B461" s="38"/>
      <c r="C461" s="205" t="s">
        <v>425</v>
      </c>
      <c r="D461" s="205" t="s">
        <v>148</v>
      </c>
      <c r="E461" s="206" t="s">
        <v>426</v>
      </c>
      <c r="F461" s="207" t="s">
        <v>427</v>
      </c>
      <c r="G461" s="208" t="s">
        <v>164</v>
      </c>
      <c r="H461" s="209">
        <v>149.9</v>
      </c>
      <c r="I461" s="210"/>
      <c r="J461" s="211">
        <f>ROUND(I461*H461,2)</f>
        <v>0</v>
      </c>
      <c r="K461" s="207" t="s">
        <v>152</v>
      </c>
      <c r="L461" s="43"/>
      <c r="M461" s="212" t="s">
        <v>19</v>
      </c>
      <c r="N461" s="213" t="s">
        <v>42</v>
      </c>
      <c r="O461" s="79"/>
      <c r="P461" s="214">
        <f>O461*H461</f>
        <v>0</v>
      </c>
      <c r="Q461" s="214">
        <v>0</v>
      </c>
      <c r="R461" s="214">
        <f>Q461*H461</f>
        <v>0</v>
      </c>
      <c r="S461" s="214">
        <v>0</v>
      </c>
      <c r="T461" s="215">
        <f>S461*H461</f>
        <v>0</v>
      </c>
      <c r="AR461" s="17" t="s">
        <v>153</v>
      </c>
      <c r="AT461" s="17" t="s">
        <v>148</v>
      </c>
      <c r="AU461" s="17" t="s">
        <v>80</v>
      </c>
      <c r="AY461" s="17" t="s">
        <v>145</v>
      </c>
      <c r="BE461" s="216">
        <f>IF(N461="základní",J461,0)</f>
        <v>0</v>
      </c>
      <c r="BF461" s="216">
        <f>IF(N461="snížená",J461,0)</f>
        <v>0</v>
      </c>
      <c r="BG461" s="216">
        <f>IF(N461="zákl. přenesená",J461,0)</f>
        <v>0</v>
      </c>
      <c r="BH461" s="216">
        <f>IF(N461="sníž. přenesená",J461,0)</f>
        <v>0</v>
      </c>
      <c r="BI461" s="216">
        <f>IF(N461="nulová",J461,0)</f>
        <v>0</v>
      </c>
      <c r="BJ461" s="17" t="s">
        <v>76</v>
      </c>
      <c r="BK461" s="216">
        <f>ROUND(I461*H461,2)</f>
        <v>0</v>
      </c>
      <c r="BL461" s="17" t="s">
        <v>153</v>
      </c>
      <c r="BM461" s="17" t="s">
        <v>428</v>
      </c>
    </row>
    <row r="462" spans="2:47" s="1" customFormat="1" ht="12">
      <c r="B462" s="38"/>
      <c r="C462" s="39"/>
      <c r="D462" s="217" t="s">
        <v>155</v>
      </c>
      <c r="E462" s="39"/>
      <c r="F462" s="218" t="s">
        <v>429</v>
      </c>
      <c r="G462" s="39"/>
      <c r="H462" s="39"/>
      <c r="I462" s="131"/>
      <c r="J462" s="39"/>
      <c r="K462" s="39"/>
      <c r="L462" s="43"/>
      <c r="M462" s="219"/>
      <c r="N462" s="79"/>
      <c r="O462" s="79"/>
      <c r="P462" s="79"/>
      <c r="Q462" s="79"/>
      <c r="R462" s="79"/>
      <c r="S462" s="79"/>
      <c r="T462" s="80"/>
      <c r="AT462" s="17" t="s">
        <v>155</v>
      </c>
      <c r="AU462" s="17" t="s">
        <v>80</v>
      </c>
    </row>
    <row r="463" spans="2:65" s="1" customFormat="1" ht="20.4" customHeight="1">
      <c r="B463" s="38"/>
      <c r="C463" s="205" t="s">
        <v>430</v>
      </c>
      <c r="D463" s="205" t="s">
        <v>148</v>
      </c>
      <c r="E463" s="206" t="s">
        <v>431</v>
      </c>
      <c r="F463" s="207" t="s">
        <v>432</v>
      </c>
      <c r="G463" s="208" t="s">
        <v>164</v>
      </c>
      <c r="H463" s="209">
        <v>149.9</v>
      </c>
      <c r="I463" s="210"/>
      <c r="J463" s="211">
        <f>ROUND(I463*H463,2)</f>
        <v>0</v>
      </c>
      <c r="K463" s="207" t="s">
        <v>152</v>
      </c>
      <c r="L463" s="43"/>
      <c r="M463" s="212" t="s">
        <v>19</v>
      </c>
      <c r="N463" s="213" t="s">
        <v>42</v>
      </c>
      <c r="O463" s="79"/>
      <c r="P463" s="214">
        <f>O463*H463</f>
        <v>0</v>
      </c>
      <c r="Q463" s="214">
        <v>0</v>
      </c>
      <c r="R463" s="214">
        <f>Q463*H463</f>
        <v>0</v>
      </c>
      <c r="S463" s="214">
        <v>0</v>
      </c>
      <c r="T463" s="215">
        <f>S463*H463</f>
        <v>0</v>
      </c>
      <c r="AR463" s="17" t="s">
        <v>153</v>
      </c>
      <c r="AT463" s="17" t="s">
        <v>148</v>
      </c>
      <c r="AU463" s="17" t="s">
        <v>80</v>
      </c>
      <c r="AY463" s="17" t="s">
        <v>145</v>
      </c>
      <c r="BE463" s="216">
        <f>IF(N463="základní",J463,0)</f>
        <v>0</v>
      </c>
      <c r="BF463" s="216">
        <f>IF(N463="snížená",J463,0)</f>
        <v>0</v>
      </c>
      <c r="BG463" s="216">
        <f>IF(N463="zákl. přenesená",J463,0)</f>
        <v>0</v>
      </c>
      <c r="BH463" s="216">
        <f>IF(N463="sníž. přenesená",J463,0)</f>
        <v>0</v>
      </c>
      <c r="BI463" s="216">
        <f>IF(N463="nulová",J463,0)</f>
        <v>0</v>
      </c>
      <c r="BJ463" s="17" t="s">
        <v>76</v>
      </c>
      <c r="BK463" s="216">
        <f>ROUND(I463*H463,2)</f>
        <v>0</v>
      </c>
      <c r="BL463" s="17" t="s">
        <v>153</v>
      </c>
      <c r="BM463" s="17" t="s">
        <v>433</v>
      </c>
    </row>
    <row r="464" spans="2:47" s="1" customFormat="1" ht="12">
      <c r="B464" s="38"/>
      <c r="C464" s="39"/>
      <c r="D464" s="217" t="s">
        <v>155</v>
      </c>
      <c r="E464" s="39"/>
      <c r="F464" s="218" t="s">
        <v>434</v>
      </c>
      <c r="G464" s="39"/>
      <c r="H464" s="39"/>
      <c r="I464" s="131"/>
      <c r="J464" s="39"/>
      <c r="K464" s="39"/>
      <c r="L464" s="43"/>
      <c r="M464" s="219"/>
      <c r="N464" s="79"/>
      <c r="O464" s="79"/>
      <c r="P464" s="79"/>
      <c r="Q464" s="79"/>
      <c r="R464" s="79"/>
      <c r="S464" s="79"/>
      <c r="T464" s="80"/>
      <c r="AT464" s="17" t="s">
        <v>155</v>
      </c>
      <c r="AU464" s="17" t="s">
        <v>80</v>
      </c>
    </row>
    <row r="465" spans="2:65" s="1" customFormat="1" ht="20.4" customHeight="1">
      <c r="B465" s="38"/>
      <c r="C465" s="205" t="s">
        <v>435</v>
      </c>
      <c r="D465" s="205" t="s">
        <v>148</v>
      </c>
      <c r="E465" s="206" t="s">
        <v>436</v>
      </c>
      <c r="F465" s="207" t="s">
        <v>437</v>
      </c>
      <c r="G465" s="208" t="s">
        <v>164</v>
      </c>
      <c r="H465" s="209">
        <v>2998</v>
      </c>
      <c r="I465" s="210"/>
      <c r="J465" s="211">
        <f>ROUND(I465*H465,2)</f>
        <v>0</v>
      </c>
      <c r="K465" s="207" t="s">
        <v>152</v>
      </c>
      <c r="L465" s="43"/>
      <c r="M465" s="212" t="s">
        <v>19</v>
      </c>
      <c r="N465" s="213" t="s">
        <v>42</v>
      </c>
      <c r="O465" s="79"/>
      <c r="P465" s="214">
        <f>O465*H465</f>
        <v>0</v>
      </c>
      <c r="Q465" s="214">
        <v>0</v>
      </c>
      <c r="R465" s="214">
        <f>Q465*H465</f>
        <v>0</v>
      </c>
      <c r="S465" s="214">
        <v>0</v>
      </c>
      <c r="T465" s="215">
        <f>S465*H465</f>
        <v>0</v>
      </c>
      <c r="AR465" s="17" t="s">
        <v>153</v>
      </c>
      <c r="AT465" s="17" t="s">
        <v>148</v>
      </c>
      <c r="AU465" s="17" t="s">
        <v>80</v>
      </c>
      <c r="AY465" s="17" t="s">
        <v>145</v>
      </c>
      <c r="BE465" s="216">
        <f>IF(N465="základní",J465,0)</f>
        <v>0</v>
      </c>
      <c r="BF465" s="216">
        <f>IF(N465="snížená",J465,0)</f>
        <v>0</v>
      </c>
      <c r="BG465" s="216">
        <f>IF(N465="zákl. přenesená",J465,0)</f>
        <v>0</v>
      </c>
      <c r="BH465" s="216">
        <f>IF(N465="sníž. přenesená",J465,0)</f>
        <v>0</v>
      </c>
      <c r="BI465" s="216">
        <f>IF(N465="nulová",J465,0)</f>
        <v>0</v>
      </c>
      <c r="BJ465" s="17" t="s">
        <v>76</v>
      </c>
      <c r="BK465" s="216">
        <f>ROUND(I465*H465,2)</f>
        <v>0</v>
      </c>
      <c r="BL465" s="17" t="s">
        <v>153</v>
      </c>
      <c r="BM465" s="17" t="s">
        <v>438</v>
      </c>
    </row>
    <row r="466" spans="2:47" s="1" customFormat="1" ht="12">
      <c r="B466" s="38"/>
      <c r="C466" s="39"/>
      <c r="D466" s="217" t="s">
        <v>155</v>
      </c>
      <c r="E466" s="39"/>
      <c r="F466" s="218" t="s">
        <v>434</v>
      </c>
      <c r="G466" s="39"/>
      <c r="H466" s="39"/>
      <c r="I466" s="131"/>
      <c r="J466" s="39"/>
      <c r="K466" s="39"/>
      <c r="L466" s="43"/>
      <c r="M466" s="219"/>
      <c r="N466" s="79"/>
      <c r="O466" s="79"/>
      <c r="P466" s="79"/>
      <c r="Q466" s="79"/>
      <c r="R466" s="79"/>
      <c r="S466" s="79"/>
      <c r="T466" s="80"/>
      <c r="AT466" s="17" t="s">
        <v>155</v>
      </c>
      <c r="AU466" s="17" t="s">
        <v>80</v>
      </c>
    </row>
    <row r="467" spans="2:51" s="12" customFormat="1" ht="12">
      <c r="B467" s="230"/>
      <c r="C467" s="231"/>
      <c r="D467" s="217" t="s">
        <v>157</v>
      </c>
      <c r="E467" s="231"/>
      <c r="F467" s="233" t="s">
        <v>1197</v>
      </c>
      <c r="G467" s="231"/>
      <c r="H467" s="234">
        <v>2998</v>
      </c>
      <c r="I467" s="235"/>
      <c r="J467" s="231"/>
      <c r="K467" s="231"/>
      <c r="L467" s="236"/>
      <c r="M467" s="237"/>
      <c r="N467" s="238"/>
      <c r="O467" s="238"/>
      <c r="P467" s="238"/>
      <c r="Q467" s="238"/>
      <c r="R467" s="238"/>
      <c r="S467" s="238"/>
      <c r="T467" s="239"/>
      <c r="AT467" s="240" t="s">
        <v>157</v>
      </c>
      <c r="AU467" s="240" t="s">
        <v>80</v>
      </c>
      <c r="AV467" s="12" t="s">
        <v>80</v>
      </c>
      <c r="AW467" s="12" t="s">
        <v>4</v>
      </c>
      <c r="AX467" s="12" t="s">
        <v>76</v>
      </c>
      <c r="AY467" s="240" t="s">
        <v>145</v>
      </c>
    </row>
    <row r="468" spans="2:65" s="1" customFormat="1" ht="20.4" customHeight="1">
      <c r="B468" s="38"/>
      <c r="C468" s="205" t="s">
        <v>440</v>
      </c>
      <c r="D468" s="205" t="s">
        <v>148</v>
      </c>
      <c r="E468" s="206" t="s">
        <v>441</v>
      </c>
      <c r="F468" s="207" t="s">
        <v>442</v>
      </c>
      <c r="G468" s="208" t="s">
        <v>164</v>
      </c>
      <c r="H468" s="209">
        <v>149.9</v>
      </c>
      <c r="I468" s="210"/>
      <c r="J468" s="211">
        <f>ROUND(I468*H468,2)</f>
        <v>0</v>
      </c>
      <c r="K468" s="207" t="s">
        <v>152</v>
      </c>
      <c r="L468" s="43"/>
      <c r="M468" s="212" t="s">
        <v>19</v>
      </c>
      <c r="N468" s="213" t="s">
        <v>42</v>
      </c>
      <c r="O468" s="79"/>
      <c r="P468" s="214">
        <f>O468*H468</f>
        <v>0</v>
      </c>
      <c r="Q468" s="214">
        <v>0</v>
      </c>
      <c r="R468" s="214">
        <f>Q468*H468</f>
        <v>0</v>
      </c>
      <c r="S468" s="214">
        <v>0</v>
      </c>
      <c r="T468" s="215">
        <f>S468*H468</f>
        <v>0</v>
      </c>
      <c r="AR468" s="17" t="s">
        <v>153</v>
      </c>
      <c r="AT468" s="17" t="s">
        <v>148</v>
      </c>
      <c r="AU468" s="17" t="s">
        <v>80</v>
      </c>
      <c r="AY468" s="17" t="s">
        <v>145</v>
      </c>
      <c r="BE468" s="216">
        <f>IF(N468="základní",J468,0)</f>
        <v>0</v>
      </c>
      <c r="BF468" s="216">
        <f>IF(N468="snížená",J468,0)</f>
        <v>0</v>
      </c>
      <c r="BG468" s="216">
        <f>IF(N468="zákl. přenesená",J468,0)</f>
        <v>0</v>
      </c>
      <c r="BH468" s="216">
        <f>IF(N468="sníž. přenesená",J468,0)</f>
        <v>0</v>
      </c>
      <c r="BI468" s="216">
        <f>IF(N468="nulová",J468,0)</f>
        <v>0</v>
      </c>
      <c r="BJ468" s="17" t="s">
        <v>76</v>
      </c>
      <c r="BK468" s="216">
        <f>ROUND(I468*H468,2)</f>
        <v>0</v>
      </c>
      <c r="BL468" s="17" t="s">
        <v>153</v>
      </c>
      <c r="BM468" s="17" t="s">
        <v>443</v>
      </c>
    </row>
    <row r="469" spans="2:47" s="1" customFormat="1" ht="12">
      <c r="B469" s="38"/>
      <c r="C469" s="39"/>
      <c r="D469" s="217" t="s">
        <v>155</v>
      </c>
      <c r="E469" s="39"/>
      <c r="F469" s="218" t="s">
        <v>444</v>
      </c>
      <c r="G469" s="39"/>
      <c r="H469" s="39"/>
      <c r="I469" s="131"/>
      <c r="J469" s="39"/>
      <c r="K469" s="39"/>
      <c r="L469" s="43"/>
      <c r="M469" s="219"/>
      <c r="N469" s="79"/>
      <c r="O469" s="79"/>
      <c r="P469" s="79"/>
      <c r="Q469" s="79"/>
      <c r="R469" s="79"/>
      <c r="S469" s="79"/>
      <c r="T469" s="80"/>
      <c r="AT469" s="17" t="s">
        <v>155</v>
      </c>
      <c r="AU469" s="17" t="s">
        <v>80</v>
      </c>
    </row>
    <row r="470" spans="2:63" s="10" customFormat="1" ht="22.8" customHeight="1">
      <c r="B470" s="189"/>
      <c r="C470" s="190"/>
      <c r="D470" s="191" t="s">
        <v>70</v>
      </c>
      <c r="E470" s="203" t="s">
        <v>445</v>
      </c>
      <c r="F470" s="203" t="s">
        <v>446</v>
      </c>
      <c r="G470" s="190"/>
      <c r="H470" s="190"/>
      <c r="I470" s="193"/>
      <c r="J470" s="204">
        <f>BK470</f>
        <v>0</v>
      </c>
      <c r="K470" s="190"/>
      <c r="L470" s="195"/>
      <c r="M470" s="196"/>
      <c r="N470" s="197"/>
      <c r="O470" s="197"/>
      <c r="P470" s="198">
        <f>SUM(P471:P472)</f>
        <v>0</v>
      </c>
      <c r="Q470" s="197"/>
      <c r="R470" s="198">
        <f>SUM(R471:R472)</f>
        <v>0</v>
      </c>
      <c r="S470" s="197"/>
      <c r="T470" s="199">
        <f>SUM(T471:T472)</f>
        <v>0</v>
      </c>
      <c r="AR470" s="200" t="s">
        <v>76</v>
      </c>
      <c r="AT470" s="201" t="s">
        <v>70</v>
      </c>
      <c r="AU470" s="201" t="s">
        <v>76</v>
      </c>
      <c r="AY470" s="200" t="s">
        <v>145</v>
      </c>
      <c r="BK470" s="202">
        <f>SUM(BK471:BK472)</f>
        <v>0</v>
      </c>
    </row>
    <row r="471" spans="2:65" s="1" customFormat="1" ht="30.6" customHeight="1">
      <c r="B471" s="38"/>
      <c r="C471" s="205" t="s">
        <v>447</v>
      </c>
      <c r="D471" s="205" t="s">
        <v>148</v>
      </c>
      <c r="E471" s="206" t="s">
        <v>448</v>
      </c>
      <c r="F471" s="207" t="s">
        <v>449</v>
      </c>
      <c r="G471" s="208" t="s">
        <v>164</v>
      </c>
      <c r="H471" s="209">
        <v>71.654</v>
      </c>
      <c r="I471" s="210"/>
      <c r="J471" s="211">
        <f>ROUND(I471*H471,2)</f>
        <v>0</v>
      </c>
      <c r="K471" s="207" t="s">
        <v>152</v>
      </c>
      <c r="L471" s="43"/>
      <c r="M471" s="212" t="s">
        <v>19</v>
      </c>
      <c r="N471" s="213" t="s">
        <v>42</v>
      </c>
      <c r="O471" s="79"/>
      <c r="P471" s="214">
        <f>O471*H471</f>
        <v>0</v>
      </c>
      <c r="Q471" s="214">
        <v>0</v>
      </c>
      <c r="R471" s="214">
        <f>Q471*H471</f>
        <v>0</v>
      </c>
      <c r="S471" s="214">
        <v>0</v>
      </c>
      <c r="T471" s="215">
        <f>S471*H471</f>
        <v>0</v>
      </c>
      <c r="AR471" s="17" t="s">
        <v>153</v>
      </c>
      <c r="AT471" s="17" t="s">
        <v>148</v>
      </c>
      <c r="AU471" s="17" t="s">
        <v>80</v>
      </c>
      <c r="AY471" s="17" t="s">
        <v>145</v>
      </c>
      <c r="BE471" s="216">
        <f>IF(N471="základní",J471,0)</f>
        <v>0</v>
      </c>
      <c r="BF471" s="216">
        <f>IF(N471="snížená",J471,0)</f>
        <v>0</v>
      </c>
      <c r="BG471" s="216">
        <f>IF(N471="zákl. přenesená",J471,0)</f>
        <v>0</v>
      </c>
      <c r="BH471" s="216">
        <f>IF(N471="sníž. přenesená",J471,0)</f>
        <v>0</v>
      </c>
      <c r="BI471" s="216">
        <f>IF(N471="nulová",J471,0)</f>
        <v>0</v>
      </c>
      <c r="BJ471" s="17" t="s">
        <v>76</v>
      </c>
      <c r="BK471" s="216">
        <f>ROUND(I471*H471,2)</f>
        <v>0</v>
      </c>
      <c r="BL471" s="17" t="s">
        <v>153</v>
      </c>
      <c r="BM471" s="17" t="s">
        <v>450</v>
      </c>
    </row>
    <row r="472" spans="2:47" s="1" customFormat="1" ht="12">
      <c r="B472" s="38"/>
      <c r="C472" s="39"/>
      <c r="D472" s="217" t="s">
        <v>155</v>
      </c>
      <c r="E472" s="39"/>
      <c r="F472" s="218" t="s">
        <v>451</v>
      </c>
      <c r="G472" s="39"/>
      <c r="H472" s="39"/>
      <c r="I472" s="131"/>
      <c r="J472" s="39"/>
      <c r="K472" s="39"/>
      <c r="L472" s="43"/>
      <c r="M472" s="219"/>
      <c r="N472" s="79"/>
      <c r="O472" s="79"/>
      <c r="P472" s="79"/>
      <c r="Q472" s="79"/>
      <c r="R472" s="79"/>
      <c r="S472" s="79"/>
      <c r="T472" s="80"/>
      <c r="AT472" s="17" t="s">
        <v>155</v>
      </c>
      <c r="AU472" s="17" t="s">
        <v>80</v>
      </c>
    </row>
    <row r="473" spans="2:63" s="10" customFormat="1" ht="25.9" customHeight="1">
      <c r="B473" s="189"/>
      <c r="C473" s="190"/>
      <c r="D473" s="191" t="s">
        <v>70</v>
      </c>
      <c r="E473" s="192" t="s">
        <v>452</v>
      </c>
      <c r="F473" s="192" t="s">
        <v>453</v>
      </c>
      <c r="G473" s="190"/>
      <c r="H473" s="190"/>
      <c r="I473" s="193"/>
      <c r="J473" s="194">
        <f>BK473</f>
        <v>0</v>
      </c>
      <c r="K473" s="190"/>
      <c r="L473" s="195"/>
      <c r="M473" s="196"/>
      <c r="N473" s="197"/>
      <c r="O473" s="197"/>
      <c r="P473" s="198">
        <f>P474+P490+P492+P495+P497+P623+P698+P737+P789+P970+P1049+P1065+P1152+P1154</f>
        <v>0</v>
      </c>
      <c r="Q473" s="197"/>
      <c r="R473" s="198">
        <f>R474+R490+R492+R495+R497+R623+R698+R737+R789+R970+R1049+R1065+R1152+R1154</f>
        <v>47.50057803999999</v>
      </c>
      <c r="S473" s="197"/>
      <c r="T473" s="199">
        <f>T474+T490+T492+T495+T497+T623+T698+T737+T789+T970+T1049+T1065+T1152+T1154</f>
        <v>10.09411292</v>
      </c>
      <c r="AR473" s="200" t="s">
        <v>80</v>
      </c>
      <c r="AT473" s="201" t="s">
        <v>70</v>
      </c>
      <c r="AU473" s="201" t="s">
        <v>71</v>
      </c>
      <c r="AY473" s="200" t="s">
        <v>145</v>
      </c>
      <c r="BK473" s="202">
        <f>BK474+BK490+BK492+BK495+BK497+BK623+BK698+BK737+BK789+BK970+BK1049+BK1065+BK1152+BK1154</f>
        <v>0</v>
      </c>
    </row>
    <row r="474" spans="2:63" s="10" customFormat="1" ht="22.8" customHeight="1">
      <c r="B474" s="189"/>
      <c r="C474" s="190"/>
      <c r="D474" s="191" t="s">
        <v>70</v>
      </c>
      <c r="E474" s="203" t="s">
        <v>454</v>
      </c>
      <c r="F474" s="203" t="s">
        <v>455</v>
      </c>
      <c r="G474" s="190"/>
      <c r="H474" s="190"/>
      <c r="I474" s="193"/>
      <c r="J474" s="204">
        <f>BK474</f>
        <v>0</v>
      </c>
      <c r="K474" s="190"/>
      <c r="L474" s="195"/>
      <c r="M474" s="196"/>
      <c r="N474" s="197"/>
      <c r="O474" s="197"/>
      <c r="P474" s="198">
        <f>SUM(P475:P489)</f>
        <v>0</v>
      </c>
      <c r="Q474" s="197"/>
      <c r="R474" s="198">
        <f>SUM(R475:R489)</f>
        <v>1.4467949999999998</v>
      </c>
      <c r="S474" s="197"/>
      <c r="T474" s="199">
        <f>SUM(T475:T489)</f>
        <v>0</v>
      </c>
      <c r="AR474" s="200" t="s">
        <v>80</v>
      </c>
      <c r="AT474" s="201" t="s">
        <v>70</v>
      </c>
      <c r="AU474" s="201" t="s">
        <v>76</v>
      </c>
      <c r="AY474" s="200" t="s">
        <v>145</v>
      </c>
      <c r="BK474" s="202">
        <f>SUM(BK475:BK489)</f>
        <v>0</v>
      </c>
    </row>
    <row r="475" spans="2:65" s="1" customFormat="1" ht="20.4" customHeight="1">
      <c r="B475" s="38"/>
      <c r="C475" s="205" t="s">
        <v>456</v>
      </c>
      <c r="D475" s="205" t="s">
        <v>148</v>
      </c>
      <c r="E475" s="206" t="s">
        <v>457</v>
      </c>
      <c r="F475" s="207" t="s">
        <v>458</v>
      </c>
      <c r="G475" s="208" t="s">
        <v>177</v>
      </c>
      <c r="H475" s="209">
        <v>120.12</v>
      </c>
      <c r="I475" s="210"/>
      <c r="J475" s="211">
        <f>ROUND(I475*H475,2)</f>
        <v>0</v>
      </c>
      <c r="K475" s="207" t="s">
        <v>152</v>
      </c>
      <c r="L475" s="43"/>
      <c r="M475" s="212" t="s">
        <v>19</v>
      </c>
      <c r="N475" s="213" t="s">
        <v>42</v>
      </c>
      <c r="O475" s="79"/>
      <c r="P475" s="214">
        <f>O475*H475</f>
        <v>0</v>
      </c>
      <c r="Q475" s="214">
        <v>0.0045</v>
      </c>
      <c r="R475" s="214">
        <f>Q475*H475</f>
        <v>0.54054</v>
      </c>
      <c r="S475" s="214">
        <v>0</v>
      </c>
      <c r="T475" s="215">
        <f>S475*H475</f>
        <v>0</v>
      </c>
      <c r="AR475" s="17" t="s">
        <v>308</v>
      </c>
      <c r="AT475" s="17" t="s">
        <v>148</v>
      </c>
      <c r="AU475" s="17" t="s">
        <v>80</v>
      </c>
      <c r="AY475" s="17" t="s">
        <v>145</v>
      </c>
      <c r="BE475" s="216">
        <f>IF(N475="základní",J475,0)</f>
        <v>0</v>
      </c>
      <c r="BF475" s="216">
        <f>IF(N475="snížená",J475,0)</f>
        <v>0</v>
      </c>
      <c r="BG475" s="216">
        <f>IF(N475="zákl. přenesená",J475,0)</f>
        <v>0</v>
      </c>
      <c r="BH475" s="216">
        <f>IF(N475="sníž. přenesená",J475,0)</f>
        <v>0</v>
      </c>
      <c r="BI475" s="216">
        <f>IF(N475="nulová",J475,0)</f>
        <v>0</v>
      </c>
      <c r="BJ475" s="17" t="s">
        <v>76</v>
      </c>
      <c r="BK475" s="216">
        <f>ROUND(I475*H475,2)</f>
        <v>0</v>
      </c>
      <c r="BL475" s="17" t="s">
        <v>308</v>
      </c>
      <c r="BM475" s="17" t="s">
        <v>459</v>
      </c>
    </row>
    <row r="476" spans="2:51" s="11" customFormat="1" ht="12">
      <c r="B476" s="220"/>
      <c r="C476" s="221"/>
      <c r="D476" s="217" t="s">
        <v>157</v>
      </c>
      <c r="E476" s="222" t="s">
        <v>19</v>
      </c>
      <c r="F476" s="223" t="s">
        <v>460</v>
      </c>
      <c r="G476" s="221"/>
      <c r="H476" s="222" t="s">
        <v>19</v>
      </c>
      <c r="I476" s="224"/>
      <c r="J476" s="221"/>
      <c r="K476" s="221"/>
      <c r="L476" s="225"/>
      <c r="M476" s="226"/>
      <c r="N476" s="227"/>
      <c r="O476" s="227"/>
      <c r="P476" s="227"/>
      <c r="Q476" s="227"/>
      <c r="R476" s="227"/>
      <c r="S476" s="227"/>
      <c r="T476" s="228"/>
      <c r="AT476" s="229" t="s">
        <v>157</v>
      </c>
      <c r="AU476" s="229" t="s">
        <v>80</v>
      </c>
      <c r="AV476" s="11" t="s">
        <v>76</v>
      </c>
      <c r="AW476" s="11" t="s">
        <v>33</v>
      </c>
      <c r="AX476" s="11" t="s">
        <v>71</v>
      </c>
      <c r="AY476" s="229" t="s">
        <v>145</v>
      </c>
    </row>
    <row r="477" spans="2:51" s="11" customFormat="1" ht="12">
      <c r="B477" s="220"/>
      <c r="C477" s="221"/>
      <c r="D477" s="217" t="s">
        <v>157</v>
      </c>
      <c r="E477" s="222" t="s">
        <v>19</v>
      </c>
      <c r="F477" s="223" t="s">
        <v>1145</v>
      </c>
      <c r="G477" s="221"/>
      <c r="H477" s="222" t="s">
        <v>19</v>
      </c>
      <c r="I477" s="224"/>
      <c r="J477" s="221"/>
      <c r="K477" s="221"/>
      <c r="L477" s="225"/>
      <c r="M477" s="226"/>
      <c r="N477" s="227"/>
      <c r="O477" s="227"/>
      <c r="P477" s="227"/>
      <c r="Q477" s="227"/>
      <c r="R477" s="227"/>
      <c r="S477" s="227"/>
      <c r="T477" s="228"/>
      <c r="AT477" s="229" t="s">
        <v>157</v>
      </c>
      <c r="AU477" s="229" t="s">
        <v>80</v>
      </c>
      <c r="AV477" s="11" t="s">
        <v>76</v>
      </c>
      <c r="AW477" s="11" t="s">
        <v>33</v>
      </c>
      <c r="AX477" s="11" t="s">
        <v>71</v>
      </c>
      <c r="AY477" s="229" t="s">
        <v>145</v>
      </c>
    </row>
    <row r="478" spans="2:51" s="11" customFormat="1" ht="12">
      <c r="B478" s="220"/>
      <c r="C478" s="221"/>
      <c r="D478" s="217" t="s">
        <v>157</v>
      </c>
      <c r="E478" s="222" t="s">
        <v>19</v>
      </c>
      <c r="F478" s="223" t="s">
        <v>159</v>
      </c>
      <c r="G478" s="221"/>
      <c r="H478" s="222" t="s">
        <v>19</v>
      </c>
      <c r="I478" s="224"/>
      <c r="J478" s="221"/>
      <c r="K478" s="221"/>
      <c r="L478" s="225"/>
      <c r="M478" s="226"/>
      <c r="N478" s="227"/>
      <c r="O478" s="227"/>
      <c r="P478" s="227"/>
      <c r="Q478" s="227"/>
      <c r="R478" s="227"/>
      <c r="S478" s="227"/>
      <c r="T478" s="228"/>
      <c r="AT478" s="229" t="s">
        <v>157</v>
      </c>
      <c r="AU478" s="229" t="s">
        <v>80</v>
      </c>
      <c r="AV478" s="11" t="s">
        <v>76</v>
      </c>
      <c r="AW478" s="11" t="s">
        <v>33</v>
      </c>
      <c r="AX478" s="11" t="s">
        <v>71</v>
      </c>
      <c r="AY478" s="229" t="s">
        <v>145</v>
      </c>
    </row>
    <row r="479" spans="2:51" s="12" customFormat="1" ht="12">
      <c r="B479" s="230"/>
      <c r="C479" s="231"/>
      <c r="D479" s="217" t="s">
        <v>157</v>
      </c>
      <c r="E479" s="232" t="s">
        <v>19</v>
      </c>
      <c r="F479" s="233" t="s">
        <v>461</v>
      </c>
      <c r="G479" s="231"/>
      <c r="H479" s="234">
        <v>120.12</v>
      </c>
      <c r="I479" s="235"/>
      <c r="J479" s="231"/>
      <c r="K479" s="231"/>
      <c r="L479" s="236"/>
      <c r="M479" s="237"/>
      <c r="N479" s="238"/>
      <c r="O479" s="238"/>
      <c r="P479" s="238"/>
      <c r="Q479" s="238"/>
      <c r="R479" s="238"/>
      <c r="S479" s="238"/>
      <c r="T479" s="239"/>
      <c r="AT479" s="240" t="s">
        <v>157</v>
      </c>
      <c r="AU479" s="240" t="s">
        <v>80</v>
      </c>
      <c r="AV479" s="12" t="s">
        <v>80</v>
      </c>
      <c r="AW479" s="12" t="s">
        <v>33</v>
      </c>
      <c r="AX479" s="12" t="s">
        <v>76</v>
      </c>
      <c r="AY479" s="240" t="s">
        <v>145</v>
      </c>
    </row>
    <row r="480" spans="2:65" s="1" customFormat="1" ht="20.4" customHeight="1">
      <c r="B480" s="38"/>
      <c r="C480" s="205" t="s">
        <v>462</v>
      </c>
      <c r="D480" s="205" t="s">
        <v>148</v>
      </c>
      <c r="E480" s="206" t="s">
        <v>463</v>
      </c>
      <c r="F480" s="207" t="s">
        <v>464</v>
      </c>
      <c r="G480" s="208" t="s">
        <v>177</v>
      </c>
      <c r="H480" s="209">
        <v>201.39</v>
      </c>
      <c r="I480" s="210"/>
      <c r="J480" s="211">
        <f>ROUND(I480*H480,2)</f>
        <v>0</v>
      </c>
      <c r="K480" s="207" t="s">
        <v>152</v>
      </c>
      <c r="L480" s="43"/>
      <c r="M480" s="212" t="s">
        <v>19</v>
      </c>
      <c r="N480" s="213" t="s">
        <v>42</v>
      </c>
      <c r="O480" s="79"/>
      <c r="P480" s="214">
        <f>O480*H480</f>
        <v>0</v>
      </c>
      <c r="Q480" s="214">
        <v>0.0045</v>
      </c>
      <c r="R480" s="214">
        <f>Q480*H480</f>
        <v>0.9062549999999999</v>
      </c>
      <c r="S480" s="214">
        <v>0</v>
      </c>
      <c r="T480" s="215">
        <f>S480*H480</f>
        <v>0</v>
      </c>
      <c r="AR480" s="17" t="s">
        <v>308</v>
      </c>
      <c r="AT480" s="17" t="s">
        <v>148</v>
      </c>
      <c r="AU480" s="17" t="s">
        <v>80</v>
      </c>
      <c r="AY480" s="17" t="s">
        <v>145</v>
      </c>
      <c r="BE480" s="216">
        <f>IF(N480="základní",J480,0)</f>
        <v>0</v>
      </c>
      <c r="BF480" s="216">
        <f>IF(N480="snížená",J480,0)</f>
        <v>0</v>
      </c>
      <c r="BG480" s="216">
        <f>IF(N480="zákl. přenesená",J480,0)</f>
        <v>0</v>
      </c>
      <c r="BH480" s="216">
        <f>IF(N480="sníž. přenesená",J480,0)</f>
        <v>0</v>
      </c>
      <c r="BI480" s="216">
        <f>IF(N480="nulová",J480,0)</f>
        <v>0</v>
      </c>
      <c r="BJ480" s="17" t="s">
        <v>76</v>
      </c>
      <c r="BK480" s="216">
        <f>ROUND(I480*H480,2)</f>
        <v>0</v>
      </c>
      <c r="BL480" s="17" t="s">
        <v>308</v>
      </c>
      <c r="BM480" s="17" t="s">
        <v>465</v>
      </c>
    </row>
    <row r="481" spans="2:51" s="11" customFormat="1" ht="12">
      <c r="B481" s="220"/>
      <c r="C481" s="221"/>
      <c r="D481" s="217" t="s">
        <v>157</v>
      </c>
      <c r="E481" s="222" t="s">
        <v>19</v>
      </c>
      <c r="F481" s="223" t="s">
        <v>1145</v>
      </c>
      <c r="G481" s="221"/>
      <c r="H481" s="222" t="s">
        <v>19</v>
      </c>
      <c r="I481" s="224"/>
      <c r="J481" s="221"/>
      <c r="K481" s="221"/>
      <c r="L481" s="225"/>
      <c r="M481" s="226"/>
      <c r="N481" s="227"/>
      <c r="O481" s="227"/>
      <c r="P481" s="227"/>
      <c r="Q481" s="227"/>
      <c r="R481" s="227"/>
      <c r="S481" s="227"/>
      <c r="T481" s="228"/>
      <c r="AT481" s="229" t="s">
        <v>157</v>
      </c>
      <c r="AU481" s="229" t="s">
        <v>80</v>
      </c>
      <c r="AV481" s="11" t="s">
        <v>76</v>
      </c>
      <c r="AW481" s="11" t="s">
        <v>33</v>
      </c>
      <c r="AX481" s="11" t="s">
        <v>71</v>
      </c>
      <c r="AY481" s="229" t="s">
        <v>145</v>
      </c>
    </row>
    <row r="482" spans="2:51" s="11" customFormat="1" ht="12">
      <c r="B482" s="220"/>
      <c r="C482" s="221"/>
      <c r="D482" s="217" t="s">
        <v>157</v>
      </c>
      <c r="E482" s="222" t="s">
        <v>19</v>
      </c>
      <c r="F482" s="223" t="s">
        <v>159</v>
      </c>
      <c r="G482" s="221"/>
      <c r="H482" s="222" t="s">
        <v>19</v>
      </c>
      <c r="I482" s="224"/>
      <c r="J482" s="221"/>
      <c r="K482" s="221"/>
      <c r="L482" s="225"/>
      <c r="M482" s="226"/>
      <c r="N482" s="227"/>
      <c r="O482" s="227"/>
      <c r="P482" s="227"/>
      <c r="Q482" s="227"/>
      <c r="R482" s="227"/>
      <c r="S482" s="227"/>
      <c r="T482" s="228"/>
      <c r="AT482" s="229" t="s">
        <v>157</v>
      </c>
      <c r="AU482" s="229" t="s">
        <v>80</v>
      </c>
      <c r="AV482" s="11" t="s">
        <v>76</v>
      </c>
      <c r="AW482" s="11" t="s">
        <v>33</v>
      </c>
      <c r="AX482" s="11" t="s">
        <v>71</v>
      </c>
      <c r="AY482" s="229" t="s">
        <v>145</v>
      </c>
    </row>
    <row r="483" spans="2:51" s="11" customFormat="1" ht="12">
      <c r="B483" s="220"/>
      <c r="C483" s="221"/>
      <c r="D483" s="217" t="s">
        <v>157</v>
      </c>
      <c r="E483" s="222" t="s">
        <v>19</v>
      </c>
      <c r="F483" s="223" t="s">
        <v>466</v>
      </c>
      <c r="G483" s="221"/>
      <c r="H483" s="222" t="s">
        <v>19</v>
      </c>
      <c r="I483" s="224"/>
      <c r="J483" s="221"/>
      <c r="K483" s="221"/>
      <c r="L483" s="225"/>
      <c r="M483" s="226"/>
      <c r="N483" s="227"/>
      <c r="O483" s="227"/>
      <c r="P483" s="227"/>
      <c r="Q483" s="227"/>
      <c r="R483" s="227"/>
      <c r="S483" s="227"/>
      <c r="T483" s="228"/>
      <c r="AT483" s="229" t="s">
        <v>157</v>
      </c>
      <c r="AU483" s="229" t="s">
        <v>80</v>
      </c>
      <c r="AV483" s="11" t="s">
        <v>76</v>
      </c>
      <c r="AW483" s="11" t="s">
        <v>33</v>
      </c>
      <c r="AX483" s="11" t="s">
        <v>71</v>
      </c>
      <c r="AY483" s="229" t="s">
        <v>145</v>
      </c>
    </row>
    <row r="484" spans="2:51" s="12" customFormat="1" ht="12">
      <c r="B484" s="230"/>
      <c r="C484" s="231"/>
      <c r="D484" s="217" t="s">
        <v>157</v>
      </c>
      <c r="E484" s="232" t="s">
        <v>19</v>
      </c>
      <c r="F484" s="233" t="s">
        <v>467</v>
      </c>
      <c r="G484" s="231"/>
      <c r="H484" s="234">
        <v>135.24</v>
      </c>
      <c r="I484" s="235"/>
      <c r="J484" s="231"/>
      <c r="K484" s="231"/>
      <c r="L484" s="236"/>
      <c r="M484" s="237"/>
      <c r="N484" s="238"/>
      <c r="O484" s="238"/>
      <c r="P484" s="238"/>
      <c r="Q484" s="238"/>
      <c r="R484" s="238"/>
      <c r="S484" s="238"/>
      <c r="T484" s="239"/>
      <c r="AT484" s="240" t="s">
        <v>157</v>
      </c>
      <c r="AU484" s="240" t="s">
        <v>80</v>
      </c>
      <c r="AV484" s="12" t="s">
        <v>80</v>
      </c>
      <c r="AW484" s="12" t="s">
        <v>33</v>
      </c>
      <c r="AX484" s="12" t="s">
        <v>71</v>
      </c>
      <c r="AY484" s="240" t="s">
        <v>145</v>
      </c>
    </row>
    <row r="485" spans="2:51" s="11" customFormat="1" ht="12">
      <c r="B485" s="220"/>
      <c r="C485" s="221"/>
      <c r="D485" s="217" t="s">
        <v>157</v>
      </c>
      <c r="E485" s="222" t="s">
        <v>19</v>
      </c>
      <c r="F485" s="223" t="s">
        <v>468</v>
      </c>
      <c r="G485" s="221"/>
      <c r="H485" s="222" t="s">
        <v>19</v>
      </c>
      <c r="I485" s="224"/>
      <c r="J485" s="221"/>
      <c r="K485" s="221"/>
      <c r="L485" s="225"/>
      <c r="M485" s="226"/>
      <c r="N485" s="227"/>
      <c r="O485" s="227"/>
      <c r="P485" s="227"/>
      <c r="Q485" s="227"/>
      <c r="R485" s="227"/>
      <c r="S485" s="227"/>
      <c r="T485" s="228"/>
      <c r="AT485" s="229" t="s">
        <v>157</v>
      </c>
      <c r="AU485" s="229" t="s">
        <v>80</v>
      </c>
      <c r="AV485" s="11" t="s">
        <v>76</v>
      </c>
      <c r="AW485" s="11" t="s">
        <v>33</v>
      </c>
      <c r="AX485" s="11" t="s">
        <v>71</v>
      </c>
      <c r="AY485" s="229" t="s">
        <v>145</v>
      </c>
    </row>
    <row r="486" spans="2:51" s="12" customFormat="1" ht="12">
      <c r="B486" s="230"/>
      <c r="C486" s="231"/>
      <c r="D486" s="217" t="s">
        <v>157</v>
      </c>
      <c r="E486" s="232" t="s">
        <v>19</v>
      </c>
      <c r="F486" s="233" t="s">
        <v>1198</v>
      </c>
      <c r="G486" s="231"/>
      <c r="H486" s="234">
        <v>66.15</v>
      </c>
      <c r="I486" s="235"/>
      <c r="J486" s="231"/>
      <c r="K486" s="231"/>
      <c r="L486" s="236"/>
      <c r="M486" s="237"/>
      <c r="N486" s="238"/>
      <c r="O486" s="238"/>
      <c r="P486" s="238"/>
      <c r="Q486" s="238"/>
      <c r="R486" s="238"/>
      <c r="S486" s="238"/>
      <c r="T486" s="239"/>
      <c r="AT486" s="240" t="s">
        <v>157</v>
      </c>
      <c r="AU486" s="240" t="s">
        <v>80</v>
      </c>
      <c r="AV486" s="12" t="s">
        <v>80</v>
      </c>
      <c r="AW486" s="12" t="s">
        <v>33</v>
      </c>
      <c r="AX486" s="12" t="s">
        <v>71</v>
      </c>
      <c r="AY486" s="240" t="s">
        <v>145</v>
      </c>
    </row>
    <row r="487" spans="2:51" s="13" customFormat="1" ht="12">
      <c r="B487" s="251"/>
      <c r="C487" s="252"/>
      <c r="D487" s="217" t="s">
        <v>157</v>
      </c>
      <c r="E487" s="253" t="s">
        <v>19</v>
      </c>
      <c r="F487" s="254" t="s">
        <v>185</v>
      </c>
      <c r="G487" s="252"/>
      <c r="H487" s="255">
        <v>201.39</v>
      </c>
      <c r="I487" s="256"/>
      <c r="J487" s="252"/>
      <c r="K487" s="252"/>
      <c r="L487" s="257"/>
      <c r="M487" s="258"/>
      <c r="N487" s="259"/>
      <c r="O487" s="259"/>
      <c r="P487" s="259"/>
      <c r="Q487" s="259"/>
      <c r="R487" s="259"/>
      <c r="S487" s="259"/>
      <c r="T487" s="260"/>
      <c r="AT487" s="261" t="s">
        <v>157</v>
      </c>
      <c r="AU487" s="261" t="s">
        <v>80</v>
      </c>
      <c r="AV487" s="13" t="s">
        <v>153</v>
      </c>
      <c r="AW487" s="13" t="s">
        <v>33</v>
      </c>
      <c r="AX487" s="13" t="s">
        <v>76</v>
      </c>
      <c r="AY487" s="261" t="s">
        <v>145</v>
      </c>
    </row>
    <row r="488" spans="2:65" s="1" customFormat="1" ht="20.4" customHeight="1">
      <c r="B488" s="38"/>
      <c r="C488" s="205" t="s">
        <v>470</v>
      </c>
      <c r="D488" s="205" t="s">
        <v>148</v>
      </c>
      <c r="E488" s="206" t="s">
        <v>471</v>
      </c>
      <c r="F488" s="207" t="s">
        <v>472</v>
      </c>
      <c r="G488" s="208" t="s">
        <v>164</v>
      </c>
      <c r="H488" s="209">
        <v>1.447</v>
      </c>
      <c r="I488" s="210"/>
      <c r="J488" s="211">
        <f>ROUND(I488*H488,2)</f>
        <v>0</v>
      </c>
      <c r="K488" s="207" t="s">
        <v>152</v>
      </c>
      <c r="L488" s="43"/>
      <c r="M488" s="212" t="s">
        <v>19</v>
      </c>
      <c r="N488" s="213" t="s">
        <v>42</v>
      </c>
      <c r="O488" s="79"/>
      <c r="P488" s="214">
        <f>O488*H488</f>
        <v>0</v>
      </c>
      <c r="Q488" s="214">
        <v>0</v>
      </c>
      <c r="R488" s="214">
        <f>Q488*H488</f>
        <v>0</v>
      </c>
      <c r="S488" s="214">
        <v>0</v>
      </c>
      <c r="T488" s="215">
        <f>S488*H488</f>
        <v>0</v>
      </c>
      <c r="AR488" s="17" t="s">
        <v>308</v>
      </c>
      <c r="AT488" s="17" t="s">
        <v>148</v>
      </c>
      <c r="AU488" s="17" t="s">
        <v>80</v>
      </c>
      <c r="AY488" s="17" t="s">
        <v>145</v>
      </c>
      <c r="BE488" s="216">
        <f>IF(N488="základní",J488,0)</f>
        <v>0</v>
      </c>
      <c r="BF488" s="216">
        <f>IF(N488="snížená",J488,0)</f>
        <v>0</v>
      </c>
      <c r="BG488" s="216">
        <f>IF(N488="zákl. přenesená",J488,0)</f>
        <v>0</v>
      </c>
      <c r="BH488" s="216">
        <f>IF(N488="sníž. přenesená",J488,0)</f>
        <v>0</v>
      </c>
      <c r="BI488" s="216">
        <f>IF(N488="nulová",J488,0)</f>
        <v>0</v>
      </c>
      <c r="BJ488" s="17" t="s">
        <v>76</v>
      </c>
      <c r="BK488" s="216">
        <f>ROUND(I488*H488,2)</f>
        <v>0</v>
      </c>
      <c r="BL488" s="17" t="s">
        <v>308</v>
      </c>
      <c r="BM488" s="17" t="s">
        <v>473</v>
      </c>
    </row>
    <row r="489" spans="2:47" s="1" customFormat="1" ht="12">
      <c r="B489" s="38"/>
      <c r="C489" s="39"/>
      <c r="D489" s="217" t="s">
        <v>155</v>
      </c>
      <c r="E489" s="39"/>
      <c r="F489" s="218" t="s">
        <v>474</v>
      </c>
      <c r="G489" s="39"/>
      <c r="H489" s="39"/>
      <c r="I489" s="131"/>
      <c r="J489" s="39"/>
      <c r="K489" s="39"/>
      <c r="L489" s="43"/>
      <c r="M489" s="219"/>
      <c r="N489" s="79"/>
      <c r="O489" s="79"/>
      <c r="P489" s="79"/>
      <c r="Q489" s="79"/>
      <c r="R489" s="79"/>
      <c r="S489" s="79"/>
      <c r="T489" s="80"/>
      <c r="AT489" s="17" t="s">
        <v>155</v>
      </c>
      <c r="AU489" s="17" t="s">
        <v>80</v>
      </c>
    </row>
    <row r="490" spans="2:63" s="10" customFormat="1" ht="22.8" customHeight="1">
      <c r="B490" s="189"/>
      <c r="C490" s="190"/>
      <c r="D490" s="191" t="s">
        <v>70</v>
      </c>
      <c r="E490" s="203" t="s">
        <v>475</v>
      </c>
      <c r="F490" s="203" t="s">
        <v>476</v>
      </c>
      <c r="G490" s="190"/>
      <c r="H490" s="190"/>
      <c r="I490" s="193"/>
      <c r="J490" s="204">
        <f>BK490</f>
        <v>0</v>
      </c>
      <c r="K490" s="190"/>
      <c r="L490" s="195"/>
      <c r="M490" s="196"/>
      <c r="N490" s="197"/>
      <c r="O490" s="197"/>
      <c r="P490" s="198">
        <f>P491</f>
        <v>0</v>
      </c>
      <c r="Q490" s="197"/>
      <c r="R490" s="198">
        <f>R491</f>
        <v>0</v>
      </c>
      <c r="S490" s="197"/>
      <c r="T490" s="199">
        <f>T491</f>
        <v>0</v>
      </c>
      <c r="AR490" s="200" t="s">
        <v>80</v>
      </c>
      <c r="AT490" s="201" t="s">
        <v>70</v>
      </c>
      <c r="AU490" s="201" t="s">
        <v>76</v>
      </c>
      <c r="AY490" s="200" t="s">
        <v>145</v>
      </c>
      <c r="BK490" s="202">
        <f>BK491</f>
        <v>0</v>
      </c>
    </row>
    <row r="491" spans="2:65" s="1" customFormat="1" ht="14.4" customHeight="1">
      <c r="B491" s="38"/>
      <c r="C491" s="205" t="s">
        <v>477</v>
      </c>
      <c r="D491" s="205" t="s">
        <v>148</v>
      </c>
      <c r="E491" s="206" t="s">
        <v>478</v>
      </c>
      <c r="F491" s="207" t="s">
        <v>479</v>
      </c>
      <c r="G491" s="208" t="s">
        <v>480</v>
      </c>
      <c r="H491" s="209">
        <v>1</v>
      </c>
      <c r="I491" s="210"/>
      <c r="J491" s="211">
        <f>ROUND(I491*H491,2)</f>
        <v>0</v>
      </c>
      <c r="K491" s="207" t="s">
        <v>19</v>
      </c>
      <c r="L491" s="43"/>
      <c r="M491" s="212" t="s">
        <v>19</v>
      </c>
      <c r="N491" s="213" t="s">
        <v>42</v>
      </c>
      <c r="O491" s="79"/>
      <c r="P491" s="214">
        <f>O491*H491</f>
        <v>0</v>
      </c>
      <c r="Q491" s="214">
        <v>0</v>
      </c>
      <c r="R491" s="214">
        <f>Q491*H491</f>
        <v>0</v>
      </c>
      <c r="S491" s="214">
        <v>0</v>
      </c>
      <c r="T491" s="215">
        <f>S491*H491</f>
        <v>0</v>
      </c>
      <c r="AR491" s="17" t="s">
        <v>308</v>
      </c>
      <c r="AT491" s="17" t="s">
        <v>148</v>
      </c>
      <c r="AU491" s="17" t="s">
        <v>80</v>
      </c>
      <c r="AY491" s="17" t="s">
        <v>145</v>
      </c>
      <c r="BE491" s="216">
        <f>IF(N491="základní",J491,0)</f>
        <v>0</v>
      </c>
      <c r="BF491" s="216">
        <f>IF(N491="snížená",J491,0)</f>
        <v>0</v>
      </c>
      <c r="BG491" s="216">
        <f>IF(N491="zákl. přenesená",J491,0)</f>
        <v>0</v>
      </c>
      <c r="BH491" s="216">
        <f>IF(N491="sníž. přenesená",J491,0)</f>
        <v>0</v>
      </c>
      <c r="BI491" s="216">
        <f>IF(N491="nulová",J491,0)</f>
        <v>0</v>
      </c>
      <c r="BJ491" s="17" t="s">
        <v>76</v>
      </c>
      <c r="BK491" s="216">
        <f>ROUND(I491*H491,2)</f>
        <v>0</v>
      </c>
      <c r="BL491" s="17" t="s">
        <v>308</v>
      </c>
      <c r="BM491" s="17" t="s">
        <v>481</v>
      </c>
    </row>
    <row r="492" spans="2:63" s="10" customFormat="1" ht="22.8" customHeight="1">
      <c r="B492" s="189"/>
      <c r="C492" s="190"/>
      <c r="D492" s="191" t="s">
        <v>70</v>
      </c>
      <c r="E492" s="203" t="s">
        <v>482</v>
      </c>
      <c r="F492" s="203" t="s">
        <v>483</v>
      </c>
      <c r="G492" s="190"/>
      <c r="H492" s="190"/>
      <c r="I492" s="193"/>
      <c r="J492" s="204">
        <f>BK492</f>
        <v>0</v>
      </c>
      <c r="K492" s="190"/>
      <c r="L492" s="195"/>
      <c r="M492" s="196"/>
      <c r="N492" s="197"/>
      <c r="O492" s="197"/>
      <c r="P492" s="198">
        <f>SUM(P493:P494)</f>
        <v>0</v>
      </c>
      <c r="Q492" s="197"/>
      <c r="R492" s="198">
        <f>SUM(R493:R494)</f>
        <v>0</v>
      </c>
      <c r="S492" s="197"/>
      <c r="T492" s="199">
        <f>SUM(T493:T494)</f>
        <v>0</v>
      </c>
      <c r="AR492" s="200" t="s">
        <v>80</v>
      </c>
      <c r="AT492" s="201" t="s">
        <v>70</v>
      </c>
      <c r="AU492" s="201" t="s">
        <v>76</v>
      </c>
      <c r="AY492" s="200" t="s">
        <v>145</v>
      </c>
      <c r="BK492" s="202">
        <f>SUM(BK493:BK494)</f>
        <v>0</v>
      </c>
    </row>
    <row r="493" spans="2:65" s="1" customFormat="1" ht="14.4" customHeight="1">
      <c r="B493" s="38"/>
      <c r="C493" s="205" t="s">
        <v>484</v>
      </c>
      <c r="D493" s="205" t="s">
        <v>148</v>
      </c>
      <c r="E493" s="206" t="s">
        <v>482</v>
      </c>
      <c r="F493" s="207" t="s">
        <v>485</v>
      </c>
      <c r="G493" s="208" t="s">
        <v>480</v>
      </c>
      <c r="H493" s="209">
        <v>1</v>
      </c>
      <c r="I493" s="210"/>
      <c r="J493" s="211">
        <f>ROUND(I493*H493,2)</f>
        <v>0</v>
      </c>
      <c r="K493" s="207" t="s">
        <v>19</v>
      </c>
      <c r="L493" s="43"/>
      <c r="M493" s="212" t="s">
        <v>19</v>
      </c>
      <c r="N493" s="213" t="s">
        <v>42</v>
      </c>
      <c r="O493" s="79"/>
      <c r="P493" s="214">
        <f>O493*H493</f>
        <v>0</v>
      </c>
      <c r="Q493" s="214">
        <v>0</v>
      </c>
      <c r="R493" s="214">
        <f>Q493*H493</f>
        <v>0</v>
      </c>
      <c r="S493" s="214">
        <v>0</v>
      </c>
      <c r="T493" s="215">
        <f>S493*H493</f>
        <v>0</v>
      </c>
      <c r="AR493" s="17" t="s">
        <v>308</v>
      </c>
      <c r="AT493" s="17" t="s">
        <v>148</v>
      </c>
      <c r="AU493" s="17" t="s">
        <v>80</v>
      </c>
      <c r="AY493" s="17" t="s">
        <v>145</v>
      </c>
      <c r="BE493" s="216">
        <f>IF(N493="základní",J493,0)</f>
        <v>0</v>
      </c>
      <c r="BF493" s="216">
        <f>IF(N493="snížená",J493,0)</f>
        <v>0</v>
      </c>
      <c r="BG493" s="216">
        <f>IF(N493="zákl. přenesená",J493,0)</f>
        <v>0</v>
      </c>
      <c r="BH493" s="216">
        <f>IF(N493="sníž. přenesená",J493,0)</f>
        <v>0</v>
      </c>
      <c r="BI493" s="216">
        <f>IF(N493="nulová",J493,0)</f>
        <v>0</v>
      </c>
      <c r="BJ493" s="17" t="s">
        <v>76</v>
      </c>
      <c r="BK493" s="216">
        <f>ROUND(I493*H493,2)</f>
        <v>0</v>
      </c>
      <c r="BL493" s="17" t="s">
        <v>308</v>
      </c>
      <c r="BM493" s="17" t="s">
        <v>486</v>
      </c>
    </row>
    <row r="494" spans="2:65" s="1" customFormat="1" ht="40.8" customHeight="1">
      <c r="B494" s="38"/>
      <c r="C494" s="205" t="s">
        <v>487</v>
      </c>
      <c r="D494" s="205" t="s">
        <v>148</v>
      </c>
      <c r="E494" s="206" t="s">
        <v>488</v>
      </c>
      <c r="F494" s="207" t="s">
        <v>489</v>
      </c>
      <c r="G494" s="208" t="s">
        <v>316</v>
      </c>
      <c r="H494" s="209">
        <v>350</v>
      </c>
      <c r="I494" s="210"/>
      <c r="J494" s="211">
        <f>ROUND(I494*H494,2)</f>
        <v>0</v>
      </c>
      <c r="K494" s="207" t="s">
        <v>19</v>
      </c>
      <c r="L494" s="43"/>
      <c r="M494" s="212" t="s">
        <v>19</v>
      </c>
      <c r="N494" s="213" t="s">
        <v>42</v>
      </c>
      <c r="O494" s="79"/>
      <c r="P494" s="214">
        <f>O494*H494</f>
        <v>0</v>
      </c>
      <c r="Q494" s="214">
        <v>0</v>
      </c>
      <c r="R494" s="214">
        <f>Q494*H494</f>
        <v>0</v>
      </c>
      <c r="S494" s="214">
        <v>0</v>
      </c>
      <c r="T494" s="215">
        <f>S494*H494</f>
        <v>0</v>
      </c>
      <c r="AR494" s="17" t="s">
        <v>308</v>
      </c>
      <c r="AT494" s="17" t="s">
        <v>148</v>
      </c>
      <c r="AU494" s="17" t="s">
        <v>80</v>
      </c>
      <c r="AY494" s="17" t="s">
        <v>145</v>
      </c>
      <c r="BE494" s="216">
        <f>IF(N494="základní",J494,0)</f>
        <v>0</v>
      </c>
      <c r="BF494" s="216">
        <f>IF(N494="snížená",J494,0)</f>
        <v>0</v>
      </c>
      <c r="BG494" s="216">
        <f>IF(N494="zákl. přenesená",J494,0)</f>
        <v>0</v>
      </c>
      <c r="BH494" s="216">
        <f>IF(N494="sníž. přenesená",J494,0)</f>
        <v>0</v>
      </c>
      <c r="BI494" s="216">
        <f>IF(N494="nulová",J494,0)</f>
        <v>0</v>
      </c>
      <c r="BJ494" s="17" t="s">
        <v>76</v>
      </c>
      <c r="BK494" s="216">
        <f>ROUND(I494*H494,2)</f>
        <v>0</v>
      </c>
      <c r="BL494" s="17" t="s">
        <v>308</v>
      </c>
      <c r="BM494" s="17" t="s">
        <v>490</v>
      </c>
    </row>
    <row r="495" spans="2:63" s="10" customFormat="1" ht="22.8" customHeight="1">
      <c r="B495" s="189"/>
      <c r="C495" s="190"/>
      <c r="D495" s="191" t="s">
        <v>70</v>
      </c>
      <c r="E495" s="203" t="s">
        <v>491</v>
      </c>
      <c r="F495" s="203" t="s">
        <v>492</v>
      </c>
      <c r="G495" s="190"/>
      <c r="H495" s="190"/>
      <c r="I495" s="193"/>
      <c r="J495" s="204">
        <f>BK495</f>
        <v>0</v>
      </c>
      <c r="K495" s="190"/>
      <c r="L495" s="195"/>
      <c r="M495" s="196"/>
      <c r="N495" s="197"/>
      <c r="O495" s="197"/>
      <c r="P495" s="198">
        <f>P496</f>
        <v>0</v>
      </c>
      <c r="Q495" s="197"/>
      <c r="R495" s="198">
        <f>R496</f>
        <v>0</v>
      </c>
      <c r="S495" s="197"/>
      <c r="T495" s="199">
        <f>T496</f>
        <v>0</v>
      </c>
      <c r="AR495" s="200" t="s">
        <v>80</v>
      </c>
      <c r="AT495" s="201" t="s">
        <v>70</v>
      </c>
      <c r="AU495" s="201" t="s">
        <v>76</v>
      </c>
      <c r="AY495" s="200" t="s">
        <v>145</v>
      </c>
      <c r="BK495" s="202">
        <f>BK496</f>
        <v>0</v>
      </c>
    </row>
    <row r="496" spans="2:65" s="1" customFormat="1" ht="81.6" customHeight="1">
      <c r="B496" s="38"/>
      <c r="C496" s="205" t="s">
        <v>493</v>
      </c>
      <c r="D496" s="205" t="s">
        <v>148</v>
      </c>
      <c r="E496" s="206" t="s">
        <v>491</v>
      </c>
      <c r="F496" s="207" t="s">
        <v>1199</v>
      </c>
      <c r="G496" s="208" t="s">
        <v>480</v>
      </c>
      <c r="H496" s="209">
        <v>1</v>
      </c>
      <c r="I496" s="210"/>
      <c r="J496" s="211">
        <f>ROUND(I496*H496,2)</f>
        <v>0</v>
      </c>
      <c r="K496" s="207" t="s">
        <v>19</v>
      </c>
      <c r="L496" s="43"/>
      <c r="M496" s="212" t="s">
        <v>19</v>
      </c>
      <c r="N496" s="213" t="s">
        <v>42</v>
      </c>
      <c r="O496" s="79"/>
      <c r="P496" s="214">
        <f>O496*H496</f>
        <v>0</v>
      </c>
      <c r="Q496" s="214">
        <v>0</v>
      </c>
      <c r="R496" s="214">
        <f>Q496*H496</f>
        <v>0</v>
      </c>
      <c r="S496" s="214">
        <v>0</v>
      </c>
      <c r="T496" s="215">
        <f>S496*H496</f>
        <v>0</v>
      </c>
      <c r="AR496" s="17" t="s">
        <v>308</v>
      </c>
      <c r="AT496" s="17" t="s">
        <v>148</v>
      </c>
      <c r="AU496" s="17" t="s">
        <v>80</v>
      </c>
      <c r="AY496" s="17" t="s">
        <v>145</v>
      </c>
      <c r="BE496" s="216">
        <f>IF(N496="základní",J496,0)</f>
        <v>0</v>
      </c>
      <c r="BF496" s="216">
        <f>IF(N496="snížená",J496,0)</f>
        <v>0</v>
      </c>
      <c r="BG496" s="216">
        <f>IF(N496="zákl. přenesená",J496,0)</f>
        <v>0</v>
      </c>
      <c r="BH496" s="216">
        <f>IF(N496="sníž. přenesená",J496,0)</f>
        <v>0</v>
      </c>
      <c r="BI496" s="216">
        <f>IF(N496="nulová",J496,0)</f>
        <v>0</v>
      </c>
      <c r="BJ496" s="17" t="s">
        <v>76</v>
      </c>
      <c r="BK496" s="216">
        <f>ROUND(I496*H496,2)</f>
        <v>0</v>
      </c>
      <c r="BL496" s="17" t="s">
        <v>308</v>
      </c>
      <c r="BM496" s="17" t="s">
        <v>495</v>
      </c>
    </row>
    <row r="497" spans="2:63" s="10" customFormat="1" ht="22.8" customHeight="1">
      <c r="B497" s="189"/>
      <c r="C497" s="190"/>
      <c r="D497" s="191" t="s">
        <v>70</v>
      </c>
      <c r="E497" s="203" t="s">
        <v>496</v>
      </c>
      <c r="F497" s="203" t="s">
        <v>497</v>
      </c>
      <c r="G497" s="190"/>
      <c r="H497" s="190"/>
      <c r="I497" s="193"/>
      <c r="J497" s="204">
        <f>BK497</f>
        <v>0</v>
      </c>
      <c r="K497" s="190"/>
      <c r="L497" s="195"/>
      <c r="M497" s="196"/>
      <c r="N497" s="197"/>
      <c r="O497" s="197"/>
      <c r="P497" s="198">
        <f>SUM(P498:P622)</f>
        <v>0</v>
      </c>
      <c r="Q497" s="197"/>
      <c r="R497" s="198">
        <f>SUM(R498:R622)</f>
        <v>13.03366463</v>
      </c>
      <c r="S497" s="197"/>
      <c r="T497" s="199">
        <f>SUM(T498:T622)</f>
        <v>0.13041</v>
      </c>
      <c r="AR497" s="200" t="s">
        <v>80</v>
      </c>
      <c r="AT497" s="201" t="s">
        <v>70</v>
      </c>
      <c r="AU497" s="201" t="s">
        <v>76</v>
      </c>
      <c r="AY497" s="200" t="s">
        <v>145</v>
      </c>
      <c r="BK497" s="202">
        <f>SUM(BK498:BK622)</f>
        <v>0</v>
      </c>
    </row>
    <row r="498" spans="2:65" s="1" customFormat="1" ht="30.6" customHeight="1">
      <c r="B498" s="38"/>
      <c r="C498" s="205" t="s">
        <v>498</v>
      </c>
      <c r="D498" s="205" t="s">
        <v>148</v>
      </c>
      <c r="E498" s="206" t="s">
        <v>499</v>
      </c>
      <c r="F498" s="207" t="s">
        <v>500</v>
      </c>
      <c r="G498" s="208" t="s">
        <v>177</v>
      </c>
      <c r="H498" s="209">
        <v>95.058</v>
      </c>
      <c r="I498" s="210"/>
      <c r="J498" s="211">
        <f>ROUND(I498*H498,2)</f>
        <v>0</v>
      </c>
      <c r="K498" s="207" t="s">
        <v>152</v>
      </c>
      <c r="L498" s="43"/>
      <c r="M498" s="212" t="s">
        <v>19</v>
      </c>
      <c r="N498" s="213" t="s">
        <v>42</v>
      </c>
      <c r="O498" s="79"/>
      <c r="P498" s="214">
        <f>O498*H498</f>
        <v>0</v>
      </c>
      <c r="Q498" s="214">
        <v>0.02566</v>
      </c>
      <c r="R498" s="214">
        <f>Q498*H498</f>
        <v>2.43918828</v>
      </c>
      <c r="S498" s="214">
        <v>0</v>
      </c>
      <c r="T498" s="215">
        <f>S498*H498</f>
        <v>0</v>
      </c>
      <c r="AR498" s="17" t="s">
        <v>308</v>
      </c>
      <c r="AT498" s="17" t="s">
        <v>148</v>
      </c>
      <c r="AU498" s="17" t="s">
        <v>80</v>
      </c>
      <c r="AY498" s="17" t="s">
        <v>145</v>
      </c>
      <c r="BE498" s="216">
        <f>IF(N498="základní",J498,0)</f>
        <v>0</v>
      </c>
      <c r="BF498" s="216">
        <f>IF(N498="snížená",J498,0)</f>
        <v>0</v>
      </c>
      <c r="BG498" s="216">
        <f>IF(N498="zákl. přenesená",J498,0)</f>
        <v>0</v>
      </c>
      <c r="BH498" s="216">
        <f>IF(N498="sníž. přenesená",J498,0)</f>
        <v>0</v>
      </c>
      <c r="BI498" s="216">
        <f>IF(N498="nulová",J498,0)</f>
        <v>0</v>
      </c>
      <c r="BJ498" s="17" t="s">
        <v>76</v>
      </c>
      <c r="BK498" s="216">
        <f>ROUND(I498*H498,2)</f>
        <v>0</v>
      </c>
      <c r="BL498" s="17" t="s">
        <v>308</v>
      </c>
      <c r="BM498" s="17" t="s">
        <v>501</v>
      </c>
    </row>
    <row r="499" spans="2:47" s="1" customFormat="1" ht="12">
      <c r="B499" s="38"/>
      <c r="C499" s="39"/>
      <c r="D499" s="217" t="s">
        <v>155</v>
      </c>
      <c r="E499" s="39"/>
      <c r="F499" s="218" t="s">
        <v>502</v>
      </c>
      <c r="G499" s="39"/>
      <c r="H499" s="39"/>
      <c r="I499" s="131"/>
      <c r="J499" s="39"/>
      <c r="K499" s="39"/>
      <c r="L499" s="43"/>
      <c r="M499" s="219"/>
      <c r="N499" s="79"/>
      <c r="O499" s="79"/>
      <c r="P499" s="79"/>
      <c r="Q499" s="79"/>
      <c r="R499" s="79"/>
      <c r="S499" s="79"/>
      <c r="T499" s="80"/>
      <c r="AT499" s="17" t="s">
        <v>155</v>
      </c>
      <c r="AU499" s="17" t="s">
        <v>80</v>
      </c>
    </row>
    <row r="500" spans="2:51" s="11" customFormat="1" ht="12">
      <c r="B500" s="220"/>
      <c r="C500" s="221"/>
      <c r="D500" s="217" t="s">
        <v>157</v>
      </c>
      <c r="E500" s="222" t="s">
        <v>19</v>
      </c>
      <c r="F500" s="223" t="s">
        <v>1145</v>
      </c>
      <c r="G500" s="221"/>
      <c r="H500" s="222" t="s">
        <v>19</v>
      </c>
      <c r="I500" s="224"/>
      <c r="J500" s="221"/>
      <c r="K500" s="221"/>
      <c r="L500" s="225"/>
      <c r="M500" s="226"/>
      <c r="N500" s="227"/>
      <c r="O500" s="227"/>
      <c r="P500" s="227"/>
      <c r="Q500" s="227"/>
      <c r="R500" s="227"/>
      <c r="S500" s="227"/>
      <c r="T500" s="228"/>
      <c r="AT500" s="229" t="s">
        <v>157</v>
      </c>
      <c r="AU500" s="229" t="s">
        <v>80</v>
      </c>
      <c r="AV500" s="11" t="s">
        <v>76</v>
      </c>
      <c r="AW500" s="11" t="s">
        <v>33</v>
      </c>
      <c r="AX500" s="11" t="s">
        <v>71</v>
      </c>
      <c r="AY500" s="229" t="s">
        <v>145</v>
      </c>
    </row>
    <row r="501" spans="2:51" s="11" customFormat="1" ht="12">
      <c r="B501" s="220"/>
      <c r="C501" s="221"/>
      <c r="D501" s="217" t="s">
        <v>157</v>
      </c>
      <c r="E501" s="222" t="s">
        <v>19</v>
      </c>
      <c r="F501" s="223" t="s">
        <v>159</v>
      </c>
      <c r="G501" s="221"/>
      <c r="H501" s="222" t="s">
        <v>19</v>
      </c>
      <c r="I501" s="224"/>
      <c r="J501" s="221"/>
      <c r="K501" s="221"/>
      <c r="L501" s="225"/>
      <c r="M501" s="226"/>
      <c r="N501" s="227"/>
      <c r="O501" s="227"/>
      <c r="P501" s="227"/>
      <c r="Q501" s="227"/>
      <c r="R501" s="227"/>
      <c r="S501" s="227"/>
      <c r="T501" s="228"/>
      <c r="AT501" s="229" t="s">
        <v>157</v>
      </c>
      <c r="AU501" s="229" t="s">
        <v>80</v>
      </c>
      <c r="AV501" s="11" t="s">
        <v>76</v>
      </c>
      <c r="AW501" s="11" t="s">
        <v>33</v>
      </c>
      <c r="AX501" s="11" t="s">
        <v>71</v>
      </c>
      <c r="AY501" s="229" t="s">
        <v>145</v>
      </c>
    </row>
    <row r="502" spans="2:51" s="11" customFormat="1" ht="12">
      <c r="B502" s="220"/>
      <c r="C502" s="221"/>
      <c r="D502" s="217" t="s">
        <v>157</v>
      </c>
      <c r="E502" s="222" t="s">
        <v>19</v>
      </c>
      <c r="F502" s="223" t="s">
        <v>179</v>
      </c>
      <c r="G502" s="221"/>
      <c r="H502" s="222" t="s">
        <v>19</v>
      </c>
      <c r="I502" s="224"/>
      <c r="J502" s="221"/>
      <c r="K502" s="221"/>
      <c r="L502" s="225"/>
      <c r="M502" s="226"/>
      <c r="N502" s="227"/>
      <c r="O502" s="227"/>
      <c r="P502" s="227"/>
      <c r="Q502" s="227"/>
      <c r="R502" s="227"/>
      <c r="S502" s="227"/>
      <c r="T502" s="228"/>
      <c r="AT502" s="229" t="s">
        <v>157</v>
      </c>
      <c r="AU502" s="229" t="s">
        <v>80</v>
      </c>
      <c r="AV502" s="11" t="s">
        <v>76</v>
      </c>
      <c r="AW502" s="11" t="s">
        <v>33</v>
      </c>
      <c r="AX502" s="11" t="s">
        <v>71</v>
      </c>
      <c r="AY502" s="229" t="s">
        <v>145</v>
      </c>
    </row>
    <row r="503" spans="2:51" s="12" customFormat="1" ht="12">
      <c r="B503" s="230"/>
      <c r="C503" s="231"/>
      <c r="D503" s="217" t="s">
        <v>157</v>
      </c>
      <c r="E503" s="232" t="s">
        <v>19</v>
      </c>
      <c r="F503" s="233" t="s">
        <v>503</v>
      </c>
      <c r="G503" s="231"/>
      <c r="H503" s="234">
        <v>110.628</v>
      </c>
      <c r="I503" s="235"/>
      <c r="J503" s="231"/>
      <c r="K503" s="231"/>
      <c r="L503" s="236"/>
      <c r="M503" s="237"/>
      <c r="N503" s="238"/>
      <c r="O503" s="238"/>
      <c r="P503" s="238"/>
      <c r="Q503" s="238"/>
      <c r="R503" s="238"/>
      <c r="S503" s="238"/>
      <c r="T503" s="239"/>
      <c r="AT503" s="240" t="s">
        <v>157</v>
      </c>
      <c r="AU503" s="240" t="s">
        <v>80</v>
      </c>
      <c r="AV503" s="12" t="s">
        <v>80</v>
      </c>
      <c r="AW503" s="12" t="s">
        <v>33</v>
      </c>
      <c r="AX503" s="12" t="s">
        <v>71</v>
      </c>
      <c r="AY503" s="240" t="s">
        <v>145</v>
      </c>
    </row>
    <row r="504" spans="2:51" s="12" customFormat="1" ht="12">
      <c r="B504" s="230"/>
      <c r="C504" s="231"/>
      <c r="D504" s="217" t="s">
        <v>157</v>
      </c>
      <c r="E504" s="232" t="s">
        <v>19</v>
      </c>
      <c r="F504" s="233" t="s">
        <v>504</v>
      </c>
      <c r="G504" s="231"/>
      <c r="H504" s="234">
        <v>-55.16</v>
      </c>
      <c r="I504" s="235"/>
      <c r="J504" s="231"/>
      <c r="K504" s="231"/>
      <c r="L504" s="236"/>
      <c r="M504" s="237"/>
      <c r="N504" s="238"/>
      <c r="O504" s="238"/>
      <c r="P504" s="238"/>
      <c r="Q504" s="238"/>
      <c r="R504" s="238"/>
      <c r="S504" s="238"/>
      <c r="T504" s="239"/>
      <c r="AT504" s="240" t="s">
        <v>157</v>
      </c>
      <c r="AU504" s="240" t="s">
        <v>80</v>
      </c>
      <c r="AV504" s="12" t="s">
        <v>80</v>
      </c>
      <c r="AW504" s="12" t="s">
        <v>33</v>
      </c>
      <c r="AX504" s="12" t="s">
        <v>71</v>
      </c>
      <c r="AY504" s="240" t="s">
        <v>145</v>
      </c>
    </row>
    <row r="505" spans="2:51" s="11" customFormat="1" ht="12">
      <c r="B505" s="220"/>
      <c r="C505" s="221"/>
      <c r="D505" s="217" t="s">
        <v>157</v>
      </c>
      <c r="E505" s="222" t="s">
        <v>19</v>
      </c>
      <c r="F505" s="223" t="s">
        <v>181</v>
      </c>
      <c r="G505" s="221"/>
      <c r="H505" s="222" t="s">
        <v>19</v>
      </c>
      <c r="I505" s="224"/>
      <c r="J505" s="221"/>
      <c r="K505" s="221"/>
      <c r="L505" s="225"/>
      <c r="M505" s="226"/>
      <c r="N505" s="227"/>
      <c r="O505" s="227"/>
      <c r="P505" s="227"/>
      <c r="Q505" s="227"/>
      <c r="R505" s="227"/>
      <c r="S505" s="227"/>
      <c r="T505" s="228"/>
      <c r="AT505" s="229" t="s">
        <v>157</v>
      </c>
      <c r="AU505" s="229" t="s">
        <v>80</v>
      </c>
      <c r="AV505" s="11" t="s">
        <v>76</v>
      </c>
      <c r="AW505" s="11" t="s">
        <v>33</v>
      </c>
      <c r="AX505" s="11" t="s">
        <v>71</v>
      </c>
      <c r="AY505" s="229" t="s">
        <v>145</v>
      </c>
    </row>
    <row r="506" spans="2:51" s="12" customFormat="1" ht="12">
      <c r="B506" s="230"/>
      <c r="C506" s="231"/>
      <c r="D506" s="217" t="s">
        <v>157</v>
      </c>
      <c r="E506" s="232" t="s">
        <v>19</v>
      </c>
      <c r="F506" s="233" t="s">
        <v>1200</v>
      </c>
      <c r="G506" s="231"/>
      <c r="H506" s="234">
        <v>66.15</v>
      </c>
      <c r="I506" s="235"/>
      <c r="J506" s="231"/>
      <c r="K506" s="231"/>
      <c r="L506" s="236"/>
      <c r="M506" s="237"/>
      <c r="N506" s="238"/>
      <c r="O506" s="238"/>
      <c r="P506" s="238"/>
      <c r="Q506" s="238"/>
      <c r="R506" s="238"/>
      <c r="S506" s="238"/>
      <c r="T506" s="239"/>
      <c r="AT506" s="240" t="s">
        <v>157</v>
      </c>
      <c r="AU506" s="240" t="s">
        <v>80</v>
      </c>
      <c r="AV506" s="12" t="s">
        <v>80</v>
      </c>
      <c r="AW506" s="12" t="s">
        <v>33</v>
      </c>
      <c r="AX506" s="12" t="s">
        <v>71</v>
      </c>
      <c r="AY506" s="240" t="s">
        <v>145</v>
      </c>
    </row>
    <row r="507" spans="2:51" s="12" customFormat="1" ht="12">
      <c r="B507" s="230"/>
      <c r="C507" s="231"/>
      <c r="D507" s="217" t="s">
        <v>157</v>
      </c>
      <c r="E507" s="232" t="s">
        <v>19</v>
      </c>
      <c r="F507" s="233" t="s">
        <v>1201</v>
      </c>
      <c r="G507" s="231"/>
      <c r="H507" s="234">
        <v>-27.58</v>
      </c>
      <c r="I507" s="235"/>
      <c r="J507" s="231"/>
      <c r="K507" s="231"/>
      <c r="L507" s="236"/>
      <c r="M507" s="237"/>
      <c r="N507" s="238"/>
      <c r="O507" s="238"/>
      <c r="P507" s="238"/>
      <c r="Q507" s="238"/>
      <c r="R507" s="238"/>
      <c r="S507" s="238"/>
      <c r="T507" s="239"/>
      <c r="AT507" s="240" t="s">
        <v>157</v>
      </c>
      <c r="AU507" s="240" t="s">
        <v>80</v>
      </c>
      <c r="AV507" s="12" t="s">
        <v>80</v>
      </c>
      <c r="AW507" s="12" t="s">
        <v>33</v>
      </c>
      <c r="AX507" s="12" t="s">
        <v>71</v>
      </c>
      <c r="AY507" s="240" t="s">
        <v>145</v>
      </c>
    </row>
    <row r="508" spans="2:51" s="14" customFormat="1" ht="12">
      <c r="B508" s="262"/>
      <c r="C508" s="263"/>
      <c r="D508" s="217" t="s">
        <v>157</v>
      </c>
      <c r="E508" s="264" t="s">
        <v>19</v>
      </c>
      <c r="F508" s="265" t="s">
        <v>229</v>
      </c>
      <c r="G508" s="263"/>
      <c r="H508" s="266">
        <v>94.038</v>
      </c>
      <c r="I508" s="267"/>
      <c r="J508" s="263"/>
      <c r="K508" s="263"/>
      <c r="L508" s="268"/>
      <c r="M508" s="269"/>
      <c r="N508" s="270"/>
      <c r="O508" s="270"/>
      <c r="P508" s="270"/>
      <c r="Q508" s="270"/>
      <c r="R508" s="270"/>
      <c r="S508" s="270"/>
      <c r="T508" s="271"/>
      <c r="AT508" s="272" t="s">
        <v>157</v>
      </c>
      <c r="AU508" s="272" t="s">
        <v>80</v>
      </c>
      <c r="AV508" s="14" t="s">
        <v>146</v>
      </c>
      <c r="AW508" s="14" t="s">
        <v>33</v>
      </c>
      <c r="AX508" s="14" t="s">
        <v>71</v>
      </c>
      <c r="AY508" s="272" t="s">
        <v>145</v>
      </c>
    </row>
    <row r="509" spans="2:51" s="12" customFormat="1" ht="12">
      <c r="B509" s="230"/>
      <c r="C509" s="231"/>
      <c r="D509" s="217" t="s">
        <v>157</v>
      </c>
      <c r="E509" s="232" t="s">
        <v>19</v>
      </c>
      <c r="F509" s="233" t="s">
        <v>507</v>
      </c>
      <c r="G509" s="231"/>
      <c r="H509" s="234">
        <v>1.02</v>
      </c>
      <c r="I509" s="235"/>
      <c r="J509" s="231"/>
      <c r="K509" s="231"/>
      <c r="L509" s="236"/>
      <c r="M509" s="237"/>
      <c r="N509" s="238"/>
      <c r="O509" s="238"/>
      <c r="P509" s="238"/>
      <c r="Q509" s="238"/>
      <c r="R509" s="238"/>
      <c r="S509" s="238"/>
      <c r="T509" s="239"/>
      <c r="AT509" s="240" t="s">
        <v>157</v>
      </c>
      <c r="AU509" s="240" t="s">
        <v>80</v>
      </c>
      <c r="AV509" s="12" t="s">
        <v>80</v>
      </c>
      <c r="AW509" s="12" t="s">
        <v>33</v>
      </c>
      <c r="AX509" s="12" t="s">
        <v>71</v>
      </c>
      <c r="AY509" s="240" t="s">
        <v>145</v>
      </c>
    </row>
    <row r="510" spans="2:51" s="13" customFormat="1" ht="12">
      <c r="B510" s="251"/>
      <c r="C510" s="252"/>
      <c r="D510" s="217" t="s">
        <v>157</v>
      </c>
      <c r="E510" s="253" t="s">
        <v>19</v>
      </c>
      <c r="F510" s="254" t="s">
        <v>185</v>
      </c>
      <c r="G510" s="252"/>
      <c r="H510" s="255">
        <v>95.058</v>
      </c>
      <c r="I510" s="256"/>
      <c r="J510" s="252"/>
      <c r="K510" s="252"/>
      <c r="L510" s="257"/>
      <c r="M510" s="258"/>
      <c r="N510" s="259"/>
      <c r="O510" s="259"/>
      <c r="P510" s="259"/>
      <c r="Q510" s="259"/>
      <c r="R510" s="259"/>
      <c r="S510" s="259"/>
      <c r="T510" s="260"/>
      <c r="AT510" s="261" t="s">
        <v>157</v>
      </c>
      <c r="AU510" s="261" t="s">
        <v>80</v>
      </c>
      <c r="AV510" s="13" t="s">
        <v>153</v>
      </c>
      <c r="AW510" s="13" t="s">
        <v>33</v>
      </c>
      <c r="AX510" s="13" t="s">
        <v>76</v>
      </c>
      <c r="AY510" s="261" t="s">
        <v>145</v>
      </c>
    </row>
    <row r="511" spans="2:65" s="1" customFormat="1" ht="20.4" customHeight="1">
      <c r="B511" s="38"/>
      <c r="C511" s="205" t="s">
        <v>508</v>
      </c>
      <c r="D511" s="205" t="s">
        <v>148</v>
      </c>
      <c r="E511" s="206" t="s">
        <v>509</v>
      </c>
      <c r="F511" s="207" t="s">
        <v>510</v>
      </c>
      <c r="G511" s="208" t="s">
        <v>177</v>
      </c>
      <c r="H511" s="209">
        <v>190.116</v>
      </c>
      <c r="I511" s="210"/>
      <c r="J511" s="211">
        <f>ROUND(I511*H511,2)</f>
        <v>0</v>
      </c>
      <c r="K511" s="207" t="s">
        <v>152</v>
      </c>
      <c r="L511" s="43"/>
      <c r="M511" s="212" t="s">
        <v>19</v>
      </c>
      <c r="N511" s="213" t="s">
        <v>42</v>
      </c>
      <c r="O511" s="79"/>
      <c r="P511" s="214">
        <f>O511*H511</f>
        <v>0</v>
      </c>
      <c r="Q511" s="214">
        <v>0.0002</v>
      </c>
      <c r="R511" s="214">
        <f>Q511*H511</f>
        <v>0.03802320000000001</v>
      </c>
      <c r="S511" s="214">
        <v>0</v>
      </c>
      <c r="T511" s="215">
        <f>S511*H511</f>
        <v>0</v>
      </c>
      <c r="AR511" s="17" t="s">
        <v>308</v>
      </c>
      <c r="AT511" s="17" t="s">
        <v>148</v>
      </c>
      <c r="AU511" s="17" t="s">
        <v>80</v>
      </c>
      <c r="AY511" s="17" t="s">
        <v>145</v>
      </c>
      <c r="BE511" s="216">
        <f>IF(N511="základní",J511,0)</f>
        <v>0</v>
      </c>
      <c r="BF511" s="216">
        <f>IF(N511="snížená",J511,0)</f>
        <v>0</v>
      </c>
      <c r="BG511" s="216">
        <f>IF(N511="zákl. přenesená",J511,0)</f>
        <v>0</v>
      </c>
      <c r="BH511" s="216">
        <f>IF(N511="sníž. přenesená",J511,0)</f>
        <v>0</v>
      </c>
      <c r="BI511" s="216">
        <f>IF(N511="nulová",J511,0)</f>
        <v>0</v>
      </c>
      <c r="BJ511" s="17" t="s">
        <v>76</v>
      </c>
      <c r="BK511" s="216">
        <f>ROUND(I511*H511,2)</f>
        <v>0</v>
      </c>
      <c r="BL511" s="17" t="s">
        <v>308</v>
      </c>
      <c r="BM511" s="17" t="s">
        <v>511</v>
      </c>
    </row>
    <row r="512" spans="2:47" s="1" customFormat="1" ht="12">
      <c r="B512" s="38"/>
      <c r="C512" s="39"/>
      <c r="D512" s="217" t="s">
        <v>155</v>
      </c>
      <c r="E512" s="39"/>
      <c r="F512" s="218" t="s">
        <v>502</v>
      </c>
      <c r="G512" s="39"/>
      <c r="H512" s="39"/>
      <c r="I512" s="131"/>
      <c r="J512" s="39"/>
      <c r="K512" s="39"/>
      <c r="L512" s="43"/>
      <c r="M512" s="219"/>
      <c r="N512" s="79"/>
      <c r="O512" s="79"/>
      <c r="P512" s="79"/>
      <c r="Q512" s="79"/>
      <c r="R512" s="79"/>
      <c r="S512" s="79"/>
      <c r="T512" s="80"/>
      <c r="AT512" s="17" t="s">
        <v>155</v>
      </c>
      <c r="AU512" s="17" t="s">
        <v>80</v>
      </c>
    </row>
    <row r="513" spans="2:51" s="11" customFormat="1" ht="12">
      <c r="B513" s="220"/>
      <c r="C513" s="221"/>
      <c r="D513" s="217" t="s">
        <v>157</v>
      </c>
      <c r="E513" s="222" t="s">
        <v>19</v>
      </c>
      <c r="F513" s="223" t="s">
        <v>1145</v>
      </c>
      <c r="G513" s="221"/>
      <c r="H513" s="222" t="s">
        <v>19</v>
      </c>
      <c r="I513" s="224"/>
      <c r="J513" s="221"/>
      <c r="K513" s="221"/>
      <c r="L513" s="225"/>
      <c r="M513" s="226"/>
      <c r="N513" s="227"/>
      <c r="O513" s="227"/>
      <c r="P513" s="227"/>
      <c r="Q513" s="227"/>
      <c r="R513" s="227"/>
      <c r="S513" s="227"/>
      <c r="T513" s="228"/>
      <c r="AT513" s="229" t="s">
        <v>157</v>
      </c>
      <c r="AU513" s="229" t="s">
        <v>80</v>
      </c>
      <c r="AV513" s="11" t="s">
        <v>76</v>
      </c>
      <c r="AW513" s="11" t="s">
        <v>33</v>
      </c>
      <c r="AX513" s="11" t="s">
        <v>71</v>
      </c>
      <c r="AY513" s="229" t="s">
        <v>145</v>
      </c>
    </row>
    <row r="514" spans="2:51" s="11" customFormat="1" ht="12">
      <c r="B514" s="220"/>
      <c r="C514" s="221"/>
      <c r="D514" s="217" t="s">
        <v>157</v>
      </c>
      <c r="E514" s="222" t="s">
        <v>19</v>
      </c>
      <c r="F514" s="223" t="s">
        <v>159</v>
      </c>
      <c r="G514" s="221"/>
      <c r="H514" s="222" t="s">
        <v>19</v>
      </c>
      <c r="I514" s="224"/>
      <c r="J514" s="221"/>
      <c r="K514" s="221"/>
      <c r="L514" s="225"/>
      <c r="M514" s="226"/>
      <c r="N514" s="227"/>
      <c r="O514" s="227"/>
      <c r="P514" s="227"/>
      <c r="Q514" s="227"/>
      <c r="R514" s="227"/>
      <c r="S514" s="227"/>
      <c r="T514" s="228"/>
      <c r="AT514" s="229" t="s">
        <v>157</v>
      </c>
      <c r="AU514" s="229" t="s">
        <v>80</v>
      </c>
      <c r="AV514" s="11" t="s">
        <v>76</v>
      </c>
      <c r="AW514" s="11" t="s">
        <v>33</v>
      </c>
      <c r="AX514" s="11" t="s">
        <v>71</v>
      </c>
      <c r="AY514" s="229" t="s">
        <v>145</v>
      </c>
    </row>
    <row r="515" spans="2:51" s="11" customFormat="1" ht="12">
      <c r="B515" s="220"/>
      <c r="C515" s="221"/>
      <c r="D515" s="217" t="s">
        <v>157</v>
      </c>
      <c r="E515" s="222" t="s">
        <v>19</v>
      </c>
      <c r="F515" s="223" t="s">
        <v>179</v>
      </c>
      <c r="G515" s="221"/>
      <c r="H515" s="222" t="s">
        <v>19</v>
      </c>
      <c r="I515" s="224"/>
      <c r="J515" s="221"/>
      <c r="K515" s="221"/>
      <c r="L515" s="225"/>
      <c r="M515" s="226"/>
      <c r="N515" s="227"/>
      <c r="O515" s="227"/>
      <c r="P515" s="227"/>
      <c r="Q515" s="227"/>
      <c r="R515" s="227"/>
      <c r="S515" s="227"/>
      <c r="T515" s="228"/>
      <c r="AT515" s="229" t="s">
        <v>157</v>
      </c>
      <c r="AU515" s="229" t="s">
        <v>80</v>
      </c>
      <c r="AV515" s="11" t="s">
        <v>76</v>
      </c>
      <c r="AW515" s="11" t="s">
        <v>33</v>
      </c>
      <c r="AX515" s="11" t="s">
        <v>71</v>
      </c>
      <c r="AY515" s="229" t="s">
        <v>145</v>
      </c>
    </row>
    <row r="516" spans="2:51" s="12" customFormat="1" ht="12">
      <c r="B516" s="230"/>
      <c r="C516" s="231"/>
      <c r="D516" s="217" t="s">
        <v>157</v>
      </c>
      <c r="E516" s="232" t="s">
        <v>19</v>
      </c>
      <c r="F516" s="233" t="s">
        <v>512</v>
      </c>
      <c r="G516" s="231"/>
      <c r="H516" s="234">
        <v>221.256</v>
      </c>
      <c r="I516" s="235"/>
      <c r="J516" s="231"/>
      <c r="K516" s="231"/>
      <c r="L516" s="236"/>
      <c r="M516" s="237"/>
      <c r="N516" s="238"/>
      <c r="O516" s="238"/>
      <c r="P516" s="238"/>
      <c r="Q516" s="238"/>
      <c r="R516" s="238"/>
      <c r="S516" s="238"/>
      <c r="T516" s="239"/>
      <c r="AT516" s="240" t="s">
        <v>157</v>
      </c>
      <c r="AU516" s="240" t="s">
        <v>80</v>
      </c>
      <c r="AV516" s="12" t="s">
        <v>80</v>
      </c>
      <c r="AW516" s="12" t="s">
        <v>33</v>
      </c>
      <c r="AX516" s="12" t="s">
        <v>71</v>
      </c>
      <c r="AY516" s="240" t="s">
        <v>145</v>
      </c>
    </row>
    <row r="517" spans="2:51" s="12" customFormat="1" ht="12">
      <c r="B517" s="230"/>
      <c r="C517" s="231"/>
      <c r="D517" s="217" t="s">
        <v>157</v>
      </c>
      <c r="E517" s="232" t="s">
        <v>19</v>
      </c>
      <c r="F517" s="233" t="s">
        <v>513</v>
      </c>
      <c r="G517" s="231"/>
      <c r="H517" s="234">
        <v>-110.32</v>
      </c>
      <c r="I517" s="235"/>
      <c r="J517" s="231"/>
      <c r="K517" s="231"/>
      <c r="L517" s="236"/>
      <c r="M517" s="237"/>
      <c r="N517" s="238"/>
      <c r="O517" s="238"/>
      <c r="P517" s="238"/>
      <c r="Q517" s="238"/>
      <c r="R517" s="238"/>
      <c r="S517" s="238"/>
      <c r="T517" s="239"/>
      <c r="AT517" s="240" t="s">
        <v>157</v>
      </c>
      <c r="AU517" s="240" t="s">
        <v>80</v>
      </c>
      <c r="AV517" s="12" t="s">
        <v>80</v>
      </c>
      <c r="AW517" s="12" t="s">
        <v>33</v>
      </c>
      <c r="AX517" s="12" t="s">
        <v>71</v>
      </c>
      <c r="AY517" s="240" t="s">
        <v>145</v>
      </c>
    </row>
    <row r="518" spans="2:51" s="11" customFormat="1" ht="12">
      <c r="B518" s="220"/>
      <c r="C518" s="221"/>
      <c r="D518" s="217" t="s">
        <v>157</v>
      </c>
      <c r="E518" s="222" t="s">
        <v>19</v>
      </c>
      <c r="F518" s="223" t="s">
        <v>181</v>
      </c>
      <c r="G518" s="221"/>
      <c r="H518" s="222" t="s">
        <v>19</v>
      </c>
      <c r="I518" s="224"/>
      <c r="J518" s="221"/>
      <c r="K518" s="221"/>
      <c r="L518" s="225"/>
      <c r="M518" s="226"/>
      <c r="N518" s="227"/>
      <c r="O518" s="227"/>
      <c r="P518" s="227"/>
      <c r="Q518" s="227"/>
      <c r="R518" s="227"/>
      <c r="S518" s="227"/>
      <c r="T518" s="228"/>
      <c r="AT518" s="229" t="s">
        <v>157</v>
      </c>
      <c r="AU518" s="229" t="s">
        <v>80</v>
      </c>
      <c r="AV518" s="11" t="s">
        <v>76</v>
      </c>
      <c r="AW518" s="11" t="s">
        <v>33</v>
      </c>
      <c r="AX518" s="11" t="s">
        <v>71</v>
      </c>
      <c r="AY518" s="229" t="s">
        <v>145</v>
      </c>
    </row>
    <row r="519" spans="2:51" s="12" customFormat="1" ht="12">
      <c r="B519" s="230"/>
      <c r="C519" s="231"/>
      <c r="D519" s="217" t="s">
        <v>157</v>
      </c>
      <c r="E519" s="232" t="s">
        <v>19</v>
      </c>
      <c r="F519" s="233" t="s">
        <v>1202</v>
      </c>
      <c r="G519" s="231"/>
      <c r="H519" s="234">
        <v>132.3</v>
      </c>
      <c r="I519" s="235"/>
      <c r="J519" s="231"/>
      <c r="K519" s="231"/>
      <c r="L519" s="236"/>
      <c r="M519" s="237"/>
      <c r="N519" s="238"/>
      <c r="O519" s="238"/>
      <c r="P519" s="238"/>
      <c r="Q519" s="238"/>
      <c r="R519" s="238"/>
      <c r="S519" s="238"/>
      <c r="T519" s="239"/>
      <c r="AT519" s="240" t="s">
        <v>157</v>
      </c>
      <c r="AU519" s="240" t="s">
        <v>80</v>
      </c>
      <c r="AV519" s="12" t="s">
        <v>80</v>
      </c>
      <c r="AW519" s="12" t="s">
        <v>33</v>
      </c>
      <c r="AX519" s="12" t="s">
        <v>71</v>
      </c>
      <c r="AY519" s="240" t="s">
        <v>145</v>
      </c>
    </row>
    <row r="520" spans="2:51" s="12" customFormat="1" ht="12">
      <c r="B520" s="230"/>
      <c r="C520" s="231"/>
      <c r="D520" s="217" t="s">
        <v>157</v>
      </c>
      <c r="E520" s="232" t="s">
        <v>19</v>
      </c>
      <c r="F520" s="233" t="s">
        <v>1203</v>
      </c>
      <c r="G520" s="231"/>
      <c r="H520" s="234">
        <v>-55.16</v>
      </c>
      <c r="I520" s="235"/>
      <c r="J520" s="231"/>
      <c r="K520" s="231"/>
      <c r="L520" s="236"/>
      <c r="M520" s="237"/>
      <c r="N520" s="238"/>
      <c r="O520" s="238"/>
      <c r="P520" s="238"/>
      <c r="Q520" s="238"/>
      <c r="R520" s="238"/>
      <c r="S520" s="238"/>
      <c r="T520" s="239"/>
      <c r="AT520" s="240" t="s">
        <v>157</v>
      </c>
      <c r="AU520" s="240" t="s">
        <v>80</v>
      </c>
      <c r="AV520" s="12" t="s">
        <v>80</v>
      </c>
      <c r="AW520" s="12" t="s">
        <v>33</v>
      </c>
      <c r="AX520" s="12" t="s">
        <v>71</v>
      </c>
      <c r="AY520" s="240" t="s">
        <v>145</v>
      </c>
    </row>
    <row r="521" spans="2:51" s="14" customFormat="1" ht="12">
      <c r="B521" s="262"/>
      <c r="C521" s="263"/>
      <c r="D521" s="217" t="s">
        <v>157</v>
      </c>
      <c r="E521" s="264" t="s">
        <v>19</v>
      </c>
      <c r="F521" s="265" t="s">
        <v>229</v>
      </c>
      <c r="G521" s="263"/>
      <c r="H521" s="266">
        <v>188.076</v>
      </c>
      <c r="I521" s="267"/>
      <c r="J521" s="263"/>
      <c r="K521" s="263"/>
      <c r="L521" s="268"/>
      <c r="M521" s="269"/>
      <c r="N521" s="270"/>
      <c r="O521" s="270"/>
      <c r="P521" s="270"/>
      <c r="Q521" s="270"/>
      <c r="R521" s="270"/>
      <c r="S521" s="270"/>
      <c r="T521" s="271"/>
      <c r="AT521" s="272" t="s">
        <v>157</v>
      </c>
      <c r="AU521" s="272" t="s">
        <v>80</v>
      </c>
      <c r="AV521" s="14" t="s">
        <v>146</v>
      </c>
      <c r="AW521" s="14" t="s">
        <v>33</v>
      </c>
      <c r="AX521" s="14" t="s">
        <v>71</v>
      </c>
      <c r="AY521" s="272" t="s">
        <v>145</v>
      </c>
    </row>
    <row r="522" spans="2:51" s="12" customFormat="1" ht="12">
      <c r="B522" s="230"/>
      <c r="C522" s="231"/>
      <c r="D522" s="217" t="s">
        <v>157</v>
      </c>
      <c r="E522" s="232" t="s">
        <v>19</v>
      </c>
      <c r="F522" s="233" t="s">
        <v>516</v>
      </c>
      <c r="G522" s="231"/>
      <c r="H522" s="234">
        <v>2.04</v>
      </c>
      <c r="I522" s="235"/>
      <c r="J522" s="231"/>
      <c r="K522" s="231"/>
      <c r="L522" s="236"/>
      <c r="M522" s="237"/>
      <c r="N522" s="238"/>
      <c r="O522" s="238"/>
      <c r="P522" s="238"/>
      <c r="Q522" s="238"/>
      <c r="R522" s="238"/>
      <c r="S522" s="238"/>
      <c r="T522" s="239"/>
      <c r="AT522" s="240" t="s">
        <v>157</v>
      </c>
      <c r="AU522" s="240" t="s">
        <v>80</v>
      </c>
      <c r="AV522" s="12" t="s">
        <v>80</v>
      </c>
      <c r="AW522" s="12" t="s">
        <v>33</v>
      </c>
      <c r="AX522" s="12" t="s">
        <v>71</v>
      </c>
      <c r="AY522" s="240" t="s">
        <v>145</v>
      </c>
    </row>
    <row r="523" spans="2:51" s="13" customFormat="1" ht="12">
      <c r="B523" s="251"/>
      <c r="C523" s="252"/>
      <c r="D523" s="217" t="s">
        <v>157</v>
      </c>
      <c r="E523" s="253" t="s">
        <v>19</v>
      </c>
      <c r="F523" s="254" t="s">
        <v>185</v>
      </c>
      <c r="G523" s="252"/>
      <c r="H523" s="255">
        <v>190.116</v>
      </c>
      <c r="I523" s="256"/>
      <c r="J523" s="252"/>
      <c r="K523" s="252"/>
      <c r="L523" s="257"/>
      <c r="M523" s="258"/>
      <c r="N523" s="259"/>
      <c r="O523" s="259"/>
      <c r="P523" s="259"/>
      <c r="Q523" s="259"/>
      <c r="R523" s="259"/>
      <c r="S523" s="259"/>
      <c r="T523" s="260"/>
      <c r="AT523" s="261" t="s">
        <v>157</v>
      </c>
      <c r="AU523" s="261" t="s">
        <v>80</v>
      </c>
      <c r="AV523" s="13" t="s">
        <v>153</v>
      </c>
      <c r="AW523" s="13" t="s">
        <v>33</v>
      </c>
      <c r="AX523" s="13" t="s">
        <v>76</v>
      </c>
      <c r="AY523" s="261" t="s">
        <v>145</v>
      </c>
    </row>
    <row r="524" spans="2:65" s="1" customFormat="1" ht="20.4" customHeight="1">
      <c r="B524" s="38"/>
      <c r="C524" s="205" t="s">
        <v>517</v>
      </c>
      <c r="D524" s="205" t="s">
        <v>148</v>
      </c>
      <c r="E524" s="206" t="s">
        <v>518</v>
      </c>
      <c r="F524" s="207" t="s">
        <v>519</v>
      </c>
      <c r="G524" s="208" t="s">
        <v>316</v>
      </c>
      <c r="H524" s="209">
        <v>147.1</v>
      </c>
      <c r="I524" s="210"/>
      <c r="J524" s="211">
        <f>ROUND(I524*H524,2)</f>
        <v>0</v>
      </c>
      <c r="K524" s="207" t="s">
        <v>152</v>
      </c>
      <c r="L524" s="43"/>
      <c r="M524" s="212" t="s">
        <v>19</v>
      </c>
      <c r="N524" s="213" t="s">
        <v>42</v>
      </c>
      <c r="O524" s="79"/>
      <c r="P524" s="214">
        <f>O524*H524</f>
        <v>0</v>
      </c>
      <c r="Q524" s="214">
        <v>4E-05</v>
      </c>
      <c r="R524" s="214">
        <f>Q524*H524</f>
        <v>0.005884</v>
      </c>
      <c r="S524" s="214">
        <v>0</v>
      </c>
      <c r="T524" s="215">
        <f>S524*H524</f>
        <v>0</v>
      </c>
      <c r="AR524" s="17" t="s">
        <v>308</v>
      </c>
      <c r="AT524" s="17" t="s">
        <v>148</v>
      </c>
      <c r="AU524" s="17" t="s">
        <v>80</v>
      </c>
      <c r="AY524" s="17" t="s">
        <v>145</v>
      </c>
      <c r="BE524" s="216">
        <f>IF(N524="základní",J524,0)</f>
        <v>0</v>
      </c>
      <c r="BF524" s="216">
        <f>IF(N524="snížená",J524,0)</f>
        <v>0</v>
      </c>
      <c r="BG524" s="216">
        <f>IF(N524="zákl. přenesená",J524,0)</f>
        <v>0</v>
      </c>
      <c r="BH524" s="216">
        <f>IF(N524="sníž. přenesená",J524,0)</f>
        <v>0</v>
      </c>
      <c r="BI524" s="216">
        <f>IF(N524="nulová",J524,0)</f>
        <v>0</v>
      </c>
      <c r="BJ524" s="17" t="s">
        <v>76</v>
      </c>
      <c r="BK524" s="216">
        <f>ROUND(I524*H524,2)</f>
        <v>0</v>
      </c>
      <c r="BL524" s="17" t="s">
        <v>308</v>
      </c>
      <c r="BM524" s="17" t="s">
        <v>520</v>
      </c>
    </row>
    <row r="525" spans="2:47" s="1" customFormat="1" ht="12">
      <c r="B525" s="38"/>
      <c r="C525" s="39"/>
      <c r="D525" s="217" t="s">
        <v>155</v>
      </c>
      <c r="E525" s="39"/>
      <c r="F525" s="218" t="s">
        <v>502</v>
      </c>
      <c r="G525" s="39"/>
      <c r="H525" s="39"/>
      <c r="I525" s="131"/>
      <c r="J525" s="39"/>
      <c r="K525" s="39"/>
      <c r="L525" s="43"/>
      <c r="M525" s="219"/>
      <c r="N525" s="79"/>
      <c r="O525" s="79"/>
      <c r="P525" s="79"/>
      <c r="Q525" s="79"/>
      <c r="R525" s="79"/>
      <c r="S525" s="79"/>
      <c r="T525" s="80"/>
      <c r="AT525" s="17" t="s">
        <v>155</v>
      </c>
      <c r="AU525" s="17" t="s">
        <v>80</v>
      </c>
    </row>
    <row r="526" spans="2:51" s="11" customFormat="1" ht="12">
      <c r="B526" s="220"/>
      <c r="C526" s="221"/>
      <c r="D526" s="217" t="s">
        <v>157</v>
      </c>
      <c r="E526" s="222" t="s">
        <v>19</v>
      </c>
      <c r="F526" s="223" t="s">
        <v>1145</v>
      </c>
      <c r="G526" s="221"/>
      <c r="H526" s="222" t="s">
        <v>19</v>
      </c>
      <c r="I526" s="224"/>
      <c r="J526" s="221"/>
      <c r="K526" s="221"/>
      <c r="L526" s="225"/>
      <c r="M526" s="226"/>
      <c r="N526" s="227"/>
      <c r="O526" s="227"/>
      <c r="P526" s="227"/>
      <c r="Q526" s="227"/>
      <c r="R526" s="227"/>
      <c r="S526" s="227"/>
      <c r="T526" s="228"/>
      <c r="AT526" s="229" t="s">
        <v>157</v>
      </c>
      <c r="AU526" s="229" t="s">
        <v>80</v>
      </c>
      <c r="AV526" s="11" t="s">
        <v>76</v>
      </c>
      <c r="AW526" s="11" t="s">
        <v>33</v>
      </c>
      <c r="AX526" s="11" t="s">
        <v>71</v>
      </c>
      <c r="AY526" s="229" t="s">
        <v>145</v>
      </c>
    </row>
    <row r="527" spans="2:51" s="11" customFormat="1" ht="12">
      <c r="B527" s="220"/>
      <c r="C527" s="221"/>
      <c r="D527" s="217" t="s">
        <v>157</v>
      </c>
      <c r="E527" s="222" t="s">
        <v>19</v>
      </c>
      <c r="F527" s="223" t="s">
        <v>159</v>
      </c>
      <c r="G527" s="221"/>
      <c r="H527" s="222" t="s">
        <v>19</v>
      </c>
      <c r="I527" s="224"/>
      <c r="J527" s="221"/>
      <c r="K527" s="221"/>
      <c r="L527" s="225"/>
      <c r="M527" s="226"/>
      <c r="N527" s="227"/>
      <c r="O527" s="227"/>
      <c r="P527" s="227"/>
      <c r="Q527" s="227"/>
      <c r="R527" s="227"/>
      <c r="S527" s="227"/>
      <c r="T527" s="228"/>
      <c r="AT527" s="229" t="s">
        <v>157</v>
      </c>
      <c r="AU527" s="229" t="s">
        <v>80</v>
      </c>
      <c r="AV527" s="11" t="s">
        <v>76</v>
      </c>
      <c r="AW527" s="11" t="s">
        <v>33</v>
      </c>
      <c r="AX527" s="11" t="s">
        <v>71</v>
      </c>
      <c r="AY527" s="229" t="s">
        <v>145</v>
      </c>
    </row>
    <row r="528" spans="2:51" s="11" customFormat="1" ht="12">
      <c r="B528" s="220"/>
      <c r="C528" s="221"/>
      <c r="D528" s="217" t="s">
        <v>157</v>
      </c>
      <c r="E528" s="222" t="s">
        <v>19</v>
      </c>
      <c r="F528" s="223" t="s">
        <v>179</v>
      </c>
      <c r="G528" s="221"/>
      <c r="H528" s="222" t="s">
        <v>19</v>
      </c>
      <c r="I528" s="224"/>
      <c r="J528" s="221"/>
      <c r="K528" s="221"/>
      <c r="L528" s="225"/>
      <c r="M528" s="226"/>
      <c r="N528" s="227"/>
      <c r="O528" s="227"/>
      <c r="P528" s="227"/>
      <c r="Q528" s="227"/>
      <c r="R528" s="227"/>
      <c r="S528" s="227"/>
      <c r="T528" s="228"/>
      <c r="AT528" s="229" t="s">
        <v>157</v>
      </c>
      <c r="AU528" s="229" t="s">
        <v>80</v>
      </c>
      <c r="AV528" s="11" t="s">
        <v>76</v>
      </c>
      <c r="AW528" s="11" t="s">
        <v>33</v>
      </c>
      <c r="AX528" s="11" t="s">
        <v>71</v>
      </c>
      <c r="AY528" s="229" t="s">
        <v>145</v>
      </c>
    </row>
    <row r="529" spans="2:51" s="12" customFormat="1" ht="12">
      <c r="B529" s="230"/>
      <c r="C529" s="231"/>
      <c r="D529" s="217" t="s">
        <v>157</v>
      </c>
      <c r="E529" s="232" t="s">
        <v>19</v>
      </c>
      <c r="F529" s="233" t="s">
        <v>521</v>
      </c>
      <c r="G529" s="231"/>
      <c r="H529" s="234">
        <v>87.8</v>
      </c>
      <c r="I529" s="235"/>
      <c r="J529" s="231"/>
      <c r="K529" s="231"/>
      <c r="L529" s="236"/>
      <c r="M529" s="237"/>
      <c r="N529" s="238"/>
      <c r="O529" s="238"/>
      <c r="P529" s="238"/>
      <c r="Q529" s="238"/>
      <c r="R529" s="238"/>
      <c r="S529" s="238"/>
      <c r="T529" s="239"/>
      <c r="AT529" s="240" t="s">
        <v>157</v>
      </c>
      <c r="AU529" s="240" t="s">
        <v>80</v>
      </c>
      <c r="AV529" s="12" t="s">
        <v>80</v>
      </c>
      <c r="AW529" s="12" t="s">
        <v>33</v>
      </c>
      <c r="AX529" s="12" t="s">
        <v>71</v>
      </c>
      <c r="AY529" s="240" t="s">
        <v>145</v>
      </c>
    </row>
    <row r="530" spans="2:51" s="11" customFormat="1" ht="12">
      <c r="B530" s="220"/>
      <c r="C530" s="221"/>
      <c r="D530" s="217" t="s">
        <v>157</v>
      </c>
      <c r="E530" s="222" t="s">
        <v>19</v>
      </c>
      <c r="F530" s="223" t="s">
        <v>181</v>
      </c>
      <c r="G530" s="221"/>
      <c r="H530" s="222" t="s">
        <v>19</v>
      </c>
      <c r="I530" s="224"/>
      <c r="J530" s="221"/>
      <c r="K530" s="221"/>
      <c r="L530" s="225"/>
      <c r="M530" s="226"/>
      <c r="N530" s="227"/>
      <c r="O530" s="227"/>
      <c r="P530" s="227"/>
      <c r="Q530" s="227"/>
      <c r="R530" s="227"/>
      <c r="S530" s="227"/>
      <c r="T530" s="228"/>
      <c r="AT530" s="229" t="s">
        <v>157</v>
      </c>
      <c r="AU530" s="229" t="s">
        <v>80</v>
      </c>
      <c r="AV530" s="11" t="s">
        <v>76</v>
      </c>
      <c r="AW530" s="11" t="s">
        <v>33</v>
      </c>
      <c r="AX530" s="11" t="s">
        <v>71</v>
      </c>
      <c r="AY530" s="229" t="s">
        <v>145</v>
      </c>
    </row>
    <row r="531" spans="2:51" s="12" customFormat="1" ht="12">
      <c r="B531" s="230"/>
      <c r="C531" s="231"/>
      <c r="D531" s="217" t="s">
        <v>157</v>
      </c>
      <c r="E531" s="232" t="s">
        <v>19</v>
      </c>
      <c r="F531" s="233" t="s">
        <v>1204</v>
      </c>
      <c r="G531" s="231"/>
      <c r="H531" s="234">
        <v>52.5</v>
      </c>
      <c r="I531" s="235"/>
      <c r="J531" s="231"/>
      <c r="K531" s="231"/>
      <c r="L531" s="236"/>
      <c r="M531" s="237"/>
      <c r="N531" s="238"/>
      <c r="O531" s="238"/>
      <c r="P531" s="238"/>
      <c r="Q531" s="238"/>
      <c r="R531" s="238"/>
      <c r="S531" s="238"/>
      <c r="T531" s="239"/>
      <c r="AT531" s="240" t="s">
        <v>157</v>
      </c>
      <c r="AU531" s="240" t="s">
        <v>80</v>
      </c>
      <c r="AV531" s="12" t="s">
        <v>80</v>
      </c>
      <c r="AW531" s="12" t="s">
        <v>33</v>
      </c>
      <c r="AX531" s="12" t="s">
        <v>71</v>
      </c>
      <c r="AY531" s="240" t="s">
        <v>145</v>
      </c>
    </row>
    <row r="532" spans="2:51" s="14" customFormat="1" ht="12">
      <c r="B532" s="262"/>
      <c r="C532" s="263"/>
      <c r="D532" s="217" t="s">
        <v>157</v>
      </c>
      <c r="E532" s="264" t="s">
        <v>19</v>
      </c>
      <c r="F532" s="265" t="s">
        <v>229</v>
      </c>
      <c r="G532" s="263"/>
      <c r="H532" s="266">
        <v>140.3</v>
      </c>
      <c r="I532" s="267"/>
      <c r="J532" s="263"/>
      <c r="K532" s="263"/>
      <c r="L532" s="268"/>
      <c r="M532" s="269"/>
      <c r="N532" s="270"/>
      <c r="O532" s="270"/>
      <c r="P532" s="270"/>
      <c r="Q532" s="270"/>
      <c r="R532" s="270"/>
      <c r="S532" s="270"/>
      <c r="T532" s="271"/>
      <c r="AT532" s="272" t="s">
        <v>157</v>
      </c>
      <c r="AU532" s="272" t="s">
        <v>80</v>
      </c>
      <c r="AV532" s="14" t="s">
        <v>146</v>
      </c>
      <c r="AW532" s="14" t="s">
        <v>33</v>
      </c>
      <c r="AX532" s="14" t="s">
        <v>71</v>
      </c>
      <c r="AY532" s="272" t="s">
        <v>145</v>
      </c>
    </row>
    <row r="533" spans="2:51" s="12" customFormat="1" ht="12">
      <c r="B533" s="230"/>
      <c r="C533" s="231"/>
      <c r="D533" s="217" t="s">
        <v>157</v>
      </c>
      <c r="E533" s="232" t="s">
        <v>19</v>
      </c>
      <c r="F533" s="233" t="s">
        <v>523</v>
      </c>
      <c r="G533" s="231"/>
      <c r="H533" s="234">
        <v>6.8</v>
      </c>
      <c r="I533" s="235"/>
      <c r="J533" s="231"/>
      <c r="K533" s="231"/>
      <c r="L533" s="236"/>
      <c r="M533" s="237"/>
      <c r="N533" s="238"/>
      <c r="O533" s="238"/>
      <c r="P533" s="238"/>
      <c r="Q533" s="238"/>
      <c r="R533" s="238"/>
      <c r="S533" s="238"/>
      <c r="T533" s="239"/>
      <c r="AT533" s="240" t="s">
        <v>157</v>
      </c>
      <c r="AU533" s="240" t="s">
        <v>80</v>
      </c>
      <c r="AV533" s="12" t="s">
        <v>80</v>
      </c>
      <c r="AW533" s="12" t="s">
        <v>33</v>
      </c>
      <c r="AX533" s="12" t="s">
        <v>71</v>
      </c>
      <c r="AY533" s="240" t="s">
        <v>145</v>
      </c>
    </row>
    <row r="534" spans="2:51" s="13" customFormat="1" ht="12">
      <c r="B534" s="251"/>
      <c r="C534" s="252"/>
      <c r="D534" s="217" t="s">
        <v>157</v>
      </c>
      <c r="E534" s="253" t="s">
        <v>19</v>
      </c>
      <c r="F534" s="254" t="s">
        <v>185</v>
      </c>
      <c r="G534" s="252"/>
      <c r="H534" s="255">
        <v>147.1</v>
      </c>
      <c r="I534" s="256"/>
      <c r="J534" s="252"/>
      <c r="K534" s="252"/>
      <c r="L534" s="257"/>
      <c r="M534" s="258"/>
      <c r="N534" s="259"/>
      <c r="O534" s="259"/>
      <c r="P534" s="259"/>
      <c r="Q534" s="259"/>
      <c r="R534" s="259"/>
      <c r="S534" s="259"/>
      <c r="T534" s="260"/>
      <c r="AT534" s="261" t="s">
        <v>157</v>
      </c>
      <c r="AU534" s="261" t="s">
        <v>80</v>
      </c>
      <c r="AV534" s="13" t="s">
        <v>153</v>
      </c>
      <c r="AW534" s="13" t="s">
        <v>33</v>
      </c>
      <c r="AX534" s="13" t="s">
        <v>76</v>
      </c>
      <c r="AY534" s="261" t="s">
        <v>145</v>
      </c>
    </row>
    <row r="535" spans="2:65" s="1" customFormat="1" ht="20.4" customHeight="1">
      <c r="B535" s="38"/>
      <c r="C535" s="205" t="s">
        <v>524</v>
      </c>
      <c r="D535" s="205" t="s">
        <v>148</v>
      </c>
      <c r="E535" s="206" t="s">
        <v>525</v>
      </c>
      <c r="F535" s="207" t="s">
        <v>526</v>
      </c>
      <c r="G535" s="208" t="s">
        <v>177</v>
      </c>
      <c r="H535" s="209">
        <v>1.02</v>
      </c>
      <c r="I535" s="210"/>
      <c r="J535" s="211">
        <f>ROUND(I535*H535,2)</f>
        <v>0</v>
      </c>
      <c r="K535" s="207" t="s">
        <v>152</v>
      </c>
      <c r="L535" s="43"/>
      <c r="M535" s="212" t="s">
        <v>19</v>
      </c>
      <c r="N535" s="213" t="s">
        <v>42</v>
      </c>
      <c r="O535" s="79"/>
      <c r="P535" s="214">
        <f>O535*H535</f>
        <v>0</v>
      </c>
      <c r="Q535" s="214">
        <v>0</v>
      </c>
      <c r="R535" s="214">
        <f>Q535*H535</f>
        <v>0</v>
      </c>
      <c r="S535" s="214">
        <v>0</v>
      </c>
      <c r="T535" s="215">
        <f>S535*H535</f>
        <v>0</v>
      </c>
      <c r="AR535" s="17" t="s">
        <v>308</v>
      </c>
      <c r="AT535" s="17" t="s">
        <v>148</v>
      </c>
      <c r="AU535" s="17" t="s">
        <v>80</v>
      </c>
      <c r="AY535" s="17" t="s">
        <v>145</v>
      </c>
      <c r="BE535" s="216">
        <f>IF(N535="základní",J535,0)</f>
        <v>0</v>
      </c>
      <c r="BF535" s="216">
        <f>IF(N535="snížená",J535,0)</f>
        <v>0</v>
      </c>
      <c r="BG535" s="216">
        <f>IF(N535="zákl. přenesená",J535,0)</f>
        <v>0</v>
      </c>
      <c r="BH535" s="216">
        <f>IF(N535="sníž. přenesená",J535,0)</f>
        <v>0</v>
      </c>
      <c r="BI535" s="216">
        <f>IF(N535="nulová",J535,0)</f>
        <v>0</v>
      </c>
      <c r="BJ535" s="17" t="s">
        <v>76</v>
      </c>
      <c r="BK535" s="216">
        <f>ROUND(I535*H535,2)</f>
        <v>0</v>
      </c>
      <c r="BL535" s="17" t="s">
        <v>308</v>
      </c>
      <c r="BM535" s="17" t="s">
        <v>527</v>
      </c>
    </row>
    <row r="536" spans="2:47" s="1" customFormat="1" ht="12">
      <c r="B536" s="38"/>
      <c r="C536" s="39"/>
      <c r="D536" s="217" t="s">
        <v>155</v>
      </c>
      <c r="E536" s="39"/>
      <c r="F536" s="218" t="s">
        <v>502</v>
      </c>
      <c r="G536" s="39"/>
      <c r="H536" s="39"/>
      <c r="I536" s="131"/>
      <c r="J536" s="39"/>
      <c r="K536" s="39"/>
      <c r="L536" s="43"/>
      <c r="M536" s="219"/>
      <c r="N536" s="79"/>
      <c r="O536" s="79"/>
      <c r="P536" s="79"/>
      <c r="Q536" s="79"/>
      <c r="R536" s="79"/>
      <c r="S536" s="79"/>
      <c r="T536" s="80"/>
      <c r="AT536" s="17" t="s">
        <v>155</v>
      </c>
      <c r="AU536" s="17" t="s">
        <v>80</v>
      </c>
    </row>
    <row r="537" spans="2:65" s="1" customFormat="1" ht="20.4" customHeight="1">
      <c r="B537" s="38"/>
      <c r="C537" s="205" t="s">
        <v>528</v>
      </c>
      <c r="D537" s="205" t="s">
        <v>148</v>
      </c>
      <c r="E537" s="206" t="s">
        <v>529</v>
      </c>
      <c r="F537" s="207" t="s">
        <v>530</v>
      </c>
      <c r="G537" s="208" t="s">
        <v>177</v>
      </c>
      <c r="H537" s="209">
        <v>3.88</v>
      </c>
      <c r="I537" s="210"/>
      <c r="J537" s="211">
        <f>ROUND(I537*H537,2)</f>
        <v>0</v>
      </c>
      <c r="K537" s="207" t="s">
        <v>152</v>
      </c>
      <c r="L537" s="43"/>
      <c r="M537" s="212" t="s">
        <v>19</v>
      </c>
      <c r="N537" s="213" t="s">
        <v>42</v>
      </c>
      <c r="O537" s="79"/>
      <c r="P537" s="214">
        <f>O537*H537</f>
        <v>0</v>
      </c>
      <c r="Q537" s="214">
        <v>0.01206</v>
      </c>
      <c r="R537" s="214">
        <f>Q537*H537</f>
        <v>0.046792799999999996</v>
      </c>
      <c r="S537" s="214">
        <v>0</v>
      </c>
      <c r="T537" s="215">
        <f>S537*H537</f>
        <v>0</v>
      </c>
      <c r="AR537" s="17" t="s">
        <v>308</v>
      </c>
      <c r="AT537" s="17" t="s">
        <v>148</v>
      </c>
      <c r="AU537" s="17" t="s">
        <v>80</v>
      </c>
      <c r="AY537" s="17" t="s">
        <v>145</v>
      </c>
      <c r="BE537" s="216">
        <f>IF(N537="základní",J537,0)</f>
        <v>0</v>
      </c>
      <c r="BF537" s="216">
        <f>IF(N537="snížená",J537,0)</f>
        <v>0</v>
      </c>
      <c r="BG537" s="216">
        <f>IF(N537="zákl. přenesená",J537,0)</f>
        <v>0</v>
      </c>
      <c r="BH537" s="216">
        <f>IF(N537="sníž. přenesená",J537,0)</f>
        <v>0</v>
      </c>
      <c r="BI537" s="216">
        <f>IF(N537="nulová",J537,0)</f>
        <v>0</v>
      </c>
      <c r="BJ537" s="17" t="s">
        <v>76</v>
      </c>
      <c r="BK537" s="216">
        <f>ROUND(I537*H537,2)</f>
        <v>0</v>
      </c>
      <c r="BL537" s="17" t="s">
        <v>308</v>
      </c>
      <c r="BM537" s="17" t="s">
        <v>531</v>
      </c>
    </row>
    <row r="538" spans="2:47" s="1" customFormat="1" ht="12">
      <c r="B538" s="38"/>
      <c r="C538" s="39"/>
      <c r="D538" s="217" t="s">
        <v>155</v>
      </c>
      <c r="E538" s="39"/>
      <c r="F538" s="218" t="s">
        <v>532</v>
      </c>
      <c r="G538" s="39"/>
      <c r="H538" s="39"/>
      <c r="I538" s="131"/>
      <c r="J538" s="39"/>
      <c r="K538" s="39"/>
      <c r="L538" s="43"/>
      <c r="M538" s="219"/>
      <c r="N538" s="79"/>
      <c r="O538" s="79"/>
      <c r="P538" s="79"/>
      <c r="Q538" s="79"/>
      <c r="R538" s="79"/>
      <c r="S538" s="79"/>
      <c r="T538" s="80"/>
      <c r="AT538" s="17" t="s">
        <v>155</v>
      </c>
      <c r="AU538" s="17" t="s">
        <v>80</v>
      </c>
    </row>
    <row r="539" spans="2:51" s="11" customFormat="1" ht="12">
      <c r="B539" s="220"/>
      <c r="C539" s="221"/>
      <c r="D539" s="217" t="s">
        <v>157</v>
      </c>
      <c r="E539" s="222" t="s">
        <v>19</v>
      </c>
      <c r="F539" s="223" t="s">
        <v>1145</v>
      </c>
      <c r="G539" s="221"/>
      <c r="H539" s="222" t="s">
        <v>19</v>
      </c>
      <c r="I539" s="224"/>
      <c r="J539" s="221"/>
      <c r="K539" s="221"/>
      <c r="L539" s="225"/>
      <c r="M539" s="226"/>
      <c r="N539" s="227"/>
      <c r="O539" s="227"/>
      <c r="P539" s="227"/>
      <c r="Q539" s="227"/>
      <c r="R539" s="227"/>
      <c r="S539" s="227"/>
      <c r="T539" s="228"/>
      <c r="AT539" s="229" t="s">
        <v>157</v>
      </c>
      <c r="AU539" s="229" t="s">
        <v>80</v>
      </c>
      <c r="AV539" s="11" t="s">
        <v>76</v>
      </c>
      <c r="AW539" s="11" t="s">
        <v>33</v>
      </c>
      <c r="AX539" s="11" t="s">
        <v>71</v>
      </c>
      <c r="AY539" s="229" t="s">
        <v>145</v>
      </c>
    </row>
    <row r="540" spans="2:51" s="11" customFormat="1" ht="12">
      <c r="B540" s="220"/>
      <c r="C540" s="221"/>
      <c r="D540" s="217" t="s">
        <v>157</v>
      </c>
      <c r="E540" s="222" t="s">
        <v>19</v>
      </c>
      <c r="F540" s="223" t="s">
        <v>264</v>
      </c>
      <c r="G540" s="221"/>
      <c r="H540" s="222" t="s">
        <v>19</v>
      </c>
      <c r="I540" s="224"/>
      <c r="J540" s="221"/>
      <c r="K540" s="221"/>
      <c r="L540" s="225"/>
      <c r="M540" s="226"/>
      <c r="N540" s="227"/>
      <c r="O540" s="227"/>
      <c r="P540" s="227"/>
      <c r="Q540" s="227"/>
      <c r="R540" s="227"/>
      <c r="S540" s="227"/>
      <c r="T540" s="228"/>
      <c r="AT540" s="229" t="s">
        <v>157</v>
      </c>
      <c r="AU540" s="229" t="s">
        <v>80</v>
      </c>
      <c r="AV540" s="11" t="s">
        <v>76</v>
      </c>
      <c r="AW540" s="11" t="s">
        <v>33</v>
      </c>
      <c r="AX540" s="11" t="s">
        <v>71</v>
      </c>
      <c r="AY540" s="229" t="s">
        <v>145</v>
      </c>
    </row>
    <row r="541" spans="2:51" s="12" customFormat="1" ht="12">
      <c r="B541" s="230"/>
      <c r="C541" s="231"/>
      <c r="D541" s="217" t="s">
        <v>157</v>
      </c>
      <c r="E541" s="232" t="s">
        <v>19</v>
      </c>
      <c r="F541" s="233" t="s">
        <v>533</v>
      </c>
      <c r="G541" s="231"/>
      <c r="H541" s="234">
        <v>3.88</v>
      </c>
      <c r="I541" s="235"/>
      <c r="J541" s="231"/>
      <c r="K541" s="231"/>
      <c r="L541" s="236"/>
      <c r="M541" s="237"/>
      <c r="N541" s="238"/>
      <c r="O541" s="238"/>
      <c r="P541" s="238"/>
      <c r="Q541" s="238"/>
      <c r="R541" s="238"/>
      <c r="S541" s="238"/>
      <c r="T541" s="239"/>
      <c r="AT541" s="240" t="s">
        <v>157</v>
      </c>
      <c r="AU541" s="240" t="s">
        <v>80</v>
      </c>
      <c r="AV541" s="12" t="s">
        <v>80</v>
      </c>
      <c r="AW541" s="12" t="s">
        <v>33</v>
      </c>
      <c r="AX541" s="12" t="s">
        <v>76</v>
      </c>
      <c r="AY541" s="240" t="s">
        <v>145</v>
      </c>
    </row>
    <row r="542" spans="2:65" s="1" customFormat="1" ht="20.4" customHeight="1">
      <c r="B542" s="38"/>
      <c r="C542" s="205" t="s">
        <v>534</v>
      </c>
      <c r="D542" s="205" t="s">
        <v>148</v>
      </c>
      <c r="E542" s="206" t="s">
        <v>535</v>
      </c>
      <c r="F542" s="207" t="s">
        <v>536</v>
      </c>
      <c r="G542" s="208" t="s">
        <v>177</v>
      </c>
      <c r="H542" s="209">
        <v>88.18</v>
      </c>
      <c r="I542" s="210"/>
      <c r="J542" s="211">
        <f>ROUND(I542*H542,2)</f>
        <v>0</v>
      </c>
      <c r="K542" s="207" t="s">
        <v>152</v>
      </c>
      <c r="L542" s="43"/>
      <c r="M542" s="212" t="s">
        <v>19</v>
      </c>
      <c r="N542" s="213" t="s">
        <v>42</v>
      </c>
      <c r="O542" s="79"/>
      <c r="P542" s="214">
        <f>O542*H542</f>
        <v>0</v>
      </c>
      <c r="Q542" s="214">
        <v>0.0001</v>
      </c>
      <c r="R542" s="214">
        <f>Q542*H542</f>
        <v>0.008818000000000001</v>
      </c>
      <c r="S542" s="214">
        <v>0</v>
      </c>
      <c r="T542" s="215">
        <f>S542*H542</f>
        <v>0</v>
      </c>
      <c r="AR542" s="17" t="s">
        <v>308</v>
      </c>
      <c r="AT542" s="17" t="s">
        <v>148</v>
      </c>
      <c r="AU542" s="17" t="s">
        <v>80</v>
      </c>
      <c r="AY542" s="17" t="s">
        <v>145</v>
      </c>
      <c r="BE542" s="216">
        <f>IF(N542="základní",J542,0)</f>
        <v>0</v>
      </c>
      <c r="BF542" s="216">
        <f>IF(N542="snížená",J542,0)</f>
        <v>0</v>
      </c>
      <c r="BG542" s="216">
        <f>IF(N542="zákl. přenesená",J542,0)</f>
        <v>0</v>
      </c>
      <c r="BH542" s="216">
        <f>IF(N542="sníž. přenesená",J542,0)</f>
        <v>0</v>
      </c>
      <c r="BI542" s="216">
        <f>IF(N542="nulová",J542,0)</f>
        <v>0</v>
      </c>
      <c r="BJ542" s="17" t="s">
        <v>76</v>
      </c>
      <c r="BK542" s="216">
        <f>ROUND(I542*H542,2)</f>
        <v>0</v>
      </c>
      <c r="BL542" s="17" t="s">
        <v>308</v>
      </c>
      <c r="BM542" s="17" t="s">
        <v>537</v>
      </c>
    </row>
    <row r="543" spans="2:47" s="1" customFormat="1" ht="12">
      <c r="B543" s="38"/>
      <c r="C543" s="39"/>
      <c r="D543" s="217" t="s">
        <v>155</v>
      </c>
      <c r="E543" s="39"/>
      <c r="F543" s="218" t="s">
        <v>532</v>
      </c>
      <c r="G543" s="39"/>
      <c r="H543" s="39"/>
      <c r="I543" s="131"/>
      <c r="J543" s="39"/>
      <c r="K543" s="39"/>
      <c r="L543" s="43"/>
      <c r="M543" s="219"/>
      <c r="N543" s="79"/>
      <c r="O543" s="79"/>
      <c r="P543" s="79"/>
      <c r="Q543" s="79"/>
      <c r="R543" s="79"/>
      <c r="S543" s="79"/>
      <c r="T543" s="80"/>
      <c r="AT543" s="17" t="s">
        <v>155</v>
      </c>
      <c r="AU543" s="17" t="s">
        <v>80</v>
      </c>
    </row>
    <row r="544" spans="2:51" s="11" customFormat="1" ht="12">
      <c r="B544" s="220"/>
      <c r="C544" s="221"/>
      <c r="D544" s="217" t="s">
        <v>157</v>
      </c>
      <c r="E544" s="222" t="s">
        <v>19</v>
      </c>
      <c r="F544" s="223" t="s">
        <v>1145</v>
      </c>
      <c r="G544" s="221"/>
      <c r="H544" s="222" t="s">
        <v>19</v>
      </c>
      <c r="I544" s="224"/>
      <c r="J544" s="221"/>
      <c r="K544" s="221"/>
      <c r="L544" s="225"/>
      <c r="M544" s="226"/>
      <c r="N544" s="227"/>
      <c r="O544" s="227"/>
      <c r="P544" s="227"/>
      <c r="Q544" s="227"/>
      <c r="R544" s="227"/>
      <c r="S544" s="227"/>
      <c r="T544" s="228"/>
      <c r="AT544" s="229" t="s">
        <v>157</v>
      </c>
      <c r="AU544" s="229" t="s">
        <v>80</v>
      </c>
      <c r="AV544" s="11" t="s">
        <v>76</v>
      </c>
      <c r="AW544" s="11" t="s">
        <v>33</v>
      </c>
      <c r="AX544" s="11" t="s">
        <v>71</v>
      </c>
      <c r="AY544" s="229" t="s">
        <v>145</v>
      </c>
    </row>
    <row r="545" spans="2:51" s="12" customFormat="1" ht="12">
      <c r="B545" s="230"/>
      <c r="C545" s="231"/>
      <c r="D545" s="217" t="s">
        <v>157</v>
      </c>
      <c r="E545" s="232" t="s">
        <v>19</v>
      </c>
      <c r="F545" s="233" t="s">
        <v>1205</v>
      </c>
      <c r="G545" s="231"/>
      <c r="H545" s="234">
        <v>88.18</v>
      </c>
      <c r="I545" s="235"/>
      <c r="J545" s="231"/>
      <c r="K545" s="231"/>
      <c r="L545" s="236"/>
      <c r="M545" s="237"/>
      <c r="N545" s="238"/>
      <c r="O545" s="238"/>
      <c r="P545" s="238"/>
      <c r="Q545" s="238"/>
      <c r="R545" s="238"/>
      <c r="S545" s="238"/>
      <c r="T545" s="239"/>
      <c r="AT545" s="240" t="s">
        <v>157</v>
      </c>
      <c r="AU545" s="240" t="s">
        <v>80</v>
      </c>
      <c r="AV545" s="12" t="s">
        <v>80</v>
      </c>
      <c r="AW545" s="12" t="s">
        <v>33</v>
      </c>
      <c r="AX545" s="12" t="s">
        <v>71</v>
      </c>
      <c r="AY545" s="240" t="s">
        <v>145</v>
      </c>
    </row>
    <row r="546" spans="2:51" s="13" customFormat="1" ht="12">
      <c r="B546" s="251"/>
      <c r="C546" s="252"/>
      <c r="D546" s="217" t="s">
        <v>157</v>
      </c>
      <c r="E546" s="253" t="s">
        <v>19</v>
      </c>
      <c r="F546" s="254" t="s">
        <v>185</v>
      </c>
      <c r="G546" s="252"/>
      <c r="H546" s="255">
        <v>88.18</v>
      </c>
      <c r="I546" s="256"/>
      <c r="J546" s="252"/>
      <c r="K546" s="252"/>
      <c r="L546" s="257"/>
      <c r="M546" s="258"/>
      <c r="N546" s="259"/>
      <c r="O546" s="259"/>
      <c r="P546" s="259"/>
      <c r="Q546" s="259"/>
      <c r="R546" s="259"/>
      <c r="S546" s="259"/>
      <c r="T546" s="260"/>
      <c r="AT546" s="261" t="s">
        <v>157</v>
      </c>
      <c r="AU546" s="261" t="s">
        <v>80</v>
      </c>
      <c r="AV546" s="13" t="s">
        <v>153</v>
      </c>
      <c r="AW546" s="13" t="s">
        <v>33</v>
      </c>
      <c r="AX546" s="13" t="s">
        <v>76</v>
      </c>
      <c r="AY546" s="261" t="s">
        <v>145</v>
      </c>
    </row>
    <row r="547" spans="2:65" s="1" customFormat="1" ht="20.4" customHeight="1">
      <c r="B547" s="38"/>
      <c r="C547" s="205" t="s">
        <v>539</v>
      </c>
      <c r="D547" s="205" t="s">
        <v>148</v>
      </c>
      <c r="E547" s="206" t="s">
        <v>540</v>
      </c>
      <c r="F547" s="207" t="s">
        <v>541</v>
      </c>
      <c r="G547" s="208" t="s">
        <v>177</v>
      </c>
      <c r="H547" s="209">
        <v>88.18</v>
      </c>
      <c r="I547" s="210"/>
      <c r="J547" s="211">
        <f>ROUND(I547*H547,2)</f>
        <v>0</v>
      </c>
      <c r="K547" s="207" t="s">
        <v>152</v>
      </c>
      <c r="L547" s="43"/>
      <c r="M547" s="212" t="s">
        <v>19</v>
      </c>
      <c r="N547" s="213" t="s">
        <v>42</v>
      </c>
      <c r="O547" s="79"/>
      <c r="P547" s="214">
        <f>O547*H547</f>
        <v>0</v>
      </c>
      <c r="Q547" s="214">
        <v>0</v>
      </c>
      <c r="R547" s="214">
        <f>Q547*H547</f>
        <v>0</v>
      </c>
      <c r="S547" s="214">
        <v>0</v>
      </c>
      <c r="T547" s="215">
        <f>S547*H547</f>
        <v>0</v>
      </c>
      <c r="AR547" s="17" t="s">
        <v>308</v>
      </c>
      <c r="AT547" s="17" t="s">
        <v>148</v>
      </c>
      <c r="AU547" s="17" t="s">
        <v>80</v>
      </c>
      <c r="AY547" s="17" t="s">
        <v>145</v>
      </c>
      <c r="BE547" s="216">
        <f>IF(N547="základní",J547,0)</f>
        <v>0</v>
      </c>
      <c r="BF547" s="216">
        <f>IF(N547="snížená",J547,0)</f>
        <v>0</v>
      </c>
      <c r="BG547" s="216">
        <f>IF(N547="zákl. přenesená",J547,0)</f>
        <v>0</v>
      </c>
      <c r="BH547" s="216">
        <f>IF(N547="sníž. přenesená",J547,0)</f>
        <v>0</v>
      </c>
      <c r="BI547" s="216">
        <f>IF(N547="nulová",J547,0)</f>
        <v>0</v>
      </c>
      <c r="BJ547" s="17" t="s">
        <v>76</v>
      </c>
      <c r="BK547" s="216">
        <f>ROUND(I547*H547,2)</f>
        <v>0</v>
      </c>
      <c r="BL547" s="17" t="s">
        <v>308</v>
      </c>
      <c r="BM547" s="17" t="s">
        <v>542</v>
      </c>
    </row>
    <row r="548" spans="2:47" s="1" customFormat="1" ht="12">
      <c r="B548" s="38"/>
      <c r="C548" s="39"/>
      <c r="D548" s="217" t="s">
        <v>155</v>
      </c>
      <c r="E548" s="39"/>
      <c r="F548" s="218" t="s">
        <v>532</v>
      </c>
      <c r="G548" s="39"/>
      <c r="H548" s="39"/>
      <c r="I548" s="131"/>
      <c r="J548" s="39"/>
      <c r="K548" s="39"/>
      <c r="L548" s="43"/>
      <c r="M548" s="219"/>
      <c r="N548" s="79"/>
      <c r="O548" s="79"/>
      <c r="P548" s="79"/>
      <c r="Q548" s="79"/>
      <c r="R548" s="79"/>
      <c r="S548" s="79"/>
      <c r="T548" s="80"/>
      <c r="AT548" s="17" t="s">
        <v>155</v>
      </c>
      <c r="AU548" s="17" t="s">
        <v>80</v>
      </c>
    </row>
    <row r="549" spans="2:65" s="1" customFormat="1" ht="20.4" customHeight="1">
      <c r="B549" s="38"/>
      <c r="C549" s="205" t="s">
        <v>543</v>
      </c>
      <c r="D549" s="205" t="s">
        <v>148</v>
      </c>
      <c r="E549" s="206" t="s">
        <v>544</v>
      </c>
      <c r="F549" s="207" t="s">
        <v>545</v>
      </c>
      <c r="G549" s="208" t="s">
        <v>177</v>
      </c>
      <c r="H549" s="209">
        <v>7.56</v>
      </c>
      <c r="I549" s="210"/>
      <c r="J549" s="211">
        <f>ROUND(I549*H549,2)</f>
        <v>0</v>
      </c>
      <c r="K549" s="207" t="s">
        <v>152</v>
      </c>
      <c r="L549" s="43"/>
      <c r="M549" s="212" t="s">
        <v>19</v>
      </c>
      <c r="N549" s="213" t="s">
        <v>42</v>
      </c>
      <c r="O549" s="79"/>
      <c r="P549" s="214">
        <f>O549*H549</f>
        <v>0</v>
      </c>
      <c r="Q549" s="214">
        <v>0</v>
      </c>
      <c r="R549" s="214">
        <f>Q549*H549</f>
        <v>0</v>
      </c>
      <c r="S549" s="214">
        <v>0.01725</v>
      </c>
      <c r="T549" s="215">
        <f>S549*H549</f>
        <v>0.13041</v>
      </c>
      <c r="AR549" s="17" t="s">
        <v>308</v>
      </c>
      <c r="AT549" s="17" t="s">
        <v>148</v>
      </c>
      <c r="AU549" s="17" t="s">
        <v>80</v>
      </c>
      <c r="AY549" s="17" t="s">
        <v>145</v>
      </c>
      <c r="BE549" s="216">
        <f>IF(N549="základní",J549,0)</f>
        <v>0</v>
      </c>
      <c r="BF549" s="216">
        <f>IF(N549="snížená",J549,0)</f>
        <v>0</v>
      </c>
      <c r="BG549" s="216">
        <f>IF(N549="zákl. přenesená",J549,0)</f>
        <v>0</v>
      </c>
      <c r="BH549" s="216">
        <f>IF(N549="sníž. přenesená",J549,0)</f>
        <v>0</v>
      </c>
      <c r="BI549" s="216">
        <f>IF(N549="nulová",J549,0)</f>
        <v>0</v>
      </c>
      <c r="BJ549" s="17" t="s">
        <v>76</v>
      </c>
      <c r="BK549" s="216">
        <f>ROUND(I549*H549,2)</f>
        <v>0</v>
      </c>
      <c r="BL549" s="17" t="s">
        <v>308</v>
      </c>
      <c r="BM549" s="17" t="s">
        <v>546</v>
      </c>
    </row>
    <row r="550" spans="2:47" s="1" customFormat="1" ht="12">
      <c r="B550" s="38"/>
      <c r="C550" s="39"/>
      <c r="D550" s="217" t="s">
        <v>155</v>
      </c>
      <c r="E550" s="39"/>
      <c r="F550" s="218" t="s">
        <v>547</v>
      </c>
      <c r="G550" s="39"/>
      <c r="H550" s="39"/>
      <c r="I550" s="131"/>
      <c r="J550" s="39"/>
      <c r="K550" s="39"/>
      <c r="L550" s="43"/>
      <c r="M550" s="219"/>
      <c r="N550" s="79"/>
      <c r="O550" s="79"/>
      <c r="P550" s="79"/>
      <c r="Q550" s="79"/>
      <c r="R550" s="79"/>
      <c r="S550" s="79"/>
      <c r="T550" s="80"/>
      <c r="AT550" s="17" t="s">
        <v>155</v>
      </c>
      <c r="AU550" s="17" t="s">
        <v>80</v>
      </c>
    </row>
    <row r="551" spans="2:51" s="11" customFormat="1" ht="12">
      <c r="B551" s="220"/>
      <c r="C551" s="221"/>
      <c r="D551" s="217" t="s">
        <v>157</v>
      </c>
      <c r="E551" s="222" t="s">
        <v>19</v>
      </c>
      <c r="F551" s="223" t="s">
        <v>1168</v>
      </c>
      <c r="G551" s="221"/>
      <c r="H551" s="222" t="s">
        <v>19</v>
      </c>
      <c r="I551" s="224"/>
      <c r="J551" s="221"/>
      <c r="K551" s="221"/>
      <c r="L551" s="225"/>
      <c r="M551" s="226"/>
      <c r="N551" s="227"/>
      <c r="O551" s="227"/>
      <c r="P551" s="227"/>
      <c r="Q551" s="227"/>
      <c r="R551" s="227"/>
      <c r="S551" s="227"/>
      <c r="T551" s="228"/>
      <c r="AT551" s="229" t="s">
        <v>157</v>
      </c>
      <c r="AU551" s="229" t="s">
        <v>80</v>
      </c>
      <c r="AV551" s="11" t="s">
        <v>76</v>
      </c>
      <c r="AW551" s="11" t="s">
        <v>33</v>
      </c>
      <c r="AX551" s="11" t="s">
        <v>71</v>
      </c>
      <c r="AY551" s="229" t="s">
        <v>145</v>
      </c>
    </row>
    <row r="552" spans="2:51" s="11" customFormat="1" ht="12">
      <c r="B552" s="220"/>
      <c r="C552" s="221"/>
      <c r="D552" s="217" t="s">
        <v>157</v>
      </c>
      <c r="E552" s="222" t="s">
        <v>19</v>
      </c>
      <c r="F552" s="223" t="s">
        <v>336</v>
      </c>
      <c r="G552" s="221"/>
      <c r="H552" s="222" t="s">
        <v>19</v>
      </c>
      <c r="I552" s="224"/>
      <c r="J552" s="221"/>
      <c r="K552" s="221"/>
      <c r="L552" s="225"/>
      <c r="M552" s="226"/>
      <c r="N552" s="227"/>
      <c r="O552" s="227"/>
      <c r="P552" s="227"/>
      <c r="Q552" s="227"/>
      <c r="R552" s="227"/>
      <c r="S552" s="227"/>
      <c r="T552" s="228"/>
      <c r="AT552" s="229" t="s">
        <v>157</v>
      </c>
      <c r="AU552" s="229" t="s">
        <v>80</v>
      </c>
      <c r="AV552" s="11" t="s">
        <v>76</v>
      </c>
      <c r="AW552" s="11" t="s">
        <v>33</v>
      </c>
      <c r="AX552" s="11" t="s">
        <v>71</v>
      </c>
      <c r="AY552" s="229" t="s">
        <v>145</v>
      </c>
    </row>
    <row r="553" spans="2:51" s="11" customFormat="1" ht="12">
      <c r="B553" s="220"/>
      <c r="C553" s="221"/>
      <c r="D553" s="217" t="s">
        <v>157</v>
      </c>
      <c r="E553" s="222" t="s">
        <v>19</v>
      </c>
      <c r="F553" s="223" t="s">
        <v>337</v>
      </c>
      <c r="G553" s="221"/>
      <c r="H553" s="222" t="s">
        <v>19</v>
      </c>
      <c r="I553" s="224"/>
      <c r="J553" s="221"/>
      <c r="K553" s="221"/>
      <c r="L553" s="225"/>
      <c r="M553" s="226"/>
      <c r="N553" s="227"/>
      <c r="O553" s="227"/>
      <c r="P553" s="227"/>
      <c r="Q553" s="227"/>
      <c r="R553" s="227"/>
      <c r="S553" s="227"/>
      <c r="T553" s="228"/>
      <c r="AT553" s="229" t="s">
        <v>157</v>
      </c>
      <c r="AU553" s="229" t="s">
        <v>80</v>
      </c>
      <c r="AV553" s="11" t="s">
        <v>76</v>
      </c>
      <c r="AW553" s="11" t="s">
        <v>33</v>
      </c>
      <c r="AX553" s="11" t="s">
        <v>71</v>
      </c>
      <c r="AY553" s="229" t="s">
        <v>145</v>
      </c>
    </row>
    <row r="554" spans="2:51" s="12" customFormat="1" ht="12">
      <c r="B554" s="230"/>
      <c r="C554" s="231"/>
      <c r="D554" s="217" t="s">
        <v>157</v>
      </c>
      <c r="E554" s="232" t="s">
        <v>19</v>
      </c>
      <c r="F554" s="233" t="s">
        <v>1206</v>
      </c>
      <c r="G554" s="231"/>
      <c r="H554" s="234">
        <v>5.04</v>
      </c>
      <c r="I554" s="235"/>
      <c r="J554" s="231"/>
      <c r="K554" s="231"/>
      <c r="L554" s="236"/>
      <c r="M554" s="237"/>
      <c r="N554" s="238"/>
      <c r="O554" s="238"/>
      <c r="P554" s="238"/>
      <c r="Q554" s="238"/>
      <c r="R554" s="238"/>
      <c r="S554" s="238"/>
      <c r="T554" s="239"/>
      <c r="AT554" s="240" t="s">
        <v>157</v>
      </c>
      <c r="AU554" s="240" t="s">
        <v>80</v>
      </c>
      <c r="AV554" s="12" t="s">
        <v>80</v>
      </c>
      <c r="AW554" s="12" t="s">
        <v>33</v>
      </c>
      <c r="AX554" s="12" t="s">
        <v>71</v>
      </c>
      <c r="AY554" s="240" t="s">
        <v>145</v>
      </c>
    </row>
    <row r="555" spans="2:51" s="11" customFormat="1" ht="12">
      <c r="B555" s="220"/>
      <c r="C555" s="221"/>
      <c r="D555" s="217" t="s">
        <v>157</v>
      </c>
      <c r="E555" s="222" t="s">
        <v>19</v>
      </c>
      <c r="F555" s="223" t="s">
        <v>340</v>
      </c>
      <c r="G555" s="221"/>
      <c r="H555" s="222" t="s">
        <v>19</v>
      </c>
      <c r="I555" s="224"/>
      <c r="J555" s="221"/>
      <c r="K555" s="221"/>
      <c r="L555" s="225"/>
      <c r="M555" s="226"/>
      <c r="N555" s="227"/>
      <c r="O555" s="227"/>
      <c r="P555" s="227"/>
      <c r="Q555" s="227"/>
      <c r="R555" s="227"/>
      <c r="S555" s="227"/>
      <c r="T555" s="228"/>
      <c r="AT555" s="229" t="s">
        <v>157</v>
      </c>
      <c r="AU555" s="229" t="s">
        <v>80</v>
      </c>
      <c r="AV555" s="11" t="s">
        <v>76</v>
      </c>
      <c r="AW555" s="11" t="s">
        <v>33</v>
      </c>
      <c r="AX555" s="11" t="s">
        <v>71</v>
      </c>
      <c r="AY555" s="229" t="s">
        <v>145</v>
      </c>
    </row>
    <row r="556" spans="2:51" s="12" customFormat="1" ht="12">
      <c r="B556" s="230"/>
      <c r="C556" s="231"/>
      <c r="D556" s="217" t="s">
        <v>157</v>
      </c>
      <c r="E556" s="232" t="s">
        <v>19</v>
      </c>
      <c r="F556" s="233" t="s">
        <v>1207</v>
      </c>
      <c r="G556" s="231"/>
      <c r="H556" s="234">
        <v>2.52</v>
      </c>
      <c r="I556" s="235"/>
      <c r="J556" s="231"/>
      <c r="K556" s="231"/>
      <c r="L556" s="236"/>
      <c r="M556" s="237"/>
      <c r="N556" s="238"/>
      <c r="O556" s="238"/>
      <c r="P556" s="238"/>
      <c r="Q556" s="238"/>
      <c r="R556" s="238"/>
      <c r="S556" s="238"/>
      <c r="T556" s="239"/>
      <c r="AT556" s="240" t="s">
        <v>157</v>
      </c>
      <c r="AU556" s="240" t="s">
        <v>80</v>
      </c>
      <c r="AV556" s="12" t="s">
        <v>80</v>
      </c>
      <c r="AW556" s="12" t="s">
        <v>33</v>
      </c>
      <c r="AX556" s="12" t="s">
        <v>71</v>
      </c>
      <c r="AY556" s="240" t="s">
        <v>145</v>
      </c>
    </row>
    <row r="557" spans="2:51" s="13" customFormat="1" ht="12">
      <c r="B557" s="251"/>
      <c r="C557" s="252"/>
      <c r="D557" s="217" t="s">
        <v>157</v>
      </c>
      <c r="E557" s="253" t="s">
        <v>19</v>
      </c>
      <c r="F557" s="254" t="s">
        <v>185</v>
      </c>
      <c r="G557" s="252"/>
      <c r="H557" s="255">
        <v>7.56</v>
      </c>
      <c r="I557" s="256"/>
      <c r="J557" s="252"/>
      <c r="K557" s="252"/>
      <c r="L557" s="257"/>
      <c r="M557" s="258"/>
      <c r="N557" s="259"/>
      <c r="O557" s="259"/>
      <c r="P557" s="259"/>
      <c r="Q557" s="259"/>
      <c r="R557" s="259"/>
      <c r="S557" s="259"/>
      <c r="T557" s="260"/>
      <c r="AT557" s="261" t="s">
        <v>157</v>
      </c>
      <c r="AU557" s="261" t="s">
        <v>80</v>
      </c>
      <c r="AV557" s="13" t="s">
        <v>153</v>
      </c>
      <c r="AW557" s="13" t="s">
        <v>33</v>
      </c>
      <c r="AX557" s="13" t="s">
        <v>76</v>
      </c>
      <c r="AY557" s="261" t="s">
        <v>145</v>
      </c>
    </row>
    <row r="558" spans="2:65" s="1" customFormat="1" ht="30.6" customHeight="1">
      <c r="B558" s="38"/>
      <c r="C558" s="205" t="s">
        <v>549</v>
      </c>
      <c r="D558" s="205" t="s">
        <v>148</v>
      </c>
      <c r="E558" s="206" t="s">
        <v>550</v>
      </c>
      <c r="F558" s="207" t="s">
        <v>551</v>
      </c>
      <c r="G558" s="208" t="s">
        <v>177</v>
      </c>
      <c r="H558" s="209">
        <v>84.3</v>
      </c>
      <c r="I558" s="210"/>
      <c r="J558" s="211">
        <f>ROUND(I558*H558,2)</f>
        <v>0</v>
      </c>
      <c r="K558" s="207" t="s">
        <v>152</v>
      </c>
      <c r="L558" s="43"/>
      <c r="M558" s="212" t="s">
        <v>19</v>
      </c>
      <c r="N558" s="213" t="s">
        <v>42</v>
      </c>
      <c r="O558" s="79"/>
      <c r="P558" s="214">
        <f>O558*H558</f>
        <v>0</v>
      </c>
      <c r="Q558" s="214">
        <v>0.0313</v>
      </c>
      <c r="R558" s="214">
        <f>Q558*H558</f>
        <v>2.63859</v>
      </c>
      <c r="S558" s="214">
        <v>0</v>
      </c>
      <c r="T558" s="215">
        <f>S558*H558</f>
        <v>0</v>
      </c>
      <c r="AR558" s="17" t="s">
        <v>308</v>
      </c>
      <c r="AT558" s="17" t="s">
        <v>148</v>
      </c>
      <c r="AU558" s="17" t="s">
        <v>80</v>
      </c>
      <c r="AY558" s="17" t="s">
        <v>145</v>
      </c>
      <c r="BE558" s="216">
        <f>IF(N558="základní",J558,0)</f>
        <v>0</v>
      </c>
      <c r="BF558" s="216">
        <f>IF(N558="snížená",J558,0)</f>
        <v>0</v>
      </c>
      <c r="BG558" s="216">
        <f>IF(N558="zákl. přenesená",J558,0)</f>
        <v>0</v>
      </c>
      <c r="BH558" s="216">
        <f>IF(N558="sníž. přenesená",J558,0)</f>
        <v>0</v>
      </c>
      <c r="BI558" s="216">
        <f>IF(N558="nulová",J558,0)</f>
        <v>0</v>
      </c>
      <c r="BJ558" s="17" t="s">
        <v>76</v>
      </c>
      <c r="BK558" s="216">
        <f>ROUND(I558*H558,2)</f>
        <v>0</v>
      </c>
      <c r="BL558" s="17" t="s">
        <v>308</v>
      </c>
      <c r="BM558" s="17" t="s">
        <v>552</v>
      </c>
    </row>
    <row r="559" spans="2:47" s="1" customFormat="1" ht="12">
      <c r="B559" s="38"/>
      <c r="C559" s="39"/>
      <c r="D559" s="217" t="s">
        <v>155</v>
      </c>
      <c r="E559" s="39"/>
      <c r="F559" s="218" t="s">
        <v>553</v>
      </c>
      <c r="G559" s="39"/>
      <c r="H559" s="39"/>
      <c r="I559" s="131"/>
      <c r="J559" s="39"/>
      <c r="K559" s="39"/>
      <c r="L559" s="43"/>
      <c r="M559" s="219"/>
      <c r="N559" s="79"/>
      <c r="O559" s="79"/>
      <c r="P559" s="79"/>
      <c r="Q559" s="79"/>
      <c r="R559" s="79"/>
      <c r="S559" s="79"/>
      <c r="T559" s="80"/>
      <c r="AT559" s="17" t="s">
        <v>155</v>
      </c>
      <c r="AU559" s="17" t="s">
        <v>80</v>
      </c>
    </row>
    <row r="560" spans="2:51" s="11" customFormat="1" ht="12">
      <c r="B560" s="220"/>
      <c r="C560" s="221"/>
      <c r="D560" s="217" t="s">
        <v>157</v>
      </c>
      <c r="E560" s="222" t="s">
        <v>19</v>
      </c>
      <c r="F560" s="223" t="s">
        <v>1145</v>
      </c>
      <c r="G560" s="221"/>
      <c r="H560" s="222" t="s">
        <v>19</v>
      </c>
      <c r="I560" s="224"/>
      <c r="J560" s="221"/>
      <c r="K560" s="221"/>
      <c r="L560" s="225"/>
      <c r="M560" s="226"/>
      <c r="N560" s="227"/>
      <c r="O560" s="227"/>
      <c r="P560" s="227"/>
      <c r="Q560" s="227"/>
      <c r="R560" s="227"/>
      <c r="S560" s="227"/>
      <c r="T560" s="228"/>
      <c r="AT560" s="229" t="s">
        <v>157</v>
      </c>
      <c r="AU560" s="229" t="s">
        <v>80</v>
      </c>
      <c r="AV560" s="11" t="s">
        <v>76</v>
      </c>
      <c r="AW560" s="11" t="s">
        <v>33</v>
      </c>
      <c r="AX560" s="11" t="s">
        <v>71</v>
      </c>
      <c r="AY560" s="229" t="s">
        <v>145</v>
      </c>
    </row>
    <row r="561" spans="2:51" s="11" customFormat="1" ht="12">
      <c r="B561" s="220"/>
      <c r="C561" s="221"/>
      <c r="D561" s="217" t="s">
        <v>157</v>
      </c>
      <c r="E561" s="222" t="s">
        <v>19</v>
      </c>
      <c r="F561" s="223" t="s">
        <v>159</v>
      </c>
      <c r="G561" s="221"/>
      <c r="H561" s="222" t="s">
        <v>19</v>
      </c>
      <c r="I561" s="224"/>
      <c r="J561" s="221"/>
      <c r="K561" s="221"/>
      <c r="L561" s="225"/>
      <c r="M561" s="226"/>
      <c r="N561" s="227"/>
      <c r="O561" s="227"/>
      <c r="P561" s="227"/>
      <c r="Q561" s="227"/>
      <c r="R561" s="227"/>
      <c r="S561" s="227"/>
      <c r="T561" s="228"/>
      <c r="AT561" s="229" t="s">
        <v>157</v>
      </c>
      <c r="AU561" s="229" t="s">
        <v>80</v>
      </c>
      <c r="AV561" s="11" t="s">
        <v>76</v>
      </c>
      <c r="AW561" s="11" t="s">
        <v>33</v>
      </c>
      <c r="AX561" s="11" t="s">
        <v>71</v>
      </c>
      <c r="AY561" s="229" t="s">
        <v>145</v>
      </c>
    </row>
    <row r="562" spans="2:51" s="11" customFormat="1" ht="12">
      <c r="B562" s="220"/>
      <c r="C562" s="221"/>
      <c r="D562" s="217" t="s">
        <v>157</v>
      </c>
      <c r="E562" s="222" t="s">
        <v>19</v>
      </c>
      <c r="F562" s="223" t="s">
        <v>179</v>
      </c>
      <c r="G562" s="221"/>
      <c r="H562" s="222" t="s">
        <v>19</v>
      </c>
      <c r="I562" s="224"/>
      <c r="J562" s="221"/>
      <c r="K562" s="221"/>
      <c r="L562" s="225"/>
      <c r="M562" s="226"/>
      <c r="N562" s="227"/>
      <c r="O562" s="227"/>
      <c r="P562" s="227"/>
      <c r="Q562" s="227"/>
      <c r="R562" s="227"/>
      <c r="S562" s="227"/>
      <c r="T562" s="228"/>
      <c r="AT562" s="229" t="s">
        <v>157</v>
      </c>
      <c r="AU562" s="229" t="s">
        <v>80</v>
      </c>
      <c r="AV562" s="11" t="s">
        <v>76</v>
      </c>
      <c r="AW562" s="11" t="s">
        <v>33</v>
      </c>
      <c r="AX562" s="11" t="s">
        <v>71</v>
      </c>
      <c r="AY562" s="229" t="s">
        <v>145</v>
      </c>
    </row>
    <row r="563" spans="2:51" s="12" customFormat="1" ht="12">
      <c r="B563" s="230"/>
      <c r="C563" s="231"/>
      <c r="D563" s="217" t="s">
        <v>157</v>
      </c>
      <c r="E563" s="232" t="s">
        <v>19</v>
      </c>
      <c r="F563" s="233" t="s">
        <v>554</v>
      </c>
      <c r="G563" s="231"/>
      <c r="H563" s="234">
        <v>21.6</v>
      </c>
      <c r="I563" s="235"/>
      <c r="J563" s="231"/>
      <c r="K563" s="231"/>
      <c r="L563" s="236"/>
      <c r="M563" s="237"/>
      <c r="N563" s="238"/>
      <c r="O563" s="238"/>
      <c r="P563" s="238"/>
      <c r="Q563" s="238"/>
      <c r="R563" s="238"/>
      <c r="S563" s="238"/>
      <c r="T563" s="239"/>
      <c r="AT563" s="240" t="s">
        <v>157</v>
      </c>
      <c r="AU563" s="240" t="s">
        <v>80</v>
      </c>
      <c r="AV563" s="12" t="s">
        <v>80</v>
      </c>
      <c r="AW563" s="12" t="s">
        <v>33</v>
      </c>
      <c r="AX563" s="12" t="s">
        <v>71</v>
      </c>
      <c r="AY563" s="240" t="s">
        <v>145</v>
      </c>
    </row>
    <row r="564" spans="2:51" s="12" customFormat="1" ht="12">
      <c r="B564" s="230"/>
      <c r="C564" s="231"/>
      <c r="D564" s="217" t="s">
        <v>157</v>
      </c>
      <c r="E564" s="232" t="s">
        <v>19</v>
      </c>
      <c r="F564" s="233" t="s">
        <v>555</v>
      </c>
      <c r="G564" s="231"/>
      <c r="H564" s="234">
        <v>34.6</v>
      </c>
      <c r="I564" s="235"/>
      <c r="J564" s="231"/>
      <c r="K564" s="231"/>
      <c r="L564" s="236"/>
      <c r="M564" s="237"/>
      <c r="N564" s="238"/>
      <c r="O564" s="238"/>
      <c r="P564" s="238"/>
      <c r="Q564" s="238"/>
      <c r="R564" s="238"/>
      <c r="S564" s="238"/>
      <c r="T564" s="239"/>
      <c r="AT564" s="240" t="s">
        <v>157</v>
      </c>
      <c r="AU564" s="240" t="s">
        <v>80</v>
      </c>
      <c r="AV564" s="12" t="s">
        <v>80</v>
      </c>
      <c r="AW564" s="12" t="s">
        <v>33</v>
      </c>
      <c r="AX564" s="12" t="s">
        <v>71</v>
      </c>
      <c r="AY564" s="240" t="s">
        <v>145</v>
      </c>
    </row>
    <row r="565" spans="2:51" s="11" customFormat="1" ht="12">
      <c r="B565" s="220"/>
      <c r="C565" s="221"/>
      <c r="D565" s="217" t="s">
        <v>157</v>
      </c>
      <c r="E565" s="222" t="s">
        <v>19</v>
      </c>
      <c r="F565" s="223" t="s">
        <v>181</v>
      </c>
      <c r="G565" s="221"/>
      <c r="H565" s="222" t="s">
        <v>19</v>
      </c>
      <c r="I565" s="224"/>
      <c r="J565" s="221"/>
      <c r="K565" s="221"/>
      <c r="L565" s="225"/>
      <c r="M565" s="226"/>
      <c r="N565" s="227"/>
      <c r="O565" s="227"/>
      <c r="P565" s="227"/>
      <c r="Q565" s="227"/>
      <c r="R565" s="227"/>
      <c r="S565" s="227"/>
      <c r="T565" s="228"/>
      <c r="AT565" s="229" t="s">
        <v>157</v>
      </c>
      <c r="AU565" s="229" t="s">
        <v>80</v>
      </c>
      <c r="AV565" s="11" t="s">
        <v>76</v>
      </c>
      <c r="AW565" s="11" t="s">
        <v>33</v>
      </c>
      <c r="AX565" s="11" t="s">
        <v>71</v>
      </c>
      <c r="AY565" s="229" t="s">
        <v>145</v>
      </c>
    </row>
    <row r="566" spans="2:51" s="12" customFormat="1" ht="12">
      <c r="B566" s="230"/>
      <c r="C566" s="231"/>
      <c r="D566" s="217" t="s">
        <v>157</v>
      </c>
      <c r="E566" s="232" t="s">
        <v>19</v>
      </c>
      <c r="F566" s="233" t="s">
        <v>1208</v>
      </c>
      <c r="G566" s="231"/>
      <c r="H566" s="234">
        <v>10.8</v>
      </c>
      <c r="I566" s="235"/>
      <c r="J566" s="231"/>
      <c r="K566" s="231"/>
      <c r="L566" s="236"/>
      <c r="M566" s="237"/>
      <c r="N566" s="238"/>
      <c r="O566" s="238"/>
      <c r="P566" s="238"/>
      <c r="Q566" s="238"/>
      <c r="R566" s="238"/>
      <c r="S566" s="238"/>
      <c r="T566" s="239"/>
      <c r="AT566" s="240" t="s">
        <v>157</v>
      </c>
      <c r="AU566" s="240" t="s">
        <v>80</v>
      </c>
      <c r="AV566" s="12" t="s">
        <v>80</v>
      </c>
      <c r="AW566" s="12" t="s">
        <v>33</v>
      </c>
      <c r="AX566" s="12" t="s">
        <v>71</v>
      </c>
      <c r="AY566" s="240" t="s">
        <v>145</v>
      </c>
    </row>
    <row r="567" spans="2:51" s="12" customFormat="1" ht="12">
      <c r="B567" s="230"/>
      <c r="C567" s="231"/>
      <c r="D567" s="217" t="s">
        <v>157</v>
      </c>
      <c r="E567" s="232" t="s">
        <v>19</v>
      </c>
      <c r="F567" s="233" t="s">
        <v>1209</v>
      </c>
      <c r="G567" s="231"/>
      <c r="H567" s="234">
        <v>17.3</v>
      </c>
      <c r="I567" s="235"/>
      <c r="J567" s="231"/>
      <c r="K567" s="231"/>
      <c r="L567" s="236"/>
      <c r="M567" s="237"/>
      <c r="N567" s="238"/>
      <c r="O567" s="238"/>
      <c r="P567" s="238"/>
      <c r="Q567" s="238"/>
      <c r="R567" s="238"/>
      <c r="S567" s="238"/>
      <c r="T567" s="239"/>
      <c r="AT567" s="240" t="s">
        <v>157</v>
      </c>
      <c r="AU567" s="240" t="s">
        <v>80</v>
      </c>
      <c r="AV567" s="12" t="s">
        <v>80</v>
      </c>
      <c r="AW567" s="12" t="s">
        <v>33</v>
      </c>
      <c r="AX567" s="12" t="s">
        <v>71</v>
      </c>
      <c r="AY567" s="240" t="s">
        <v>145</v>
      </c>
    </row>
    <row r="568" spans="2:51" s="13" customFormat="1" ht="12">
      <c r="B568" s="251"/>
      <c r="C568" s="252"/>
      <c r="D568" s="217" t="s">
        <v>157</v>
      </c>
      <c r="E568" s="253" t="s">
        <v>19</v>
      </c>
      <c r="F568" s="254" t="s">
        <v>185</v>
      </c>
      <c r="G568" s="252"/>
      <c r="H568" s="255">
        <v>84.3</v>
      </c>
      <c r="I568" s="256"/>
      <c r="J568" s="252"/>
      <c r="K568" s="252"/>
      <c r="L568" s="257"/>
      <c r="M568" s="258"/>
      <c r="N568" s="259"/>
      <c r="O568" s="259"/>
      <c r="P568" s="259"/>
      <c r="Q568" s="259"/>
      <c r="R568" s="259"/>
      <c r="S568" s="259"/>
      <c r="T568" s="260"/>
      <c r="AT568" s="261" t="s">
        <v>157</v>
      </c>
      <c r="AU568" s="261" t="s">
        <v>80</v>
      </c>
      <c r="AV568" s="13" t="s">
        <v>153</v>
      </c>
      <c r="AW568" s="13" t="s">
        <v>33</v>
      </c>
      <c r="AX568" s="13" t="s">
        <v>76</v>
      </c>
      <c r="AY568" s="261" t="s">
        <v>145</v>
      </c>
    </row>
    <row r="569" spans="2:65" s="1" customFormat="1" ht="20.4" customHeight="1">
      <c r="B569" s="38"/>
      <c r="C569" s="205" t="s">
        <v>558</v>
      </c>
      <c r="D569" s="205" t="s">
        <v>148</v>
      </c>
      <c r="E569" s="206" t="s">
        <v>559</v>
      </c>
      <c r="F569" s="207" t="s">
        <v>560</v>
      </c>
      <c r="G569" s="208" t="s">
        <v>177</v>
      </c>
      <c r="H569" s="209">
        <v>215.45</v>
      </c>
      <c r="I569" s="210"/>
      <c r="J569" s="211">
        <f>ROUND(I569*H569,2)</f>
        <v>0</v>
      </c>
      <c r="K569" s="207" t="s">
        <v>152</v>
      </c>
      <c r="L569" s="43"/>
      <c r="M569" s="212" t="s">
        <v>19</v>
      </c>
      <c r="N569" s="213" t="s">
        <v>42</v>
      </c>
      <c r="O569" s="79"/>
      <c r="P569" s="214">
        <f>O569*H569</f>
        <v>0</v>
      </c>
      <c r="Q569" s="214">
        <v>0.01254</v>
      </c>
      <c r="R569" s="214">
        <f>Q569*H569</f>
        <v>2.701743</v>
      </c>
      <c r="S569" s="214">
        <v>0</v>
      </c>
      <c r="T569" s="215">
        <f>S569*H569</f>
        <v>0</v>
      </c>
      <c r="AR569" s="17" t="s">
        <v>308</v>
      </c>
      <c r="AT569" s="17" t="s">
        <v>148</v>
      </c>
      <c r="AU569" s="17" t="s">
        <v>80</v>
      </c>
      <c r="AY569" s="17" t="s">
        <v>145</v>
      </c>
      <c r="BE569" s="216">
        <f>IF(N569="základní",J569,0)</f>
        <v>0</v>
      </c>
      <c r="BF569" s="216">
        <f>IF(N569="snížená",J569,0)</f>
        <v>0</v>
      </c>
      <c r="BG569" s="216">
        <f>IF(N569="zákl. přenesená",J569,0)</f>
        <v>0</v>
      </c>
      <c r="BH569" s="216">
        <f>IF(N569="sníž. přenesená",J569,0)</f>
        <v>0</v>
      </c>
      <c r="BI569" s="216">
        <f>IF(N569="nulová",J569,0)</f>
        <v>0</v>
      </c>
      <c r="BJ569" s="17" t="s">
        <v>76</v>
      </c>
      <c r="BK569" s="216">
        <f>ROUND(I569*H569,2)</f>
        <v>0</v>
      </c>
      <c r="BL569" s="17" t="s">
        <v>308</v>
      </c>
      <c r="BM569" s="17" t="s">
        <v>561</v>
      </c>
    </row>
    <row r="570" spans="2:47" s="1" customFormat="1" ht="12">
      <c r="B570" s="38"/>
      <c r="C570" s="39"/>
      <c r="D570" s="217" t="s">
        <v>155</v>
      </c>
      <c r="E570" s="39"/>
      <c r="F570" s="218" t="s">
        <v>562</v>
      </c>
      <c r="G570" s="39"/>
      <c r="H570" s="39"/>
      <c r="I570" s="131"/>
      <c r="J570" s="39"/>
      <c r="K570" s="39"/>
      <c r="L570" s="43"/>
      <c r="M570" s="219"/>
      <c r="N570" s="79"/>
      <c r="O570" s="79"/>
      <c r="P570" s="79"/>
      <c r="Q570" s="79"/>
      <c r="R570" s="79"/>
      <c r="S570" s="79"/>
      <c r="T570" s="80"/>
      <c r="AT570" s="17" t="s">
        <v>155</v>
      </c>
      <c r="AU570" s="17" t="s">
        <v>80</v>
      </c>
    </row>
    <row r="571" spans="2:51" s="11" customFormat="1" ht="12">
      <c r="B571" s="220"/>
      <c r="C571" s="221"/>
      <c r="D571" s="217" t="s">
        <v>157</v>
      </c>
      <c r="E571" s="222" t="s">
        <v>19</v>
      </c>
      <c r="F571" s="223" t="s">
        <v>1145</v>
      </c>
      <c r="G571" s="221"/>
      <c r="H571" s="222" t="s">
        <v>19</v>
      </c>
      <c r="I571" s="224"/>
      <c r="J571" s="221"/>
      <c r="K571" s="221"/>
      <c r="L571" s="225"/>
      <c r="M571" s="226"/>
      <c r="N571" s="227"/>
      <c r="O571" s="227"/>
      <c r="P571" s="227"/>
      <c r="Q571" s="227"/>
      <c r="R571" s="227"/>
      <c r="S571" s="227"/>
      <c r="T571" s="228"/>
      <c r="AT571" s="229" t="s">
        <v>157</v>
      </c>
      <c r="AU571" s="229" t="s">
        <v>80</v>
      </c>
      <c r="AV571" s="11" t="s">
        <v>76</v>
      </c>
      <c r="AW571" s="11" t="s">
        <v>33</v>
      </c>
      <c r="AX571" s="11" t="s">
        <v>71</v>
      </c>
      <c r="AY571" s="229" t="s">
        <v>145</v>
      </c>
    </row>
    <row r="572" spans="2:51" s="11" customFormat="1" ht="12">
      <c r="B572" s="220"/>
      <c r="C572" s="221"/>
      <c r="D572" s="217" t="s">
        <v>157</v>
      </c>
      <c r="E572" s="222" t="s">
        <v>19</v>
      </c>
      <c r="F572" s="223" t="s">
        <v>159</v>
      </c>
      <c r="G572" s="221"/>
      <c r="H572" s="222" t="s">
        <v>19</v>
      </c>
      <c r="I572" s="224"/>
      <c r="J572" s="221"/>
      <c r="K572" s="221"/>
      <c r="L572" s="225"/>
      <c r="M572" s="226"/>
      <c r="N572" s="227"/>
      <c r="O572" s="227"/>
      <c r="P572" s="227"/>
      <c r="Q572" s="227"/>
      <c r="R572" s="227"/>
      <c r="S572" s="227"/>
      <c r="T572" s="228"/>
      <c r="AT572" s="229" t="s">
        <v>157</v>
      </c>
      <c r="AU572" s="229" t="s">
        <v>80</v>
      </c>
      <c r="AV572" s="11" t="s">
        <v>76</v>
      </c>
      <c r="AW572" s="11" t="s">
        <v>33</v>
      </c>
      <c r="AX572" s="11" t="s">
        <v>71</v>
      </c>
      <c r="AY572" s="229" t="s">
        <v>145</v>
      </c>
    </row>
    <row r="573" spans="2:51" s="12" customFormat="1" ht="12">
      <c r="B573" s="230"/>
      <c r="C573" s="231"/>
      <c r="D573" s="217" t="s">
        <v>157</v>
      </c>
      <c r="E573" s="232" t="s">
        <v>19</v>
      </c>
      <c r="F573" s="233" t="s">
        <v>563</v>
      </c>
      <c r="G573" s="231"/>
      <c r="H573" s="234">
        <v>215.45</v>
      </c>
      <c r="I573" s="235"/>
      <c r="J573" s="231"/>
      <c r="K573" s="231"/>
      <c r="L573" s="236"/>
      <c r="M573" s="237"/>
      <c r="N573" s="238"/>
      <c r="O573" s="238"/>
      <c r="P573" s="238"/>
      <c r="Q573" s="238"/>
      <c r="R573" s="238"/>
      <c r="S573" s="238"/>
      <c r="T573" s="239"/>
      <c r="AT573" s="240" t="s">
        <v>157</v>
      </c>
      <c r="AU573" s="240" t="s">
        <v>80</v>
      </c>
      <c r="AV573" s="12" t="s">
        <v>80</v>
      </c>
      <c r="AW573" s="12" t="s">
        <v>33</v>
      </c>
      <c r="AX573" s="12" t="s">
        <v>76</v>
      </c>
      <c r="AY573" s="240" t="s">
        <v>145</v>
      </c>
    </row>
    <row r="574" spans="2:65" s="1" customFormat="1" ht="20.4" customHeight="1">
      <c r="B574" s="38"/>
      <c r="C574" s="205" t="s">
        <v>564</v>
      </c>
      <c r="D574" s="205" t="s">
        <v>148</v>
      </c>
      <c r="E574" s="206" t="s">
        <v>565</v>
      </c>
      <c r="F574" s="207" t="s">
        <v>566</v>
      </c>
      <c r="G574" s="208" t="s">
        <v>316</v>
      </c>
      <c r="H574" s="209">
        <v>798.8</v>
      </c>
      <c r="I574" s="210"/>
      <c r="J574" s="211">
        <f>ROUND(I574*H574,2)</f>
        <v>0</v>
      </c>
      <c r="K574" s="207" t="s">
        <v>152</v>
      </c>
      <c r="L574" s="43"/>
      <c r="M574" s="212" t="s">
        <v>19</v>
      </c>
      <c r="N574" s="213" t="s">
        <v>42</v>
      </c>
      <c r="O574" s="79"/>
      <c r="P574" s="214">
        <f>O574*H574</f>
        <v>0</v>
      </c>
      <c r="Q574" s="214">
        <v>0.00026</v>
      </c>
      <c r="R574" s="214">
        <f>Q574*H574</f>
        <v>0.20768799999999998</v>
      </c>
      <c r="S574" s="214">
        <v>0</v>
      </c>
      <c r="T574" s="215">
        <f>S574*H574</f>
        <v>0</v>
      </c>
      <c r="AR574" s="17" t="s">
        <v>308</v>
      </c>
      <c r="AT574" s="17" t="s">
        <v>148</v>
      </c>
      <c r="AU574" s="17" t="s">
        <v>80</v>
      </c>
      <c r="AY574" s="17" t="s">
        <v>145</v>
      </c>
      <c r="BE574" s="216">
        <f>IF(N574="základní",J574,0)</f>
        <v>0</v>
      </c>
      <c r="BF574" s="216">
        <f>IF(N574="snížená",J574,0)</f>
        <v>0</v>
      </c>
      <c r="BG574" s="216">
        <f>IF(N574="zákl. přenesená",J574,0)</f>
        <v>0</v>
      </c>
      <c r="BH574" s="216">
        <f>IF(N574="sníž. přenesená",J574,0)</f>
        <v>0</v>
      </c>
      <c r="BI574" s="216">
        <f>IF(N574="nulová",J574,0)</f>
        <v>0</v>
      </c>
      <c r="BJ574" s="17" t="s">
        <v>76</v>
      </c>
      <c r="BK574" s="216">
        <f>ROUND(I574*H574,2)</f>
        <v>0</v>
      </c>
      <c r="BL574" s="17" t="s">
        <v>308</v>
      </c>
      <c r="BM574" s="17" t="s">
        <v>567</v>
      </c>
    </row>
    <row r="575" spans="2:47" s="1" customFormat="1" ht="12">
      <c r="B575" s="38"/>
      <c r="C575" s="39"/>
      <c r="D575" s="217" t="s">
        <v>155</v>
      </c>
      <c r="E575" s="39"/>
      <c r="F575" s="218" t="s">
        <v>562</v>
      </c>
      <c r="G575" s="39"/>
      <c r="H575" s="39"/>
      <c r="I575" s="131"/>
      <c r="J575" s="39"/>
      <c r="K575" s="39"/>
      <c r="L575" s="43"/>
      <c r="M575" s="219"/>
      <c r="N575" s="79"/>
      <c r="O575" s="79"/>
      <c r="P575" s="79"/>
      <c r="Q575" s="79"/>
      <c r="R575" s="79"/>
      <c r="S575" s="79"/>
      <c r="T575" s="80"/>
      <c r="AT575" s="17" t="s">
        <v>155</v>
      </c>
      <c r="AU575" s="17" t="s">
        <v>80</v>
      </c>
    </row>
    <row r="576" spans="2:51" s="11" customFormat="1" ht="12">
      <c r="B576" s="220"/>
      <c r="C576" s="221"/>
      <c r="D576" s="217" t="s">
        <v>157</v>
      </c>
      <c r="E576" s="222" t="s">
        <v>19</v>
      </c>
      <c r="F576" s="223" t="s">
        <v>1145</v>
      </c>
      <c r="G576" s="221"/>
      <c r="H576" s="222" t="s">
        <v>19</v>
      </c>
      <c r="I576" s="224"/>
      <c r="J576" s="221"/>
      <c r="K576" s="221"/>
      <c r="L576" s="225"/>
      <c r="M576" s="226"/>
      <c r="N576" s="227"/>
      <c r="O576" s="227"/>
      <c r="P576" s="227"/>
      <c r="Q576" s="227"/>
      <c r="R576" s="227"/>
      <c r="S576" s="227"/>
      <c r="T576" s="228"/>
      <c r="AT576" s="229" t="s">
        <v>157</v>
      </c>
      <c r="AU576" s="229" t="s">
        <v>80</v>
      </c>
      <c r="AV576" s="11" t="s">
        <v>76</v>
      </c>
      <c r="AW576" s="11" t="s">
        <v>33</v>
      </c>
      <c r="AX576" s="11" t="s">
        <v>71</v>
      </c>
      <c r="AY576" s="229" t="s">
        <v>145</v>
      </c>
    </row>
    <row r="577" spans="2:51" s="11" customFormat="1" ht="12">
      <c r="B577" s="220"/>
      <c r="C577" s="221"/>
      <c r="D577" s="217" t="s">
        <v>157</v>
      </c>
      <c r="E577" s="222" t="s">
        <v>19</v>
      </c>
      <c r="F577" s="223" t="s">
        <v>159</v>
      </c>
      <c r="G577" s="221"/>
      <c r="H577" s="222" t="s">
        <v>19</v>
      </c>
      <c r="I577" s="224"/>
      <c r="J577" s="221"/>
      <c r="K577" s="221"/>
      <c r="L577" s="225"/>
      <c r="M577" s="226"/>
      <c r="N577" s="227"/>
      <c r="O577" s="227"/>
      <c r="P577" s="227"/>
      <c r="Q577" s="227"/>
      <c r="R577" s="227"/>
      <c r="S577" s="227"/>
      <c r="T577" s="228"/>
      <c r="AT577" s="229" t="s">
        <v>157</v>
      </c>
      <c r="AU577" s="229" t="s">
        <v>80</v>
      </c>
      <c r="AV577" s="11" t="s">
        <v>76</v>
      </c>
      <c r="AW577" s="11" t="s">
        <v>33</v>
      </c>
      <c r="AX577" s="11" t="s">
        <v>71</v>
      </c>
      <c r="AY577" s="229" t="s">
        <v>145</v>
      </c>
    </row>
    <row r="578" spans="2:51" s="11" customFormat="1" ht="12">
      <c r="B578" s="220"/>
      <c r="C578" s="221"/>
      <c r="D578" s="217" t="s">
        <v>157</v>
      </c>
      <c r="E578" s="222" t="s">
        <v>19</v>
      </c>
      <c r="F578" s="223" t="s">
        <v>466</v>
      </c>
      <c r="G578" s="221"/>
      <c r="H578" s="222" t="s">
        <v>19</v>
      </c>
      <c r="I578" s="224"/>
      <c r="J578" s="221"/>
      <c r="K578" s="221"/>
      <c r="L578" s="225"/>
      <c r="M578" s="226"/>
      <c r="N578" s="227"/>
      <c r="O578" s="227"/>
      <c r="P578" s="227"/>
      <c r="Q578" s="227"/>
      <c r="R578" s="227"/>
      <c r="S578" s="227"/>
      <c r="T578" s="228"/>
      <c r="AT578" s="229" t="s">
        <v>157</v>
      </c>
      <c r="AU578" s="229" t="s">
        <v>80</v>
      </c>
      <c r="AV578" s="11" t="s">
        <v>76</v>
      </c>
      <c r="AW578" s="11" t="s">
        <v>33</v>
      </c>
      <c r="AX578" s="11" t="s">
        <v>71</v>
      </c>
      <c r="AY578" s="229" t="s">
        <v>145</v>
      </c>
    </row>
    <row r="579" spans="2:51" s="12" customFormat="1" ht="12">
      <c r="B579" s="230"/>
      <c r="C579" s="231"/>
      <c r="D579" s="217" t="s">
        <v>157</v>
      </c>
      <c r="E579" s="232" t="s">
        <v>19</v>
      </c>
      <c r="F579" s="233" t="s">
        <v>568</v>
      </c>
      <c r="G579" s="231"/>
      <c r="H579" s="234">
        <v>80</v>
      </c>
      <c r="I579" s="235"/>
      <c r="J579" s="231"/>
      <c r="K579" s="231"/>
      <c r="L579" s="236"/>
      <c r="M579" s="237"/>
      <c r="N579" s="238"/>
      <c r="O579" s="238"/>
      <c r="P579" s="238"/>
      <c r="Q579" s="238"/>
      <c r="R579" s="238"/>
      <c r="S579" s="238"/>
      <c r="T579" s="239"/>
      <c r="AT579" s="240" t="s">
        <v>157</v>
      </c>
      <c r="AU579" s="240" t="s">
        <v>80</v>
      </c>
      <c r="AV579" s="12" t="s">
        <v>80</v>
      </c>
      <c r="AW579" s="12" t="s">
        <v>33</v>
      </c>
      <c r="AX579" s="12" t="s">
        <v>71</v>
      </c>
      <c r="AY579" s="240" t="s">
        <v>145</v>
      </c>
    </row>
    <row r="580" spans="2:51" s="12" customFormat="1" ht="12">
      <c r="B580" s="230"/>
      <c r="C580" s="231"/>
      <c r="D580" s="217" t="s">
        <v>157</v>
      </c>
      <c r="E580" s="232" t="s">
        <v>19</v>
      </c>
      <c r="F580" s="233" t="s">
        <v>569</v>
      </c>
      <c r="G580" s="231"/>
      <c r="H580" s="234">
        <v>118</v>
      </c>
      <c r="I580" s="235"/>
      <c r="J580" s="231"/>
      <c r="K580" s="231"/>
      <c r="L580" s="236"/>
      <c r="M580" s="237"/>
      <c r="N580" s="238"/>
      <c r="O580" s="238"/>
      <c r="P580" s="238"/>
      <c r="Q580" s="238"/>
      <c r="R580" s="238"/>
      <c r="S580" s="238"/>
      <c r="T580" s="239"/>
      <c r="AT580" s="240" t="s">
        <v>157</v>
      </c>
      <c r="AU580" s="240" t="s">
        <v>80</v>
      </c>
      <c r="AV580" s="12" t="s">
        <v>80</v>
      </c>
      <c r="AW580" s="12" t="s">
        <v>33</v>
      </c>
      <c r="AX580" s="12" t="s">
        <v>71</v>
      </c>
      <c r="AY580" s="240" t="s">
        <v>145</v>
      </c>
    </row>
    <row r="581" spans="2:51" s="12" customFormat="1" ht="12">
      <c r="B581" s="230"/>
      <c r="C581" s="231"/>
      <c r="D581" s="217" t="s">
        <v>157</v>
      </c>
      <c r="E581" s="232" t="s">
        <v>19</v>
      </c>
      <c r="F581" s="233" t="s">
        <v>570</v>
      </c>
      <c r="G581" s="231"/>
      <c r="H581" s="234">
        <v>146.6</v>
      </c>
      <c r="I581" s="235"/>
      <c r="J581" s="231"/>
      <c r="K581" s="231"/>
      <c r="L581" s="236"/>
      <c r="M581" s="237"/>
      <c r="N581" s="238"/>
      <c r="O581" s="238"/>
      <c r="P581" s="238"/>
      <c r="Q581" s="238"/>
      <c r="R581" s="238"/>
      <c r="S581" s="238"/>
      <c r="T581" s="239"/>
      <c r="AT581" s="240" t="s">
        <v>157</v>
      </c>
      <c r="AU581" s="240" t="s">
        <v>80</v>
      </c>
      <c r="AV581" s="12" t="s">
        <v>80</v>
      </c>
      <c r="AW581" s="12" t="s">
        <v>33</v>
      </c>
      <c r="AX581" s="12" t="s">
        <v>71</v>
      </c>
      <c r="AY581" s="240" t="s">
        <v>145</v>
      </c>
    </row>
    <row r="582" spans="2:51" s="11" customFormat="1" ht="12">
      <c r="B582" s="220"/>
      <c r="C582" s="221"/>
      <c r="D582" s="217" t="s">
        <v>157</v>
      </c>
      <c r="E582" s="222" t="s">
        <v>19</v>
      </c>
      <c r="F582" s="223" t="s">
        <v>468</v>
      </c>
      <c r="G582" s="221"/>
      <c r="H582" s="222" t="s">
        <v>19</v>
      </c>
      <c r="I582" s="224"/>
      <c r="J582" s="221"/>
      <c r="K582" s="221"/>
      <c r="L582" s="225"/>
      <c r="M582" s="226"/>
      <c r="N582" s="227"/>
      <c r="O582" s="227"/>
      <c r="P582" s="227"/>
      <c r="Q582" s="227"/>
      <c r="R582" s="227"/>
      <c r="S582" s="227"/>
      <c r="T582" s="228"/>
      <c r="AT582" s="229" t="s">
        <v>157</v>
      </c>
      <c r="AU582" s="229" t="s">
        <v>80</v>
      </c>
      <c r="AV582" s="11" t="s">
        <v>76</v>
      </c>
      <c r="AW582" s="11" t="s">
        <v>33</v>
      </c>
      <c r="AX582" s="11" t="s">
        <v>71</v>
      </c>
      <c r="AY582" s="229" t="s">
        <v>145</v>
      </c>
    </row>
    <row r="583" spans="2:51" s="12" customFormat="1" ht="12">
      <c r="B583" s="230"/>
      <c r="C583" s="231"/>
      <c r="D583" s="217" t="s">
        <v>157</v>
      </c>
      <c r="E583" s="232" t="s">
        <v>19</v>
      </c>
      <c r="F583" s="233" t="s">
        <v>1210</v>
      </c>
      <c r="G583" s="231"/>
      <c r="H583" s="234">
        <v>40</v>
      </c>
      <c r="I583" s="235"/>
      <c r="J583" s="231"/>
      <c r="K583" s="231"/>
      <c r="L583" s="236"/>
      <c r="M583" s="237"/>
      <c r="N583" s="238"/>
      <c r="O583" s="238"/>
      <c r="P583" s="238"/>
      <c r="Q583" s="238"/>
      <c r="R583" s="238"/>
      <c r="S583" s="238"/>
      <c r="T583" s="239"/>
      <c r="AT583" s="240" t="s">
        <v>157</v>
      </c>
      <c r="AU583" s="240" t="s">
        <v>80</v>
      </c>
      <c r="AV583" s="12" t="s">
        <v>80</v>
      </c>
      <c r="AW583" s="12" t="s">
        <v>33</v>
      </c>
      <c r="AX583" s="12" t="s">
        <v>71</v>
      </c>
      <c r="AY583" s="240" t="s">
        <v>145</v>
      </c>
    </row>
    <row r="584" spans="2:51" s="12" customFormat="1" ht="12">
      <c r="B584" s="230"/>
      <c r="C584" s="231"/>
      <c r="D584" s="217" t="s">
        <v>157</v>
      </c>
      <c r="E584" s="232" t="s">
        <v>19</v>
      </c>
      <c r="F584" s="233" t="s">
        <v>1211</v>
      </c>
      <c r="G584" s="231"/>
      <c r="H584" s="234">
        <v>67.6</v>
      </c>
      <c r="I584" s="235"/>
      <c r="J584" s="231"/>
      <c r="K584" s="231"/>
      <c r="L584" s="236"/>
      <c r="M584" s="237"/>
      <c r="N584" s="238"/>
      <c r="O584" s="238"/>
      <c r="P584" s="238"/>
      <c r="Q584" s="238"/>
      <c r="R584" s="238"/>
      <c r="S584" s="238"/>
      <c r="T584" s="239"/>
      <c r="AT584" s="240" t="s">
        <v>157</v>
      </c>
      <c r="AU584" s="240" t="s">
        <v>80</v>
      </c>
      <c r="AV584" s="12" t="s">
        <v>80</v>
      </c>
      <c r="AW584" s="12" t="s">
        <v>33</v>
      </c>
      <c r="AX584" s="12" t="s">
        <v>71</v>
      </c>
      <c r="AY584" s="240" t="s">
        <v>145</v>
      </c>
    </row>
    <row r="585" spans="2:51" s="12" customFormat="1" ht="12">
      <c r="B585" s="230"/>
      <c r="C585" s="231"/>
      <c r="D585" s="217" t="s">
        <v>157</v>
      </c>
      <c r="E585" s="232" t="s">
        <v>19</v>
      </c>
      <c r="F585" s="233" t="s">
        <v>1212</v>
      </c>
      <c r="G585" s="231"/>
      <c r="H585" s="234">
        <v>81.9</v>
      </c>
      <c r="I585" s="235"/>
      <c r="J585" s="231"/>
      <c r="K585" s="231"/>
      <c r="L585" s="236"/>
      <c r="M585" s="237"/>
      <c r="N585" s="238"/>
      <c r="O585" s="238"/>
      <c r="P585" s="238"/>
      <c r="Q585" s="238"/>
      <c r="R585" s="238"/>
      <c r="S585" s="238"/>
      <c r="T585" s="239"/>
      <c r="AT585" s="240" t="s">
        <v>157</v>
      </c>
      <c r="AU585" s="240" t="s">
        <v>80</v>
      </c>
      <c r="AV585" s="12" t="s">
        <v>80</v>
      </c>
      <c r="AW585" s="12" t="s">
        <v>33</v>
      </c>
      <c r="AX585" s="12" t="s">
        <v>71</v>
      </c>
      <c r="AY585" s="240" t="s">
        <v>145</v>
      </c>
    </row>
    <row r="586" spans="2:51" s="14" customFormat="1" ht="12">
      <c r="B586" s="262"/>
      <c r="C586" s="263"/>
      <c r="D586" s="217" t="s">
        <v>157</v>
      </c>
      <c r="E586" s="264" t="s">
        <v>19</v>
      </c>
      <c r="F586" s="265" t="s">
        <v>229</v>
      </c>
      <c r="G586" s="263"/>
      <c r="H586" s="266">
        <v>534.1</v>
      </c>
      <c r="I586" s="267"/>
      <c r="J586" s="263"/>
      <c r="K586" s="263"/>
      <c r="L586" s="268"/>
      <c r="M586" s="269"/>
      <c r="N586" s="270"/>
      <c r="O586" s="270"/>
      <c r="P586" s="270"/>
      <c r="Q586" s="270"/>
      <c r="R586" s="270"/>
      <c r="S586" s="270"/>
      <c r="T586" s="271"/>
      <c r="AT586" s="272" t="s">
        <v>157</v>
      </c>
      <c r="AU586" s="272" t="s">
        <v>80</v>
      </c>
      <c r="AV586" s="14" t="s">
        <v>146</v>
      </c>
      <c r="AW586" s="14" t="s">
        <v>33</v>
      </c>
      <c r="AX586" s="14" t="s">
        <v>71</v>
      </c>
      <c r="AY586" s="272" t="s">
        <v>145</v>
      </c>
    </row>
    <row r="587" spans="2:51" s="11" customFormat="1" ht="12">
      <c r="B587" s="220"/>
      <c r="C587" s="221"/>
      <c r="D587" s="217" t="s">
        <v>157</v>
      </c>
      <c r="E587" s="222" t="s">
        <v>19</v>
      </c>
      <c r="F587" s="223" t="s">
        <v>250</v>
      </c>
      <c r="G587" s="221"/>
      <c r="H587" s="222" t="s">
        <v>19</v>
      </c>
      <c r="I587" s="224"/>
      <c r="J587" s="221"/>
      <c r="K587" s="221"/>
      <c r="L587" s="225"/>
      <c r="M587" s="226"/>
      <c r="N587" s="227"/>
      <c r="O587" s="227"/>
      <c r="P587" s="227"/>
      <c r="Q587" s="227"/>
      <c r="R587" s="227"/>
      <c r="S587" s="227"/>
      <c r="T587" s="228"/>
      <c r="AT587" s="229" t="s">
        <v>157</v>
      </c>
      <c r="AU587" s="229" t="s">
        <v>80</v>
      </c>
      <c r="AV587" s="11" t="s">
        <v>76</v>
      </c>
      <c r="AW587" s="11" t="s">
        <v>33</v>
      </c>
      <c r="AX587" s="11" t="s">
        <v>71</v>
      </c>
      <c r="AY587" s="229" t="s">
        <v>145</v>
      </c>
    </row>
    <row r="588" spans="2:51" s="12" customFormat="1" ht="12">
      <c r="B588" s="230"/>
      <c r="C588" s="231"/>
      <c r="D588" s="217" t="s">
        <v>157</v>
      </c>
      <c r="E588" s="232" t="s">
        <v>19</v>
      </c>
      <c r="F588" s="233" t="s">
        <v>574</v>
      </c>
      <c r="G588" s="231"/>
      <c r="H588" s="234">
        <v>75.6</v>
      </c>
      <c r="I588" s="235"/>
      <c r="J588" s="231"/>
      <c r="K588" s="231"/>
      <c r="L588" s="236"/>
      <c r="M588" s="237"/>
      <c r="N588" s="238"/>
      <c r="O588" s="238"/>
      <c r="P588" s="238"/>
      <c r="Q588" s="238"/>
      <c r="R588" s="238"/>
      <c r="S588" s="238"/>
      <c r="T588" s="239"/>
      <c r="AT588" s="240" t="s">
        <v>157</v>
      </c>
      <c r="AU588" s="240" t="s">
        <v>80</v>
      </c>
      <c r="AV588" s="12" t="s">
        <v>80</v>
      </c>
      <c r="AW588" s="12" t="s">
        <v>33</v>
      </c>
      <c r="AX588" s="12" t="s">
        <v>71</v>
      </c>
      <c r="AY588" s="240" t="s">
        <v>145</v>
      </c>
    </row>
    <row r="589" spans="2:51" s="12" customFormat="1" ht="12">
      <c r="B589" s="230"/>
      <c r="C589" s="231"/>
      <c r="D589" s="217" t="s">
        <v>157</v>
      </c>
      <c r="E589" s="232" t="s">
        <v>19</v>
      </c>
      <c r="F589" s="233" t="s">
        <v>575</v>
      </c>
      <c r="G589" s="231"/>
      <c r="H589" s="234">
        <v>61.2</v>
      </c>
      <c r="I589" s="235"/>
      <c r="J589" s="231"/>
      <c r="K589" s="231"/>
      <c r="L589" s="236"/>
      <c r="M589" s="237"/>
      <c r="N589" s="238"/>
      <c r="O589" s="238"/>
      <c r="P589" s="238"/>
      <c r="Q589" s="238"/>
      <c r="R589" s="238"/>
      <c r="S589" s="238"/>
      <c r="T589" s="239"/>
      <c r="AT589" s="240" t="s">
        <v>157</v>
      </c>
      <c r="AU589" s="240" t="s">
        <v>80</v>
      </c>
      <c r="AV589" s="12" t="s">
        <v>80</v>
      </c>
      <c r="AW589" s="12" t="s">
        <v>33</v>
      </c>
      <c r="AX589" s="12" t="s">
        <v>71</v>
      </c>
      <c r="AY589" s="240" t="s">
        <v>145</v>
      </c>
    </row>
    <row r="590" spans="2:51" s="12" customFormat="1" ht="12">
      <c r="B590" s="230"/>
      <c r="C590" s="231"/>
      <c r="D590" s="217" t="s">
        <v>157</v>
      </c>
      <c r="E590" s="232" t="s">
        <v>19</v>
      </c>
      <c r="F590" s="233" t="s">
        <v>576</v>
      </c>
      <c r="G590" s="231"/>
      <c r="H590" s="234">
        <v>40.8</v>
      </c>
      <c r="I590" s="235"/>
      <c r="J590" s="231"/>
      <c r="K590" s="231"/>
      <c r="L590" s="236"/>
      <c r="M590" s="237"/>
      <c r="N590" s="238"/>
      <c r="O590" s="238"/>
      <c r="P590" s="238"/>
      <c r="Q590" s="238"/>
      <c r="R590" s="238"/>
      <c r="S590" s="238"/>
      <c r="T590" s="239"/>
      <c r="AT590" s="240" t="s">
        <v>157</v>
      </c>
      <c r="AU590" s="240" t="s">
        <v>80</v>
      </c>
      <c r="AV590" s="12" t="s">
        <v>80</v>
      </c>
      <c r="AW590" s="12" t="s">
        <v>33</v>
      </c>
      <c r="AX590" s="12" t="s">
        <v>71</v>
      </c>
      <c r="AY590" s="240" t="s">
        <v>145</v>
      </c>
    </row>
    <row r="591" spans="2:51" s="12" customFormat="1" ht="12">
      <c r="B591" s="230"/>
      <c r="C591" s="231"/>
      <c r="D591" s="217" t="s">
        <v>157</v>
      </c>
      <c r="E591" s="232" t="s">
        <v>19</v>
      </c>
      <c r="F591" s="233" t="s">
        <v>577</v>
      </c>
      <c r="G591" s="231"/>
      <c r="H591" s="234">
        <v>15.8</v>
      </c>
      <c r="I591" s="235"/>
      <c r="J591" s="231"/>
      <c r="K591" s="231"/>
      <c r="L591" s="236"/>
      <c r="M591" s="237"/>
      <c r="N591" s="238"/>
      <c r="O591" s="238"/>
      <c r="P591" s="238"/>
      <c r="Q591" s="238"/>
      <c r="R591" s="238"/>
      <c r="S591" s="238"/>
      <c r="T591" s="239"/>
      <c r="AT591" s="240" t="s">
        <v>157</v>
      </c>
      <c r="AU591" s="240" t="s">
        <v>80</v>
      </c>
      <c r="AV591" s="12" t="s">
        <v>80</v>
      </c>
      <c r="AW591" s="12" t="s">
        <v>33</v>
      </c>
      <c r="AX591" s="12" t="s">
        <v>71</v>
      </c>
      <c r="AY591" s="240" t="s">
        <v>145</v>
      </c>
    </row>
    <row r="592" spans="2:51" s="12" customFormat="1" ht="12">
      <c r="B592" s="230"/>
      <c r="C592" s="231"/>
      <c r="D592" s="217" t="s">
        <v>157</v>
      </c>
      <c r="E592" s="232" t="s">
        <v>19</v>
      </c>
      <c r="F592" s="233" t="s">
        <v>578</v>
      </c>
      <c r="G592" s="231"/>
      <c r="H592" s="234">
        <v>11.9</v>
      </c>
      <c r="I592" s="235"/>
      <c r="J592" s="231"/>
      <c r="K592" s="231"/>
      <c r="L592" s="236"/>
      <c r="M592" s="237"/>
      <c r="N592" s="238"/>
      <c r="O592" s="238"/>
      <c r="P592" s="238"/>
      <c r="Q592" s="238"/>
      <c r="R592" s="238"/>
      <c r="S592" s="238"/>
      <c r="T592" s="239"/>
      <c r="AT592" s="240" t="s">
        <v>157</v>
      </c>
      <c r="AU592" s="240" t="s">
        <v>80</v>
      </c>
      <c r="AV592" s="12" t="s">
        <v>80</v>
      </c>
      <c r="AW592" s="12" t="s">
        <v>33</v>
      </c>
      <c r="AX592" s="12" t="s">
        <v>71</v>
      </c>
      <c r="AY592" s="240" t="s">
        <v>145</v>
      </c>
    </row>
    <row r="593" spans="2:51" s="11" customFormat="1" ht="12">
      <c r="B593" s="220"/>
      <c r="C593" s="221"/>
      <c r="D593" s="217" t="s">
        <v>157</v>
      </c>
      <c r="E593" s="222" t="s">
        <v>19</v>
      </c>
      <c r="F593" s="223" t="s">
        <v>259</v>
      </c>
      <c r="G593" s="221"/>
      <c r="H593" s="222" t="s">
        <v>19</v>
      </c>
      <c r="I593" s="224"/>
      <c r="J593" s="221"/>
      <c r="K593" s="221"/>
      <c r="L593" s="225"/>
      <c r="M593" s="226"/>
      <c r="N593" s="227"/>
      <c r="O593" s="227"/>
      <c r="P593" s="227"/>
      <c r="Q593" s="227"/>
      <c r="R593" s="227"/>
      <c r="S593" s="227"/>
      <c r="T593" s="228"/>
      <c r="AT593" s="229" t="s">
        <v>157</v>
      </c>
      <c r="AU593" s="229" t="s">
        <v>80</v>
      </c>
      <c r="AV593" s="11" t="s">
        <v>76</v>
      </c>
      <c r="AW593" s="11" t="s">
        <v>33</v>
      </c>
      <c r="AX593" s="11" t="s">
        <v>71</v>
      </c>
      <c r="AY593" s="229" t="s">
        <v>145</v>
      </c>
    </row>
    <row r="594" spans="2:51" s="12" customFormat="1" ht="12">
      <c r="B594" s="230"/>
      <c r="C594" s="231"/>
      <c r="D594" s="217" t="s">
        <v>157</v>
      </c>
      <c r="E594" s="232" t="s">
        <v>19</v>
      </c>
      <c r="F594" s="233" t="s">
        <v>579</v>
      </c>
      <c r="G594" s="231"/>
      <c r="H594" s="234">
        <v>20.2</v>
      </c>
      <c r="I594" s="235"/>
      <c r="J594" s="231"/>
      <c r="K594" s="231"/>
      <c r="L594" s="236"/>
      <c r="M594" s="237"/>
      <c r="N594" s="238"/>
      <c r="O594" s="238"/>
      <c r="P594" s="238"/>
      <c r="Q594" s="238"/>
      <c r="R594" s="238"/>
      <c r="S594" s="238"/>
      <c r="T594" s="239"/>
      <c r="AT594" s="240" t="s">
        <v>157</v>
      </c>
      <c r="AU594" s="240" t="s">
        <v>80</v>
      </c>
      <c r="AV594" s="12" t="s">
        <v>80</v>
      </c>
      <c r="AW594" s="12" t="s">
        <v>33</v>
      </c>
      <c r="AX594" s="12" t="s">
        <v>71</v>
      </c>
      <c r="AY594" s="240" t="s">
        <v>145</v>
      </c>
    </row>
    <row r="595" spans="2:51" s="11" customFormat="1" ht="12">
      <c r="B595" s="220"/>
      <c r="C595" s="221"/>
      <c r="D595" s="217" t="s">
        <v>157</v>
      </c>
      <c r="E595" s="222" t="s">
        <v>19</v>
      </c>
      <c r="F595" s="223" t="s">
        <v>261</v>
      </c>
      <c r="G595" s="221"/>
      <c r="H595" s="222" t="s">
        <v>19</v>
      </c>
      <c r="I595" s="224"/>
      <c r="J595" s="221"/>
      <c r="K595" s="221"/>
      <c r="L595" s="225"/>
      <c r="M595" s="226"/>
      <c r="N595" s="227"/>
      <c r="O595" s="227"/>
      <c r="P595" s="227"/>
      <c r="Q595" s="227"/>
      <c r="R595" s="227"/>
      <c r="S595" s="227"/>
      <c r="T595" s="228"/>
      <c r="AT595" s="229" t="s">
        <v>157</v>
      </c>
      <c r="AU595" s="229" t="s">
        <v>80</v>
      </c>
      <c r="AV595" s="11" t="s">
        <v>76</v>
      </c>
      <c r="AW595" s="11" t="s">
        <v>33</v>
      </c>
      <c r="AX595" s="11" t="s">
        <v>71</v>
      </c>
      <c r="AY595" s="229" t="s">
        <v>145</v>
      </c>
    </row>
    <row r="596" spans="2:51" s="11" customFormat="1" ht="12">
      <c r="B596" s="220"/>
      <c r="C596" s="221"/>
      <c r="D596" s="217" t="s">
        <v>157</v>
      </c>
      <c r="E596" s="222" t="s">
        <v>19</v>
      </c>
      <c r="F596" s="223" t="s">
        <v>264</v>
      </c>
      <c r="G596" s="221"/>
      <c r="H596" s="222" t="s">
        <v>19</v>
      </c>
      <c r="I596" s="224"/>
      <c r="J596" s="221"/>
      <c r="K596" s="221"/>
      <c r="L596" s="225"/>
      <c r="M596" s="226"/>
      <c r="N596" s="227"/>
      <c r="O596" s="227"/>
      <c r="P596" s="227"/>
      <c r="Q596" s="227"/>
      <c r="R596" s="227"/>
      <c r="S596" s="227"/>
      <c r="T596" s="228"/>
      <c r="AT596" s="229" t="s">
        <v>157</v>
      </c>
      <c r="AU596" s="229" t="s">
        <v>80</v>
      </c>
      <c r="AV596" s="11" t="s">
        <v>76</v>
      </c>
      <c r="AW596" s="11" t="s">
        <v>33</v>
      </c>
      <c r="AX596" s="11" t="s">
        <v>71</v>
      </c>
      <c r="AY596" s="229" t="s">
        <v>145</v>
      </c>
    </row>
    <row r="597" spans="2:51" s="12" customFormat="1" ht="12">
      <c r="B597" s="230"/>
      <c r="C597" s="231"/>
      <c r="D597" s="217" t="s">
        <v>157</v>
      </c>
      <c r="E597" s="232" t="s">
        <v>19</v>
      </c>
      <c r="F597" s="233" t="s">
        <v>580</v>
      </c>
      <c r="G597" s="231"/>
      <c r="H597" s="234">
        <v>16.3</v>
      </c>
      <c r="I597" s="235"/>
      <c r="J597" s="231"/>
      <c r="K597" s="231"/>
      <c r="L597" s="236"/>
      <c r="M597" s="237"/>
      <c r="N597" s="238"/>
      <c r="O597" s="238"/>
      <c r="P597" s="238"/>
      <c r="Q597" s="238"/>
      <c r="R597" s="238"/>
      <c r="S597" s="238"/>
      <c r="T597" s="239"/>
      <c r="AT597" s="240" t="s">
        <v>157</v>
      </c>
      <c r="AU597" s="240" t="s">
        <v>80</v>
      </c>
      <c r="AV597" s="12" t="s">
        <v>80</v>
      </c>
      <c r="AW597" s="12" t="s">
        <v>33</v>
      </c>
      <c r="AX597" s="12" t="s">
        <v>71</v>
      </c>
      <c r="AY597" s="240" t="s">
        <v>145</v>
      </c>
    </row>
    <row r="598" spans="2:51" s="11" customFormat="1" ht="12">
      <c r="B598" s="220"/>
      <c r="C598" s="221"/>
      <c r="D598" s="217" t="s">
        <v>157</v>
      </c>
      <c r="E598" s="222" t="s">
        <v>19</v>
      </c>
      <c r="F598" s="223" t="s">
        <v>268</v>
      </c>
      <c r="G598" s="221"/>
      <c r="H598" s="222" t="s">
        <v>19</v>
      </c>
      <c r="I598" s="224"/>
      <c r="J598" s="221"/>
      <c r="K598" s="221"/>
      <c r="L598" s="225"/>
      <c r="M598" s="226"/>
      <c r="N598" s="227"/>
      <c r="O598" s="227"/>
      <c r="P598" s="227"/>
      <c r="Q598" s="227"/>
      <c r="R598" s="227"/>
      <c r="S598" s="227"/>
      <c r="T598" s="228"/>
      <c r="AT598" s="229" t="s">
        <v>157</v>
      </c>
      <c r="AU598" s="229" t="s">
        <v>80</v>
      </c>
      <c r="AV598" s="11" t="s">
        <v>76</v>
      </c>
      <c r="AW598" s="11" t="s">
        <v>33</v>
      </c>
      <c r="AX598" s="11" t="s">
        <v>71</v>
      </c>
      <c r="AY598" s="229" t="s">
        <v>145</v>
      </c>
    </row>
    <row r="599" spans="2:51" s="12" customFormat="1" ht="12">
      <c r="B599" s="230"/>
      <c r="C599" s="231"/>
      <c r="D599" s="217" t="s">
        <v>157</v>
      </c>
      <c r="E599" s="232" t="s">
        <v>19</v>
      </c>
      <c r="F599" s="233" t="s">
        <v>581</v>
      </c>
      <c r="G599" s="231"/>
      <c r="H599" s="234">
        <v>22.9</v>
      </c>
      <c r="I599" s="235"/>
      <c r="J599" s="231"/>
      <c r="K599" s="231"/>
      <c r="L599" s="236"/>
      <c r="M599" s="237"/>
      <c r="N599" s="238"/>
      <c r="O599" s="238"/>
      <c r="P599" s="238"/>
      <c r="Q599" s="238"/>
      <c r="R599" s="238"/>
      <c r="S599" s="238"/>
      <c r="T599" s="239"/>
      <c r="AT599" s="240" t="s">
        <v>157</v>
      </c>
      <c r="AU599" s="240" t="s">
        <v>80</v>
      </c>
      <c r="AV599" s="12" t="s">
        <v>80</v>
      </c>
      <c r="AW599" s="12" t="s">
        <v>33</v>
      </c>
      <c r="AX599" s="12" t="s">
        <v>71</v>
      </c>
      <c r="AY599" s="240" t="s">
        <v>145</v>
      </c>
    </row>
    <row r="600" spans="2:51" s="13" customFormat="1" ht="12">
      <c r="B600" s="251"/>
      <c r="C600" s="252"/>
      <c r="D600" s="217" t="s">
        <v>157</v>
      </c>
      <c r="E600" s="253" t="s">
        <v>19</v>
      </c>
      <c r="F600" s="254" t="s">
        <v>185</v>
      </c>
      <c r="G600" s="252"/>
      <c r="H600" s="255">
        <v>798.8</v>
      </c>
      <c r="I600" s="256"/>
      <c r="J600" s="252"/>
      <c r="K600" s="252"/>
      <c r="L600" s="257"/>
      <c r="M600" s="258"/>
      <c r="N600" s="259"/>
      <c r="O600" s="259"/>
      <c r="P600" s="259"/>
      <c r="Q600" s="259"/>
      <c r="R600" s="259"/>
      <c r="S600" s="259"/>
      <c r="T600" s="260"/>
      <c r="AT600" s="261" t="s">
        <v>157</v>
      </c>
      <c r="AU600" s="261" t="s">
        <v>80</v>
      </c>
      <c r="AV600" s="13" t="s">
        <v>153</v>
      </c>
      <c r="AW600" s="13" t="s">
        <v>33</v>
      </c>
      <c r="AX600" s="13" t="s">
        <v>76</v>
      </c>
      <c r="AY600" s="261" t="s">
        <v>145</v>
      </c>
    </row>
    <row r="601" spans="2:65" s="1" customFormat="1" ht="20.4" customHeight="1">
      <c r="B601" s="38"/>
      <c r="C601" s="205" t="s">
        <v>582</v>
      </c>
      <c r="D601" s="205" t="s">
        <v>148</v>
      </c>
      <c r="E601" s="206" t="s">
        <v>583</v>
      </c>
      <c r="F601" s="207" t="s">
        <v>584</v>
      </c>
      <c r="G601" s="208" t="s">
        <v>177</v>
      </c>
      <c r="H601" s="209">
        <v>215.45</v>
      </c>
      <c r="I601" s="210"/>
      <c r="J601" s="211">
        <f>ROUND(I601*H601,2)</f>
        <v>0</v>
      </c>
      <c r="K601" s="207" t="s">
        <v>152</v>
      </c>
      <c r="L601" s="43"/>
      <c r="M601" s="212" t="s">
        <v>19</v>
      </c>
      <c r="N601" s="213" t="s">
        <v>42</v>
      </c>
      <c r="O601" s="79"/>
      <c r="P601" s="214">
        <f>O601*H601</f>
        <v>0</v>
      </c>
      <c r="Q601" s="214">
        <v>0.0001</v>
      </c>
      <c r="R601" s="214">
        <f>Q601*H601</f>
        <v>0.021544999999999998</v>
      </c>
      <c r="S601" s="214">
        <v>0</v>
      </c>
      <c r="T601" s="215">
        <f>S601*H601</f>
        <v>0</v>
      </c>
      <c r="AR601" s="17" t="s">
        <v>308</v>
      </c>
      <c r="AT601" s="17" t="s">
        <v>148</v>
      </c>
      <c r="AU601" s="17" t="s">
        <v>80</v>
      </c>
      <c r="AY601" s="17" t="s">
        <v>145</v>
      </c>
      <c r="BE601" s="216">
        <f>IF(N601="základní",J601,0)</f>
        <v>0</v>
      </c>
      <c r="BF601" s="216">
        <f>IF(N601="snížená",J601,0)</f>
        <v>0</v>
      </c>
      <c r="BG601" s="216">
        <f>IF(N601="zákl. přenesená",J601,0)</f>
        <v>0</v>
      </c>
      <c r="BH601" s="216">
        <f>IF(N601="sníž. přenesená",J601,0)</f>
        <v>0</v>
      </c>
      <c r="BI601" s="216">
        <f>IF(N601="nulová",J601,0)</f>
        <v>0</v>
      </c>
      <c r="BJ601" s="17" t="s">
        <v>76</v>
      </c>
      <c r="BK601" s="216">
        <f>ROUND(I601*H601,2)</f>
        <v>0</v>
      </c>
      <c r="BL601" s="17" t="s">
        <v>308</v>
      </c>
      <c r="BM601" s="17" t="s">
        <v>585</v>
      </c>
    </row>
    <row r="602" spans="2:47" s="1" customFormat="1" ht="12">
      <c r="B602" s="38"/>
      <c r="C602" s="39"/>
      <c r="D602" s="217" t="s">
        <v>155</v>
      </c>
      <c r="E602" s="39"/>
      <c r="F602" s="218" t="s">
        <v>562</v>
      </c>
      <c r="G602" s="39"/>
      <c r="H602" s="39"/>
      <c r="I602" s="131"/>
      <c r="J602" s="39"/>
      <c r="K602" s="39"/>
      <c r="L602" s="43"/>
      <c r="M602" s="219"/>
      <c r="N602" s="79"/>
      <c r="O602" s="79"/>
      <c r="P602" s="79"/>
      <c r="Q602" s="79"/>
      <c r="R602" s="79"/>
      <c r="S602" s="79"/>
      <c r="T602" s="80"/>
      <c r="AT602" s="17" t="s">
        <v>155</v>
      </c>
      <c r="AU602" s="17" t="s">
        <v>80</v>
      </c>
    </row>
    <row r="603" spans="2:65" s="1" customFormat="1" ht="20.4" customHeight="1">
      <c r="B603" s="38"/>
      <c r="C603" s="205" t="s">
        <v>586</v>
      </c>
      <c r="D603" s="205" t="s">
        <v>148</v>
      </c>
      <c r="E603" s="206" t="s">
        <v>587</v>
      </c>
      <c r="F603" s="207" t="s">
        <v>588</v>
      </c>
      <c r="G603" s="208" t="s">
        <v>177</v>
      </c>
      <c r="H603" s="209">
        <v>320.265</v>
      </c>
      <c r="I603" s="210"/>
      <c r="J603" s="211">
        <f>ROUND(I603*H603,2)</f>
        <v>0</v>
      </c>
      <c r="K603" s="207" t="s">
        <v>152</v>
      </c>
      <c r="L603" s="43"/>
      <c r="M603" s="212" t="s">
        <v>19</v>
      </c>
      <c r="N603" s="213" t="s">
        <v>42</v>
      </c>
      <c r="O603" s="79"/>
      <c r="P603" s="214">
        <f>O603*H603</f>
        <v>0</v>
      </c>
      <c r="Q603" s="214">
        <v>0.00139</v>
      </c>
      <c r="R603" s="214">
        <f>Q603*H603</f>
        <v>0.44516835</v>
      </c>
      <c r="S603" s="214">
        <v>0</v>
      </c>
      <c r="T603" s="215">
        <f>S603*H603</f>
        <v>0</v>
      </c>
      <c r="AR603" s="17" t="s">
        <v>308</v>
      </c>
      <c r="AT603" s="17" t="s">
        <v>148</v>
      </c>
      <c r="AU603" s="17" t="s">
        <v>80</v>
      </c>
      <c r="AY603" s="17" t="s">
        <v>145</v>
      </c>
      <c r="BE603" s="216">
        <f>IF(N603="základní",J603,0)</f>
        <v>0</v>
      </c>
      <c r="BF603" s="216">
        <f>IF(N603="snížená",J603,0)</f>
        <v>0</v>
      </c>
      <c r="BG603" s="216">
        <f>IF(N603="zákl. přenesená",J603,0)</f>
        <v>0</v>
      </c>
      <c r="BH603" s="216">
        <f>IF(N603="sníž. přenesená",J603,0)</f>
        <v>0</v>
      </c>
      <c r="BI603" s="216">
        <f>IF(N603="nulová",J603,0)</f>
        <v>0</v>
      </c>
      <c r="BJ603" s="17" t="s">
        <v>76</v>
      </c>
      <c r="BK603" s="216">
        <f>ROUND(I603*H603,2)</f>
        <v>0</v>
      </c>
      <c r="BL603" s="17" t="s">
        <v>308</v>
      </c>
      <c r="BM603" s="17" t="s">
        <v>589</v>
      </c>
    </row>
    <row r="604" spans="2:47" s="1" customFormat="1" ht="12">
      <c r="B604" s="38"/>
      <c r="C604" s="39"/>
      <c r="D604" s="217" t="s">
        <v>155</v>
      </c>
      <c r="E604" s="39"/>
      <c r="F604" s="218" t="s">
        <v>590</v>
      </c>
      <c r="G604" s="39"/>
      <c r="H604" s="39"/>
      <c r="I604" s="131"/>
      <c r="J604" s="39"/>
      <c r="K604" s="39"/>
      <c r="L604" s="43"/>
      <c r="M604" s="219"/>
      <c r="N604" s="79"/>
      <c r="O604" s="79"/>
      <c r="P604" s="79"/>
      <c r="Q604" s="79"/>
      <c r="R604" s="79"/>
      <c r="S604" s="79"/>
      <c r="T604" s="80"/>
      <c r="AT604" s="17" t="s">
        <v>155</v>
      </c>
      <c r="AU604" s="17" t="s">
        <v>80</v>
      </c>
    </row>
    <row r="605" spans="2:51" s="11" customFormat="1" ht="12">
      <c r="B605" s="220"/>
      <c r="C605" s="221"/>
      <c r="D605" s="217" t="s">
        <v>157</v>
      </c>
      <c r="E605" s="222" t="s">
        <v>19</v>
      </c>
      <c r="F605" s="223" t="s">
        <v>1145</v>
      </c>
      <c r="G605" s="221"/>
      <c r="H605" s="222" t="s">
        <v>19</v>
      </c>
      <c r="I605" s="224"/>
      <c r="J605" s="221"/>
      <c r="K605" s="221"/>
      <c r="L605" s="225"/>
      <c r="M605" s="226"/>
      <c r="N605" s="227"/>
      <c r="O605" s="227"/>
      <c r="P605" s="227"/>
      <c r="Q605" s="227"/>
      <c r="R605" s="227"/>
      <c r="S605" s="227"/>
      <c r="T605" s="228"/>
      <c r="AT605" s="229" t="s">
        <v>157</v>
      </c>
      <c r="AU605" s="229" t="s">
        <v>80</v>
      </c>
      <c r="AV605" s="11" t="s">
        <v>76</v>
      </c>
      <c r="AW605" s="11" t="s">
        <v>33</v>
      </c>
      <c r="AX605" s="11" t="s">
        <v>71</v>
      </c>
      <c r="AY605" s="229" t="s">
        <v>145</v>
      </c>
    </row>
    <row r="606" spans="2:51" s="11" customFormat="1" ht="12">
      <c r="B606" s="220"/>
      <c r="C606" s="221"/>
      <c r="D606" s="217" t="s">
        <v>157</v>
      </c>
      <c r="E606" s="222" t="s">
        <v>19</v>
      </c>
      <c r="F606" s="223" t="s">
        <v>159</v>
      </c>
      <c r="G606" s="221"/>
      <c r="H606" s="222" t="s">
        <v>19</v>
      </c>
      <c r="I606" s="224"/>
      <c r="J606" s="221"/>
      <c r="K606" s="221"/>
      <c r="L606" s="225"/>
      <c r="M606" s="226"/>
      <c r="N606" s="227"/>
      <c r="O606" s="227"/>
      <c r="P606" s="227"/>
      <c r="Q606" s="227"/>
      <c r="R606" s="227"/>
      <c r="S606" s="227"/>
      <c r="T606" s="228"/>
      <c r="AT606" s="229" t="s">
        <v>157</v>
      </c>
      <c r="AU606" s="229" t="s">
        <v>80</v>
      </c>
      <c r="AV606" s="11" t="s">
        <v>76</v>
      </c>
      <c r="AW606" s="11" t="s">
        <v>33</v>
      </c>
      <c r="AX606" s="11" t="s">
        <v>71</v>
      </c>
      <c r="AY606" s="229" t="s">
        <v>145</v>
      </c>
    </row>
    <row r="607" spans="2:51" s="12" customFormat="1" ht="12">
      <c r="B607" s="230"/>
      <c r="C607" s="231"/>
      <c r="D607" s="217" t="s">
        <v>157</v>
      </c>
      <c r="E607" s="232" t="s">
        <v>19</v>
      </c>
      <c r="F607" s="233" t="s">
        <v>591</v>
      </c>
      <c r="G607" s="231"/>
      <c r="H607" s="234">
        <v>320.265</v>
      </c>
      <c r="I607" s="235"/>
      <c r="J607" s="231"/>
      <c r="K607" s="231"/>
      <c r="L607" s="236"/>
      <c r="M607" s="237"/>
      <c r="N607" s="238"/>
      <c r="O607" s="238"/>
      <c r="P607" s="238"/>
      <c r="Q607" s="238"/>
      <c r="R607" s="238"/>
      <c r="S607" s="238"/>
      <c r="T607" s="239"/>
      <c r="AT607" s="240" t="s">
        <v>157</v>
      </c>
      <c r="AU607" s="240" t="s">
        <v>80</v>
      </c>
      <c r="AV607" s="12" t="s">
        <v>80</v>
      </c>
      <c r="AW607" s="12" t="s">
        <v>33</v>
      </c>
      <c r="AX607" s="12" t="s">
        <v>76</v>
      </c>
      <c r="AY607" s="240" t="s">
        <v>145</v>
      </c>
    </row>
    <row r="608" spans="2:65" s="1" customFormat="1" ht="20.4" customHeight="1">
      <c r="B608" s="38"/>
      <c r="C608" s="241" t="s">
        <v>592</v>
      </c>
      <c r="D608" s="241" t="s">
        <v>169</v>
      </c>
      <c r="E608" s="242" t="s">
        <v>593</v>
      </c>
      <c r="F608" s="243" t="s">
        <v>594</v>
      </c>
      <c r="G608" s="244" t="s">
        <v>177</v>
      </c>
      <c r="H608" s="245">
        <v>336.278</v>
      </c>
      <c r="I608" s="246"/>
      <c r="J608" s="247">
        <f>ROUND(I608*H608,2)</f>
        <v>0</v>
      </c>
      <c r="K608" s="243" t="s">
        <v>152</v>
      </c>
      <c r="L608" s="248"/>
      <c r="M608" s="249" t="s">
        <v>19</v>
      </c>
      <c r="N608" s="250" t="s">
        <v>42</v>
      </c>
      <c r="O608" s="79"/>
      <c r="P608" s="214">
        <f>O608*H608</f>
        <v>0</v>
      </c>
      <c r="Q608" s="214">
        <v>0.008</v>
      </c>
      <c r="R608" s="214">
        <f>Q608*H608</f>
        <v>2.690224</v>
      </c>
      <c r="S608" s="214">
        <v>0</v>
      </c>
      <c r="T608" s="215">
        <f>S608*H608</f>
        <v>0</v>
      </c>
      <c r="AR608" s="17" t="s">
        <v>425</v>
      </c>
      <c r="AT608" s="17" t="s">
        <v>169</v>
      </c>
      <c r="AU608" s="17" t="s">
        <v>80</v>
      </c>
      <c r="AY608" s="17" t="s">
        <v>145</v>
      </c>
      <c r="BE608" s="216">
        <f>IF(N608="základní",J608,0)</f>
        <v>0</v>
      </c>
      <c r="BF608" s="216">
        <f>IF(N608="snížená",J608,0)</f>
        <v>0</v>
      </c>
      <c r="BG608" s="216">
        <f>IF(N608="zákl. přenesená",J608,0)</f>
        <v>0</v>
      </c>
      <c r="BH608" s="216">
        <f>IF(N608="sníž. přenesená",J608,0)</f>
        <v>0</v>
      </c>
      <c r="BI608" s="216">
        <f>IF(N608="nulová",J608,0)</f>
        <v>0</v>
      </c>
      <c r="BJ608" s="17" t="s">
        <v>76</v>
      </c>
      <c r="BK608" s="216">
        <f>ROUND(I608*H608,2)</f>
        <v>0</v>
      </c>
      <c r="BL608" s="17" t="s">
        <v>308</v>
      </c>
      <c r="BM608" s="17" t="s">
        <v>595</v>
      </c>
    </row>
    <row r="609" spans="2:51" s="12" customFormat="1" ht="12">
      <c r="B609" s="230"/>
      <c r="C609" s="231"/>
      <c r="D609" s="217" t="s">
        <v>157</v>
      </c>
      <c r="E609" s="231"/>
      <c r="F609" s="233" t="s">
        <v>596</v>
      </c>
      <c r="G609" s="231"/>
      <c r="H609" s="234">
        <v>336.278</v>
      </c>
      <c r="I609" s="235"/>
      <c r="J609" s="231"/>
      <c r="K609" s="231"/>
      <c r="L609" s="236"/>
      <c r="M609" s="237"/>
      <c r="N609" s="238"/>
      <c r="O609" s="238"/>
      <c r="P609" s="238"/>
      <c r="Q609" s="238"/>
      <c r="R609" s="238"/>
      <c r="S609" s="238"/>
      <c r="T609" s="239"/>
      <c r="AT609" s="240" t="s">
        <v>157</v>
      </c>
      <c r="AU609" s="240" t="s">
        <v>80</v>
      </c>
      <c r="AV609" s="12" t="s">
        <v>80</v>
      </c>
      <c r="AW609" s="12" t="s">
        <v>4</v>
      </c>
      <c r="AX609" s="12" t="s">
        <v>76</v>
      </c>
      <c r="AY609" s="240" t="s">
        <v>145</v>
      </c>
    </row>
    <row r="610" spans="2:65" s="1" customFormat="1" ht="20.4" customHeight="1">
      <c r="B610" s="38"/>
      <c r="C610" s="205" t="s">
        <v>597</v>
      </c>
      <c r="D610" s="205" t="s">
        <v>148</v>
      </c>
      <c r="E610" s="206" t="s">
        <v>598</v>
      </c>
      <c r="F610" s="207" t="s">
        <v>599</v>
      </c>
      <c r="G610" s="208" t="s">
        <v>151</v>
      </c>
      <c r="H610" s="209">
        <v>30</v>
      </c>
      <c r="I610" s="210"/>
      <c r="J610" s="211">
        <f>ROUND(I610*H610,2)</f>
        <v>0</v>
      </c>
      <c r="K610" s="207" t="s">
        <v>152</v>
      </c>
      <c r="L610" s="43"/>
      <c r="M610" s="212" t="s">
        <v>19</v>
      </c>
      <c r="N610" s="213" t="s">
        <v>42</v>
      </c>
      <c r="O610" s="79"/>
      <c r="P610" s="214">
        <f>O610*H610</f>
        <v>0</v>
      </c>
      <c r="Q610" s="214">
        <v>0</v>
      </c>
      <c r="R610" s="214">
        <f>Q610*H610</f>
        <v>0</v>
      </c>
      <c r="S610" s="214">
        <v>0</v>
      </c>
      <c r="T610" s="215">
        <f>S610*H610</f>
        <v>0</v>
      </c>
      <c r="AR610" s="17" t="s">
        <v>308</v>
      </c>
      <c r="AT610" s="17" t="s">
        <v>148</v>
      </c>
      <c r="AU610" s="17" t="s">
        <v>80</v>
      </c>
      <c r="AY610" s="17" t="s">
        <v>145</v>
      </c>
      <c r="BE610" s="216">
        <f>IF(N610="základní",J610,0)</f>
        <v>0</v>
      </c>
      <c r="BF610" s="216">
        <f>IF(N610="snížená",J610,0)</f>
        <v>0</v>
      </c>
      <c r="BG610" s="216">
        <f>IF(N610="zákl. přenesená",J610,0)</f>
        <v>0</v>
      </c>
      <c r="BH610" s="216">
        <f>IF(N610="sníž. přenesená",J610,0)</f>
        <v>0</v>
      </c>
      <c r="BI610" s="216">
        <f>IF(N610="nulová",J610,0)</f>
        <v>0</v>
      </c>
      <c r="BJ610" s="17" t="s">
        <v>76</v>
      </c>
      <c r="BK610" s="216">
        <f>ROUND(I610*H610,2)</f>
        <v>0</v>
      </c>
      <c r="BL610" s="17" t="s">
        <v>308</v>
      </c>
      <c r="BM610" s="17" t="s">
        <v>600</v>
      </c>
    </row>
    <row r="611" spans="2:47" s="1" customFormat="1" ht="12">
      <c r="B611" s="38"/>
      <c r="C611" s="39"/>
      <c r="D611" s="217" t="s">
        <v>155</v>
      </c>
      <c r="E611" s="39"/>
      <c r="F611" s="218" t="s">
        <v>601</v>
      </c>
      <c r="G611" s="39"/>
      <c r="H611" s="39"/>
      <c r="I611" s="131"/>
      <c r="J611" s="39"/>
      <c r="K611" s="39"/>
      <c r="L611" s="43"/>
      <c r="M611" s="219"/>
      <c r="N611" s="79"/>
      <c r="O611" s="79"/>
      <c r="P611" s="79"/>
      <c r="Q611" s="79"/>
      <c r="R611" s="79"/>
      <c r="S611" s="79"/>
      <c r="T611" s="80"/>
      <c r="AT611" s="17" t="s">
        <v>155</v>
      </c>
      <c r="AU611" s="17" t="s">
        <v>80</v>
      </c>
    </row>
    <row r="612" spans="2:51" s="11" customFormat="1" ht="12">
      <c r="B612" s="220"/>
      <c r="C612" s="221"/>
      <c r="D612" s="217" t="s">
        <v>157</v>
      </c>
      <c r="E612" s="222" t="s">
        <v>19</v>
      </c>
      <c r="F612" s="223" t="s">
        <v>319</v>
      </c>
      <c r="G612" s="221"/>
      <c r="H612" s="222" t="s">
        <v>19</v>
      </c>
      <c r="I612" s="224"/>
      <c r="J612" s="221"/>
      <c r="K612" s="221"/>
      <c r="L612" s="225"/>
      <c r="M612" s="226"/>
      <c r="N612" s="227"/>
      <c r="O612" s="227"/>
      <c r="P612" s="227"/>
      <c r="Q612" s="227"/>
      <c r="R612" s="227"/>
      <c r="S612" s="227"/>
      <c r="T612" s="228"/>
      <c r="AT612" s="229" t="s">
        <v>157</v>
      </c>
      <c r="AU612" s="229" t="s">
        <v>80</v>
      </c>
      <c r="AV612" s="11" t="s">
        <v>76</v>
      </c>
      <c r="AW612" s="11" t="s">
        <v>33</v>
      </c>
      <c r="AX612" s="11" t="s">
        <v>71</v>
      </c>
      <c r="AY612" s="229" t="s">
        <v>145</v>
      </c>
    </row>
    <row r="613" spans="2:51" s="11" customFormat="1" ht="12">
      <c r="B613" s="220"/>
      <c r="C613" s="221"/>
      <c r="D613" s="217" t="s">
        <v>157</v>
      </c>
      <c r="E613" s="222" t="s">
        <v>19</v>
      </c>
      <c r="F613" s="223" t="s">
        <v>159</v>
      </c>
      <c r="G613" s="221"/>
      <c r="H613" s="222" t="s">
        <v>19</v>
      </c>
      <c r="I613" s="224"/>
      <c r="J613" s="221"/>
      <c r="K613" s="221"/>
      <c r="L613" s="225"/>
      <c r="M613" s="226"/>
      <c r="N613" s="227"/>
      <c r="O613" s="227"/>
      <c r="P613" s="227"/>
      <c r="Q613" s="227"/>
      <c r="R613" s="227"/>
      <c r="S613" s="227"/>
      <c r="T613" s="228"/>
      <c r="AT613" s="229" t="s">
        <v>157</v>
      </c>
      <c r="AU613" s="229" t="s">
        <v>80</v>
      </c>
      <c r="AV613" s="11" t="s">
        <v>76</v>
      </c>
      <c r="AW613" s="11" t="s">
        <v>33</v>
      </c>
      <c r="AX613" s="11" t="s">
        <v>71</v>
      </c>
      <c r="AY613" s="229" t="s">
        <v>145</v>
      </c>
    </row>
    <row r="614" spans="2:51" s="11" customFormat="1" ht="12">
      <c r="B614" s="220"/>
      <c r="C614" s="221"/>
      <c r="D614" s="217" t="s">
        <v>157</v>
      </c>
      <c r="E614" s="222" t="s">
        <v>19</v>
      </c>
      <c r="F614" s="223" t="s">
        <v>602</v>
      </c>
      <c r="G614" s="221"/>
      <c r="H614" s="222" t="s">
        <v>19</v>
      </c>
      <c r="I614" s="224"/>
      <c r="J614" s="221"/>
      <c r="K614" s="221"/>
      <c r="L614" s="225"/>
      <c r="M614" s="226"/>
      <c r="N614" s="227"/>
      <c r="O614" s="227"/>
      <c r="P614" s="227"/>
      <c r="Q614" s="227"/>
      <c r="R614" s="227"/>
      <c r="S614" s="227"/>
      <c r="T614" s="228"/>
      <c r="AT614" s="229" t="s">
        <v>157</v>
      </c>
      <c r="AU614" s="229" t="s">
        <v>80</v>
      </c>
      <c r="AV614" s="11" t="s">
        <v>76</v>
      </c>
      <c r="AW614" s="11" t="s">
        <v>33</v>
      </c>
      <c r="AX614" s="11" t="s">
        <v>71</v>
      </c>
      <c r="AY614" s="229" t="s">
        <v>145</v>
      </c>
    </row>
    <row r="615" spans="2:51" s="12" customFormat="1" ht="12">
      <c r="B615" s="230"/>
      <c r="C615" s="231"/>
      <c r="D615" s="217" t="s">
        <v>157</v>
      </c>
      <c r="E615" s="232" t="s">
        <v>19</v>
      </c>
      <c r="F615" s="233" t="s">
        <v>603</v>
      </c>
      <c r="G615" s="231"/>
      <c r="H615" s="234">
        <v>20</v>
      </c>
      <c r="I615" s="235"/>
      <c r="J615" s="231"/>
      <c r="K615" s="231"/>
      <c r="L615" s="236"/>
      <c r="M615" s="237"/>
      <c r="N615" s="238"/>
      <c r="O615" s="238"/>
      <c r="P615" s="238"/>
      <c r="Q615" s="238"/>
      <c r="R615" s="238"/>
      <c r="S615" s="238"/>
      <c r="T615" s="239"/>
      <c r="AT615" s="240" t="s">
        <v>157</v>
      </c>
      <c r="AU615" s="240" t="s">
        <v>80</v>
      </c>
      <c r="AV615" s="12" t="s">
        <v>80</v>
      </c>
      <c r="AW615" s="12" t="s">
        <v>33</v>
      </c>
      <c r="AX615" s="12" t="s">
        <v>71</v>
      </c>
      <c r="AY615" s="240" t="s">
        <v>145</v>
      </c>
    </row>
    <row r="616" spans="2:51" s="11" customFormat="1" ht="12">
      <c r="B616" s="220"/>
      <c r="C616" s="221"/>
      <c r="D616" s="217" t="s">
        <v>157</v>
      </c>
      <c r="E616" s="222" t="s">
        <v>19</v>
      </c>
      <c r="F616" s="223" t="s">
        <v>604</v>
      </c>
      <c r="G616" s="221"/>
      <c r="H616" s="222" t="s">
        <v>19</v>
      </c>
      <c r="I616" s="224"/>
      <c r="J616" s="221"/>
      <c r="K616" s="221"/>
      <c r="L616" s="225"/>
      <c r="M616" s="226"/>
      <c r="N616" s="227"/>
      <c r="O616" s="227"/>
      <c r="P616" s="227"/>
      <c r="Q616" s="227"/>
      <c r="R616" s="227"/>
      <c r="S616" s="227"/>
      <c r="T616" s="228"/>
      <c r="AT616" s="229" t="s">
        <v>157</v>
      </c>
      <c r="AU616" s="229" t="s">
        <v>80</v>
      </c>
      <c r="AV616" s="11" t="s">
        <v>76</v>
      </c>
      <c r="AW616" s="11" t="s">
        <v>33</v>
      </c>
      <c r="AX616" s="11" t="s">
        <v>71</v>
      </c>
      <c r="AY616" s="229" t="s">
        <v>145</v>
      </c>
    </row>
    <row r="617" spans="2:51" s="12" customFormat="1" ht="12">
      <c r="B617" s="230"/>
      <c r="C617" s="231"/>
      <c r="D617" s="217" t="s">
        <v>157</v>
      </c>
      <c r="E617" s="232" t="s">
        <v>19</v>
      </c>
      <c r="F617" s="233" t="s">
        <v>1213</v>
      </c>
      <c r="G617" s="231"/>
      <c r="H617" s="234">
        <v>10</v>
      </c>
      <c r="I617" s="235"/>
      <c r="J617" s="231"/>
      <c r="K617" s="231"/>
      <c r="L617" s="236"/>
      <c r="M617" s="237"/>
      <c r="N617" s="238"/>
      <c r="O617" s="238"/>
      <c r="P617" s="238"/>
      <c r="Q617" s="238"/>
      <c r="R617" s="238"/>
      <c r="S617" s="238"/>
      <c r="T617" s="239"/>
      <c r="AT617" s="240" t="s">
        <v>157</v>
      </c>
      <c r="AU617" s="240" t="s">
        <v>80</v>
      </c>
      <c r="AV617" s="12" t="s">
        <v>80</v>
      </c>
      <c r="AW617" s="12" t="s">
        <v>33</v>
      </c>
      <c r="AX617" s="12" t="s">
        <v>71</v>
      </c>
      <c r="AY617" s="240" t="s">
        <v>145</v>
      </c>
    </row>
    <row r="618" spans="2:51" s="13" customFormat="1" ht="12">
      <c r="B618" s="251"/>
      <c r="C618" s="252"/>
      <c r="D618" s="217" t="s">
        <v>157</v>
      </c>
      <c r="E618" s="253" t="s">
        <v>19</v>
      </c>
      <c r="F618" s="254" t="s">
        <v>185</v>
      </c>
      <c r="G618" s="252"/>
      <c r="H618" s="255">
        <v>30</v>
      </c>
      <c r="I618" s="256"/>
      <c r="J618" s="252"/>
      <c r="K618" s="252"/>
      <c r="L618" s="257"/>
      <c r="M618" s="258"/>
      <c r="N618" s="259"/>
      <c r="O618" s="259"/>
      <c r="P618" s="259"/>
      <c r="Q618" s="259"/>
      <c r="R618" s="259"/>
      <c r="S618" s="259"/>
      <c r="T618" s="260"/>
      <c r="AT618" s="261" t="s">
        <v>157</v>
      </c>
      <c r="AU618" s="261" t="s">
        <v>80</v>
      </c>
      <c r="AV618" s="13" t="s">
        <v>153</v>
      </c>
      <c r="AW618" s="13" t="s">
        <v>33</v>
      </c>
      <c r="AX618" s="13" t="s">
        <v>76</v>
      </c>
      <c r="AY618" s="261" t="s">
        <v>145</v>
      </c>
    </row>
    <row r="619" spans="2:65" s="1" customFormat="1" ht="20.4" customHeight="1">
      <c r="B619" s="38"/>
      <c r="C619" s="241" t="s">
        <v>606</v>
      </c>
      <c r="D619" s="241" t="s">
        <v>169</v>
      </c>
      <c r="E619" s="242" t="s">
        <v>607</v>
      </c>
      <c r="F619" s="243" t="s">
        <v>608</v>
      </c>
      <c r="G619" s="244" t="s">
        <v>151</v>
      </c>
      <c r="H619" s="245">
        <v>10</v>
      </c>
      <c r="I619" s="246"/>
      <c r="J619" s="247">
        <f>ROUND(I619*H619,2)</f>
        <v>0</v>
      </c>
      <c r="K619" s="243" t="s">
        <v>152</v>
      </c>
      <c r="L619" s="248"/>
      <c r="M619" s="249" t="s">
        <v>19</v>
      </c>
      <c r="N619" s="250" t="s">
        <v>42</v>
      </c>
      <c r="O619" s="79"/>
      <c r="P619" s="214">
        <f>O619*H619</f>
        <v>0</v>
      </c>
      <c r="Q619" s="214">
        <v>0.063</v>
      </c>
      <c r="R619" s="214">
        <f>Q619*H619</f>
        <v>0.63</v>
      </c>
      <c r="S619" s="214">
        <v>0</v>
      </c>
      <c r="T619" s="215">
        <f>S619*H619</f>
        <v>0</v>
      </c>
      <c r="AR619" s="17" t="s">
        <v>425</v>
      </c>
      <c r="AT619" s="17" t="s">
        <v>169</v>
      </c>
      <c r="AU619" s="17" t="s">
        <v>80</v>
      </c>
      <c r="AY619" s="17" t="s">
        <v>145</v>
      </c>
      <c r="BE619" s="216">
        <f>IF(N619="základní",J619,0)</f>
        <v>0</v>
      </c>
      <c r="BF619" s="216">
        <f>IF(N619="snížená",J619,0)</f>
        <v>0</v>
      </c>
      <c r="BG619" s="216">
        <f>IF(N619="zákl. přenesená",J619,0)</f>
        <v>0</v>
      </c>
      <c r="BH619" s="216">
        <f>IF(N619="sníž. přenesená",J619,0)</f>
        <v>0</v>
      </c>
      <c r="BI619" s="216">
        <f>IF(N619="nulová",J619,0)</f>
        <v>0</v>
      </c>
      <c r="BJ619" s="17" t="s">
        <v>76</v>
      </c>
      <c r="BK619" s="216">
        <f>ROUND(I619*H619,2)</f>
        <v>0</v>
      </c>
      <c r="BL619" s="17" t="s">
        <v>308</v>
      </c>
      <c r="BM619" s="17" t="s">
        <v>609</v>
      </c>
    </row>
    <row r="620" spans="2:65" s="1" customFormat="1" ht="20.4" customHeight="1">
      <c r="B620" s="38"/>
      <c r="C620" s="241" t="s">
        <v>610</v>
      </c>
      <c r="D620" s="241" t="s">
        <v>169</v>
      </c>
      <c r="E620" s="242" t="s">
        <v>611</v>
      </c>
      <c r="F620" s="243" t="s">
        <v>612</v>
      </c>
      <c r="G620" s="244" t="s">
        <v>151</v>
      </c>
      <c r="H620" s="245">
        <v>20</v>
      </c>
      <c r="I620" s="246"/>
      <c r="J620" s="247">
        <f>ROUND(I620*H620,2)</f>
        <v>0</v>
      </c>
      <c r="K620" s="243" t="s">
        <v>152</v>
      </c>
      <c r="L620" s="248"/>
      <c r="M620" s="249" t="s">
        <v>19</v>
      </c>
      <c r="N620" s="250" t="s">
        <v>42</v>
      </c>
      <c r="O620" s="79"/>
      <c r="P620" s="214">
        <f>O620*H620</f>
        <v>0</v>
      </c>
      <c r="Q620" s="214">
        <v>0.058</v>
      </c>
      <c r="R620" s="214">
        <f>Q620*H620</f>
        <v>1.1600000000000001</v>
      </c>
      <c r="S620" s="214">
        <v>0</v>
      </c>
      <c r="T620" s="215">
        <f>S620*H620</f>
        <v>0</v>
      </c>
      <c r="AR620" s="17" t="s">
        <v>425</v>
      </c>
      <c r="AT620" s="17" t="s">
        <v>169</v>
      </c>
      <c r="AU620" s="17" t="s">
        <v>80</v>
      </c>
      <c r="AY620" s="17" t="s">
        <v>145</v>
      </c>
      <c r="BE620" s="216">
        <f>IF(N620="základní",J620,0)</f>
        <v>0</v>
      </c>
      <c r="BF620" s="216">
        <f>IF(N620="snížená",J620,0)</f>
        <v>0</v>
      </c>
      <c r="BG620" s="216">
        <f>IF(N620="zákl. přenesená",J620,0)</f>
        <v>0</v>
      </c>
      <c r="BH620" s="216">
        <f>IF(N620="sníž. přenesená",J620,0)</f>
        <v>0</v>
      </c>
      <c r="BI620" s="216">
        <f>IF(N620="nulová",J620,0)</f>
        <v>0</v>
      </c>
      <c r="BJ620" s="17" t="s">
        <v>76</v>
      </c>
      <c r="BK620" s="216">
        <f>ROUND(I620*H620,2)</f>
        <v>0</v>
      </c>
      <c r="BL620" s="17" t="s">
        <v>308</v>
      </c>
      <c r="BM620" s="17" t="s">
        <v>613</v>
      </c>
    </row>
    <row r="621" spans="2:65" s="1" customFormat="1" ht="30.6" customHeight="1">
      <c r="B621" s="38"/>
      <c r="C621" s="205" t="s">
        <v>614</v>
      </c>
      <c r="D621" s="205" t="s">
        <v>148</v>
      </c>
      <c r="E621" s="206" t="s">
        <v>615</v>
      </c>
      <c r="F621" s="207" t="s">
        <v>616</v>
      </c>
      <c r="G621" s="208" t="s">
        <v>164</v>
      </c>
      <c r="H621" s="209">
        <v>13.034</v>
      </c>
      <c r="I621" s="210"/>
      <c r="J621" s="211">
        <f>ROUND(I621*H621,2)</f>
        <v>0</v>
      </c>
      <c r="K621" s="207" t="s">
        <v>152</v>
      </c>
      <c r="L621" s="43"/>
      <c r="M621" s="212" t="s">
        <v>19</v>
      </c>
      <c r="N621" s="213" t="s">
        <v>42</v>
      </c>
      <c r="O621" s="79"/>
      <c r="P621" s="214">
        <f>O621*H621</f>
        <v>0</v>
      </c>
      <c r="Q621" s="214">
        <v>0</v>
      </c>
      <c r="R621" s="214">
        <f>Q621*H621</f>
        <v>0</v>
      </c>
      <c r="S621" s="214">
        <v>0</v>
      </c>
      <c r="T621" s="215">
        <f>S621*H621</f>
        <v>0</v>
      </c>
      <c r="AR621" s="17" t="s">
        <v>308</v>
      </c>
      <c r="AT621" s="17" t="s">
        <v>148</v>
      </c>
      <c r="AU621" s="17" t="s">
        <v>80</v>
      </c>
      <c r="AY621" s="17" t="s">
        <v>145</v>
      </c>
      <c r="BE621" s="216">
        <f>IF(N621="základní",J621,0)</f>
        <v>0</v>
      </c>
      <c r="BF621" s="216">
        <f>IF(N621="snížená",J621,0)</f>
        <v>0</v>
      </c>
      <c r="BG621" s="216">
        <f>IF(N621="zákl. přenesená",J621,0)</f>
        <v>0</v>
      </c>
      <c r="BH621" s="216">
        <f>IF(N621="sníž. přenesená",J621,0)</f>
        <v>0</v>
      </c>
      <c r="BI621" s="216">
        <f>IF(N621="nulová",J621,0)</f>
        <v>0</v>
      </c>
      <c r="BJ621" s="17" t="s">
        <v>76</v>
      </c>
      <c r="BK621" s="216">
        <f>ROUND(I621*H621,2)</f>
        <v>0</v>
      </c>
      <c r="BL621" s="17" t="s">
        <v>308</v>
      </c>
      <c r="BM621" s="17" t="s">
        <v>617</v>
      </c>
    </row>
    <row r="622" spans="2:47" s="1" customFormat="1" ht="12">
      <c r="B622" s="38"/>
      <c r="C622" s="39"/>
      <c r="D622" s="217" t="s">
        <v>155</v>
      </c>
      <c r="E622" s="39"/>
      <c r="F622" s="218" t="s">
        <v>618</v>
      </c>
      <c r="G622" s="39"/>
      <c r="H622" s="39"/>
      <c r="I622" s="131"/>
      <c r="J622" s="39"/>
      <c r="K622" s="39"/>
      <c r="L622" s="43"/>
      <c r="M622" s="219"/>
      <c r="N622" s="79"/>
      <c r="O622" s="79"/>
      <c r="P622" s="79"/>
      <c r="Q622" s="79"/>
      <c r="R622" s="79"/>
      <c r="S622" s="79"/>
      <c r="T622" s="80"/>
      <c r="AT622" s="17" t="s">
        <v>155</v>
      </c>
      <c r="AU622" s="17" t="s">
        <v>80</v>
      </c>
    </row>
    <row r="623" spans="2:63" s="10" customFormat="1" ht="22.8" customHeight="1">
      <c r="B623" s="189"/>
      <c r="C623" s="190"/>
      <c r="D623" s="191" t="s">
        <v>70</v>
      </c>
      <c r="E623" s="203" t="s">
        <v>619</v>
      </c>
      <c r="F623" s="203" t="s">
        <v>620</v>
      </c>
      <c r="G623" s="190"/>
      <c r="H623" s="190"/>
      <c r="I623" s="193"/>
      <c r="J623" s="204">
        <f>BK623</f>
        <v>0</v>
      </c>
      <c r="K623" s="190"/>
      <c r="L623" s="195"/>
      <c r="M623" s="196"/>
      <c r="N623" s="197"/>
      <c r="O623" s="197"/>
      <c r="P623" s="198">
        <f>SUM(P624:P697)</f>
        <v>0</v>
      </c>
      <c r="Q623" s="197"/>
      <c r="R623" s="198">
        <f>SUM(R624:R697)</f>
        <v>4.529999999999999</v>
      </c>
      <c r="S623" s="197"/>
      <c r="T623" s="199">
        <f>SUM(T624:T697)</f>
        <v>0.574</v>
      </c>
      <c r="AR623" s="200" t="s">
        <v>80</v>
      </c>
      <c r="AT623" s="201" t="s">
        <v>70</v>
      </c>
      <c r="AU623" s="201" t="s">
        <v>76</v>
      </c>
      <c r="AY623" s="200" t="s">
        <v>145</v>
      </c>
      <c r="BK623" s="202">
        <f>SUM(BK624:BK697)</f>
        <v>0</v>
      </c>
    </row>
    <row r="624" spans="2:65" s="1" customFormat="1" ht="14.4" customHeight="1">
      <c r="B624" s="38"/>
      <c r="C624" s="205" t="s">
        <v>621</v>
      </c>
      <c r="D624" s="205" t="s">
        <v>148</v>
      </c>
      <c r="E624" s="206" t="s">
        <v>622</v>
      </c>
      <c r="F624" s="207" t="s">
        <v>623</v>
      </c>
      <c r="G624" s="208" t="s">
        <v>151</v>
      </c>
      <c r="H624" s="209">
        <v>1</v>
      </c>
      <c r="I624" s="210"/>
      <c r="J624" s="211">
        <f>ROUND(I624*H624,2)</f>
        <v>0</v>
      </c>
      <c r="K624" s="207" t="s">
        <v>19</v>
      </c>
      <c r="L624" s="43"/>
      <c r="M624" s="212" t="s">
        <v>19</v>
      </c>
      <c r="N624" s="213" t="s">
        <v>42</v>
      </c>
      <c r="O624" s="79"/>
      <c r="P624" s="214">
        <f>O624*H624</f>
        <v>0</v>
      </c>
      <c r="Q624" s="214">
        <v>0.003</v>
      </c>
      <c r="R624" s="214">
        <f>Q624*H624</f>
        <v>0.003</v>
      </c>
      <c r="S624" s="214">
        <v>0</v>
      </c>
      <c r="T624" s="215">
        <f>S624*H624</f>
        <v>0</v>
      </c>
      <c r="AR624" s="17" t="s">
        <v>308</v>
      </c>
      <c r="AT624" s="17" t="s">
        <v>148</v>
      </c>
      <c r="AU624" s="17" t="s">
        <v>80</v>
      </c>
      <c r="AY624" s="17" t="s">
        <v>145</v>
      </c>
      <c r="BE624" s="216">
        <f>IF(N624="základní",J624,0)</f>
        <v>0</v>
      </c>
      <c r="BF624" s="216">
        <f>IF(N624="snížená",J624,0)</f>
        <v>0</v>
      </c>
      <c r="BG624" s="216">
        <f>IF(N624="zákl. přenesená",J624,0)</f>
        <v>0</v>
      </c>
      <c r="BH624" s="216">
        <f>IF(N624="sníž. přenesená",J624,0)</f>
        <v>0</v>
      </c>
      <c r="BI624" s="216">
        <f>IF(N624="nulová",J624,0)</f>
        <v>0</v>
      </c>
      <c r="BJ624" s="17" t="s">
        <v>76</v>
      </c>
      <c r="BK624" s="216">
        <f>ROUND(I624*H624,2)</f>
        <v>0</v>
      </c>
      <c r="BL624" s="17" t="s">
        <v>308</v>
      </c>
      <c r="BM624" s="17" t="s">
        <v>624</v>
      </c>
    </row>
    <row r="625" spans="2:65" s="1" customFormat="1" ht="20.4" customHeight="1">
      <c r="B625" s="38"/>
      <c r="C625" s="205" t="s">
        <v>625</v>
      </c>
      <c r="D625" s="205" t="s">
        <v>148</v>
      </c>
      <c r="E625" s="206" t="s">
        <v>626</v>
      </c>
      <c r="F625" s="207" t="s">
        <v>627</v>
      </c>
      <c r="G625" s="208" t="s">
        <v>151</v>
      </c>
      <c r="H625" s="209">
        <v>2</v>
      </c>
      <c r="I625" s="210"/>
      <c r="J625" s="211">
        <f>ROUND(I625*H625,2)</f>
        <v>0</v>
      </c>
      <c r="K625" s="207" t="s">
        <v>152</v>
      </c>
      <c r="L625" s="43"/>
      <c r="M625" s="212" t="s">
        <v>19</v>
      </c>
      <c r="N625" s="213" t="s">
        <v>42</v>
      </c>
      <c r="O625" s="79"/>
      <c r="P625" s="214">
        <f>O625*H625</f>
        <v>0</v>
      </c>
      <c r="Q625" s="214">
        <v>0</v>
      </c>
      <c r="R625" s="214">
        <f>Q625*H625</f>
        <v>0</v>
      </c>
      <c r="S625" s="214">
        <v>0.005</v>
      </c>
      <c r="T625" s="215">
        <f>S625*H625</f>
        <v>0.01</v>
      </c>
      <c r="AR625" s="17" t="s">
        <v>308</v>
      </c>
      <c r="AT625" s="17" t="s">
        <v>148</v>
      </c>
      <c r="AU625" s="17" t="s">
        <v>80</v>
      </c>
      <c r="AY625" s="17" t="s">
        <v>145</v>
      </c>
      <c r="BE625" s="216">
        <f>IF(N625="základní",J625,0)</f>
        <v>0</v>
      </c>
      <c r="BF625" s="216">
        <f>IF(N625="snížená",J625,0)</f>
        <v>0</v>
      </c>
      <c r="BG625" s="216">
        <f>IF(N625="zákl. přenesená",J625,0)</f>
        <v>0</v>
      </c>
      <c r="BH625" s="216">
        <f>IF(N625="sníž. přenesená",J625,0)</f>
        <v>0</v>
      </c>
      <c r="BI625" s="216">
        <f>IF(N625="nulová",J625,0)</f>
        <v>0</v>
      </c>
      <c r="BJ625" s="17" t="s">
        <v>76</v>
      </c>
      <c r="BK625" s="216">
        <f>ROUND(I625*H625,2)</f>
        <v>0</v>
      </c>
      <c r="BL625" s="17" t="s">
        <v>308</v>
      </c>
      <c r="BM625" s="17" t="s">
        <v>628</v>
      </c>
    </row>
    <row r="626" spans="2:51" s="11" customFormat="1" ht="12">
      <c r="B626" s="220"/>
      <c r="C626" s="221"/>
      <c r="D626" s="217" t="s">
        <v>157</v>
      </c>
      <c r="E626" s="222" t="s">
        <v>19</v>
      </c>
      <c r="F626" s="223" t="s">
        <v>1168</v>
      </c>
      <c r="G626" s="221"/>
      <c r="H626" s="222" t="s">
        <v>19</v>
      </c>
      <c r="I626" s="224"/>
      <c r="J626" s="221"/>
      <c r="K626" s="221"/>
      <c r="L626" s="225"/>
      <c r="M626" s="226"/>
      <c r="N626" s="227"/>
      <c r="O626" s="227"/>
      <c r="P626" s="227"/>
      <c r="Q626" s="227"/>
      <c r="R626" s="227"/>
      <c r="S626" s="227"/>
      <c r="T626" s="228"/>
      <c r="AT626" s="229" t="s">
        <v>157</v>
      </c>
      <c r="AU626" s="229" t="s">
        <v>80</v>
      </c>
      <c r="AV626" s="11" t="s">
        <v>76</v>
      </c>
      <c r="AW626" s="11" t="s">
        <v>33</v>
      </c>
      <c r="AX626" s="11" t="s">
        <v>71</v>
      </c>
      <c r="AY626" s="229" t="s">
        <v>145</v>
      </c>
    </row>
    <row r="627" spans="2:51" s="11" customFormat="1" ht="12">
      <c r="B627" s="220"/>
      <c r="C627" s="221"/>
      <c r="D627" s="217" t="s">
        <v>157</v>
      </c>
      <c r="E627" s="222" t="s">
        <v>19</v>
      </c>
      <c r="F627" s="223" t="s">
        <v>266</v>
      </c>
      <c r="G627" s="221"/>
      <c r="H627" s="222" t="s">
        <v>19</v>
      </c>
      <c r="I627" s="224"/>
      <c r="J627" s="221"/>
      <c r="K627" s="221"/>
      <c r="L627" s="225"/>
      <c r="M627" s="226"/>
      <c r="N627" s="227"/>
      <c r="O627" s="227"/>
      <c r="P627" s="227"/>
      <c r="Q627" s="227"/>
      <c r="R627" s="227"/>
      <c r="S627" s="227"/>
      <c r="T627" s="228"/>
      <c r="AT627" s="229" t="s">
        <v>157</v>
      </c>
      <c r="AU627" s="229" t="s">
        <v>80</v>
      </c>
      <c r="AV627" s="11" t="s">
        <v>76</v>
      </c>
      <c r="AW627" s="11" t="s">
        <v>33</v>
      </c>
      <c r="AX627" s="11" t="s">
        <v>71</v>
      </c>
      <c r="AY627" s="229" t="s">
        <v>145</v>
      </c>
    </row>
    <row r="628" spans="2:51" s="12" customFormat="1" ht="12">
      <c r="B628" s="230"/>
      <c r="C628" s="231"/>
      <c r="D628" s="217" t="s">
        <v>157</v>
      </c>
      <c r="E628" s="232" t="s">
        <v>19</v>
      </c>
      <c r="F628" s="233" t="s">
        <v>76</v>
      </c>
      <c r="G628" s="231"/>
      <c r="H628" s="234">
        <v>1</v>
      </c>
      <c r="I628" s="235"/>
      <c r="J628" s="231"/>
      <c r="K628" s="231"/>
      <c r="L628" s="236"/>
      <c r="M628" s="237"/>
      <c r="N628" s="238"/>
      <c r="O628" s="238"/>
      <c r="P628" s="238"/>
      <c r="Q628" s="238"/>
      <c r="R628" s="238"/>
      <c r="S628" s="238"/>
      <c r="T628" s="239"/>
      <c r="AT628" s="240" t="s">
        <v>157</v>
      </c>
      <c r="AU628" s="240" t="s">
        <v>80</v>
      </c>
      <c r="AV628" s="12" t="s">
        <v>80</v>
      </c>
      <c r="AW628" s="12" t="s">
        <v>33</v>
      </c>
      <c r="AX628" s="12" t="s">
        <v>71</v>
      </c>
      <c r="AY628" s="240" t="s">
        <v>145</v>
      </c>
    </row>
    <row r="629" spans="2:51" s="11" customFormat="1" ht="12">
      <c r="B629" s="220"/>
      <c r="C629" s="221"/>
      <c r="D629" s="217" t="s">
        <v>157</v>
      </c>
      <c r="E629" s="222" t="s">
        <v>19</v>
      </c>
      <c r="F629" s="223" t="s">
        <v>268</v>
      </c>
      <c r="G629" s="221"/>
      <c r="H629" s="222" t="s">
        <v>19</v>
      </c>
      <c r="I629" s="224"/>
      <c r="J629" s="221"/>
      <c r="K629" s="221"/>
      <c r="L629" s="225"/>
      <c r="M629" s="226"/>
      <c r="N629" s="227"/>
      <c r="O629" s="227"/>
      <c r="P629" s="227"/>
      <c r="Q629" s="227"/>
      <c r="R629" s="227"/>
      <c r="S629" s="227"/>
      <c r="T629" s="228"/>
      <c r="AT629" s="229" t="s">
        <v>157</v>
      </c>
      <c r="AU629" s="229" t="s">
        <v>80</v>
      </c>
      <c r="AV629" s="11" t="s">
        <v>76</v>
      </c>
      <c r="AW629" s="11" t="s">
        <v>33</v>
      </c>
      <c r="AX629" s="11" t="s">
        <v>71</v>
      </c>
      <c r="AY629" s="229" t="s">
        <v>145</v>
      </c>
    </row>
    <row r="630" spans="2:51" s="12" customFormat="1" ht="12">
      <c r="B630" s="230"/>
      <c r="C630" s="231"/>
      <c r="D630" s="217" t="s">
        <v>157</v>
      </c>
      <c r="E630" s="232" t="s">
        <v>19</v>
      </c>
      <c r="F630" s="233" t="s">
        <v>76</v>
      </c>
      <c r="G630" s="231"/>
      <c r="H630" s="234">
        <v>1</v>
      </c>
      <c r="I630" s="235"/>
      <c r="J630" s="231"/>
      <c r="K630" s="231"/>
      <c r="L630" s="236"/>
      <c r="M630" s="237"/>
      <c r="N630" s="238"/>
      <c r="O630" s="238"/>
      <c r="P630" s="238"/>
      <c r="Q630" s="238"/>
      <c r="R630" s="238"/>
      <c r="S630" s="238"/>
      <c r="T630" s="239"/>
      <c r="AT630" s="240" t="s">
        <v>157</v>
      </c>
      <c r="AU630" s="240" t="s">
        <v>80</v>
      </c>
      <c r="AV630" s="12" t="s">
        <v>80</v>
      </c>
      <c r="AW630" s="12" t="s">
        <v>33</v>
      </c>
      <c r="AX630" s="12" t="s">
        <v>71</v>
      </c>
      <c r="AY630" s="240" t="s">
        <v>145</v>
      </c>
    </row>
    <row r="631" spans="2:51" s="13" customFormat="1" ht="12">
      <c r="B631" s="251"/>
      <c r="C631" s="252"/>
      <c r="D631" s="217" t="s">
        <v>157</v>
      </c>
      <c r="E631" s="253" t="s">
        <v>19</v>
      </c>
      <c r="F631" s="254" t="s">
        <v>185</v>
      </c>
      <c r="G631" s="252"/>
      <c r="H631" s="255">
        <v>2</v>
      </c>
      <c r="I631" s="256"/>
      <c r="J631" s="252"/>
      <c r="K631" s="252"/>
      <c r="L631" s="257"/>
      <c r="M631" s="258"/>
      <c r="N631" s="259"/>
      <c r="O631" s="259"/>
      <c r="P631" s="259"/>
      <c r="Q631" s="259"/>
      <c r="R631" s="259"/>
      <c r="S631" s="259"/>
      <c r="T631" s="260"/>
      <c r="AT631" s="261" t="s">
        <v>157</v>
      </c>
      <c r="AU631" s="261" t="s">
        <v>80</v>
      </c>
      <c r="AV631" s="13" t="s">
        <v>153</v>
      </c>
      <c r="AW631" s="13" t="s">
        <v>33</v>
      </c>
      <c r="AX631" s="13" t="s">
        <v>76</v>
      </c>
      <c r="AY631" s="261" t="s">
        <v>145</v>
      </c>
    </row>
    <row r="632" spans="2:65" s="1" customFormat="1" ht="14.4" customHeight="1">
      <c r="B632" s="38"/>
      <c r="C632" s="205" t="s">
        <v>629</v>
      </c>
      <c r="D632" s="205" t="s">
        <v>148</v>
      </c>
      <c r="E632" s="206" t="s">
        <v>630</v>
      </c>
      <c r="F632" s="207" t="s">
        <v>631</v>
      </c>
      <c r="G632" s="208" t="s">
        <v>151</v>
      </c>
      <c r="H632" s="209">
        <v>5</v>
      </c>
      <c r="I632" s="210"/>
      <c r="J632" s="211">
        <f>ROUND(I632*H632,2)</f>
        <v>0</v>
      </c>
      <c r="K632" s="207" t="s">
        <v>19</v>
      </c>
      <c r="L632" s="43"/>
      <c r="M632" s="212" t="s">
        <v>19</v>
      </c>
      <c r="N632" s="213" t="s">
        <v>42</v>
      </c>
      <c r="O632" s="79"/>
      <c r="P632" s="214">
        <f>O632*H632</f>
        <v>0</v>
      </c>
      <c r="Q632" s="214">
        <v>0.008</v>
      </c>
      <c r="R632" s="214">
        <f>Q632*H632</f>
        <v>0.04</v>
      </c>
      <c r="S632" s="214">
        <v>0</v>
      </c>
      <c r="T632" s="215">
        <f>S632*H632</f>
        <v>0</v>
      </c>
      <c r="AR632" s="17" t="s">
        <v>308</v>
      </c>
      <c r="AT632" s="17" t="s">
        <v>148</v>
      </c>
      <c r="AU632" s="17" t="s">
        <v>80</v>
      </c>
      <c r="AY632" s="17" t="s">
        <v>145</v>
      </c>
      <c r="BE632" s="216">
        <f>IF(N632="základní",J632,0)</f>
        <v>0</v>
      </c>
      <c r="BF632" s="216">
        <f>IF(N632="snížená",J632,0)</f>
        <v>0</v>
      </c>
      <c r="BG632" s="216">
        <f>IF(N632="zákl. přenesená",J632,0)</f>
        <v>0</v>
      </c>
      <c r="BH632" s="216">
        <f>IF(N632="sníž. přenesená",J632,0)</f>
        <v>0</v>
      </c>
      <c r="BI632" s="216">
        <f>IF(N632="nulová",J632,0)</f>
        <v>0</v>
      </c>
      <c r="BJ632" s="17" t="s">
        <v>76</v>
      </c>
      <c r="BK632" s="216">
        <f>ROUND(I632*H632,2)</f>
        <v>0</v>
      </c>
      <c r="BL632" s="17" t="s">
        <v>308</v>
      </c>
      <c r="BM632" s="17" t="s">
        <v>632</v>
      </c>
    </row>
    <row r="633" spans="2:65" s="1" customFormat="1" ht="14.4" customHeight="1">
      <c r="B633" s="38"/>
      <c r="C633" s="205" t="s">
        <v>633</v>
      </c>
      <c r="D633" s="205" t="s">
        <v>148</v>
      </c>
      <c r="E633" s="206" t="s">
        <v>634</v>
      </c>
      <c r="F633" s="207" t="s">
        <v>635</v>
      </c>
      <c r="G633" s="208" t="s">
        <v>151</v>
      </c>
      <c r="H633" s="209">
        <v>1</v>
      </c>
      <c r="I633" s="210"/>
      <c r="J633" s="211">
        <f>ROUND(I633*H633,2)</f>
        <v>0</v>
      </c>
      <c r="K633" s="207" t="s">
        <v>19</v>
      </c>
      <c r="L633" s="43"/>
      <c r="M633" s="212" t="s">
        <v>19</v>
      </c>
      <c r="N633" s="213" t="s">
        <v>42</v>
      </c>
      <c r="O633" s="79"/>
      <c r="P633" s="214">
        <f>O633*H633</f>
        <v>0</v>
      </c>
      <c r="Q633" s="214">
        <v>0.008</v>
      </c>
      <c r="R633" s="214">
        <f>Q633*H633</f>
        <v>0.008</v>
      </c>
      <c r="S633" s="214">
        <v>0</v>
      </c>
      <c r="T633" s="215">
        <f>S633*H633</f>
        <v>0</v>
      </c>
      <c r="AR633" s="17" t="s">
        <v>308</v>
      </c>
      <c r="AT633" s="17" t="s">
        <v>148</v>
      </c>
      <c r="AU633" s="17" t="s">
        <v>80</v>
      </c>
      <c r="AY633" s="17" t="s">
        <v>145</v>
      </c>
      <c r="BE633" s="216">
        <f>IF(N633="základní",J633,0)</f>
        <v>0</v>
      </c>
      <c r="BF633" s="216">
        <f>IF(N633="snížená",J633,0)</f>
        <v>0</v>
      </c>
      <c r="BG633" s="216">
        <f>IF(N633="zákl. přenesená",J633,0)</f>
        <v>0</v>
      </c>
      <c r="BH633" s="216">
        <f>IF(N633="sníž. přenesená",J633,0)</f>
        <v>0</v>
      </c>
      <c r="BI633" s="216">
        <f>IF(N633="nulová",J633,0)</f>
        <v>0</v>
      </c>
      <c r="BJ633" s="17" t="s">
        <v>76</v>
      </c>
      <c r="BK633" s="216">
        <f>ROUND(I633*H633,2)</f>
        <v>0</v>
      </c>
      <c r="BL633" s="17" t="s">
        <v>308</v>
      </c>
      <c r="BM633" s="17" t="s">
        <v>636</v>
      </c>
    </row>
    <row r="634" spans="2:65" s="1" customFormat="1" ht="20.4" customHeight="1">
      <c r="B634" s="38"/>
      <c r="C634" s="205" t="s">
        <v>637</v>
      </c>
      <c r="D634" s="205" t="s">
        <v>148</v>
      </c>
      <c r="E634" s="206" t="s">
        <v>638</v>
      </c>
      <c r="F634" s="207" t="s">
        <v>639</v>
      </c>
      <c r="G634" s="208" t="s">
        <v>151</v>
      </c>
      <c r="H634" s="209">
        <v>43</v>
      </c>
      <c r="I634" s="210"/>
      <c r="J634" s="211">
        <f>ROUND(I634*H634,2)</f>
        <v>0</v>
      </c>
      <c r="K634" s="207" t="s">
        <v>152</v>
      </c>
      <c r="L634" s="43"/>
      <c r="M634" s="212" t="s">
        <v>19</v>
      </c>
      <c r="N634" s="213" t="s">
        <v>42</v>
      </c>
      <c r="O634" s="79"/>
      <c r="P634" s="214">
        <f>O634*H634</f>
        <v>0</v>
      </c>
      <c r="Q634" s="214">
        <v>0</v>
      </c>
      <c r="R634" s="214">
        <f>Q634*H634</f>
        <v>0</v>
      </c>
      <c r="S634" s="214">
        <v>0</v>
      </c>
      <c r="T634" s="215">
        <f>S634*H634</f>
        <v>0</v>
      </c>
      <c r="AR634" s="17" t="s">
        <v>308</v>
      </c>
      <c r="AT634" s="17" t="s">
        <v>148</v>
      </c>
      <c r="AU634" s="17" t="s">
        <v>80</v>
      </c>
      <c r="AY634" s="17" t="s">
        <v>145</v>
      </c>
      <c r="BE634" s="216">
        <f>IF(N634="základní",J634,0)</f>
        <v>0</v>
      </c>
      <c r="BF634" s="216">
        <f>IF(N634="snížená",J634,0)</f>
        <v>0</v>
      </c>
      <c r="BG634" s="216">
        <f>IF(N634="zákl. přenesená",J634,0)</f>
        <v>0</v>
      </c>
      <c r="BH634" s="216">
        <f>IF(N634="sníž. přenesená",J634,0)</f>
        <v>0</v>
      </c>
      <c r="BI634" s="216">
        <f>IF(N634="nulová",J634,0)</f>
        <v>0</v>
      </c>
      <c r="BJ634" s="17" t="s">
        <v>76</v>
      </c>
      <c r="BK634" s="216">
        <f>ROUND(I634*H634,2)</f>
        <v>0</v>
      </c>
      <c r="BL634" s="17" t="s">
        <v>308</v>
      </c>
      <c r="BM634" s="17" t="s">
        <v>640</v>
      </c>
    </row>
    <row r="635" spans="2:47" s="1" customFormat="1" ht="12">
      <c r="B635" s="38"/>
      <c r="C635" s="39"/>
      <c r="D635" s="217" t="s">
        <v>155</v>
      </c>
      <c r="E635" s="39"/>
      <c r="F635" s="218" t="s">
        <v>641</v>
      </c>
      <c r="G635" s="39"/>
      <c r="H635" s="39"/>
      <c r="I635" s="131"/>
      <c r="J635" s="39"/>
      <c r="K635" s="39"/>
      <c r="L635" s="43"/>
      <c r="M635" s="219"/>
      <c r="N635" s="79"/>
      <c r="O635" s="79"/>
      <c r="P635" s="79"/>
      <c r="Q635" s="79"/>
      <c r="R635" s="79"/>
      <c r="S635" s="79"/>
      <c r="T635" s="80"/>
      <c r="AT635" s="17" t="s">
        <v>155</v>
      </c>
      <c r="AU635" s="17" t="s">
        <v>80</v>
      </c>
    </row>
    <row r="636" spans="2:51" s="11" customFormat="1" ht="12">
      <c r="B636" s="220"/>
      <c r="C636" s="221"/>
      <c r="D636" s="217" t="s">
        <v>157</v>
      </c>
      <c r="E636" s="222" t="s">
        <v>19</v>
      </c>
      <c r="F636" s="223" t="s">
        <v>1145</v>
      </c>
      <c r="G636" s="221"/>
      <c r="H636" s="222" t="s">
        <v>19</v>
      </c>
      <c r="I636" s="224"/>
      <c r="J636" s="221"/>
      <c r="K636" s="221"/>
      <c r="L636" s="225"/>
      <c r="M636" s="226"/>
      <c r="N636" s="227"/>
      <c r="O636" s="227"/>
      <c r="P636" s="227"/>
      <c r="Q636" s="227"/>
      <c r="R636" s="227"/>
      <c r="S636" s="227"/>
      <c r="T636" s="228"/>
      <c r="AT636" s="229" t="s">
        <v>157</v>
      </c>
      <c r="AU636" s="229" t="s">
        <v>80</v>
      </c>
      <c r="AV636" s="11" t="s">
        <v>76</v>
      </c>
      <c r="AW636" s="11" t="s">
        <v>33</v>
      </c>
      <c r="AX636" s="11" t="s">
        <v>71</v>
      </c>
      <c r="AY636" s="229" t="s">
        <v>145</v>
      </c>
    </row>
    <row r="637" spans="2:51" s="11" customFormat="1" ht="12">
      <c r="B637" s="220"/>
      <c r="C637" s="221"/>
      <c r="D637" s="217" t="s">
        <v>157</v>
      </c>
      <c r="E637" s="222" t="s">
        <v>19</v>
      </c>
      <c r="F637" s="223" t="s">
        <v>642</v>
      </c>
      <c r="G637" s="221"/>
      <c r="H637" s="222" t="s">
        <v>19</v>
      </c>
      <c r="I637" s="224"/>
      <c r="J637" s="221"/>
      <c r="K637" s="221"/>
      <c r="L637" s="225"/>
      <c r="M637" s="226"/>
      <c r="N637" s="227"/>
      <c r="O637" s="227"/>
      <c r="P637" s="227"/>
      <c r="Q637" s="227"/>
      <c r="R637" s="227"/>
      <c r="S637" s="227"/>
      <c r="T637" s="228"/>
      <c r="AT637" s="229" t="s">
        <v>157</v>
      </c>
      <c r="AU637" s="229" t="s">
        <v>80</v>
      </c>
      <c r="AV637" s="11" t="s">
        <v>76</v>
      </c>
      <c r="AW637" s="11" t="s">
        <v>33</v>
      </c>
      <c r="AX637" s="11" t="s">
        <v>71</v>
      </c>
      <c r="AY637" s="229" t="s">
        <v>145</v>
      </c>
    </row>
    <row r="638" spans="2:51" s="12" customFormat="1" ht="12">
      <c r="B638" s="230"/>
      <c r="C638" s="231"/>
      <c r="D638" s="217" t="s">
        <v>157</v>
      </c>
      <c r="E638" s="232" t="s">
        <v>19</v>
      </c>
      <c r="F638" s="233" t="s">
        <v>643</v>
      </c>
      <c r="G638" s="231"/>
      <c r="H638" s="234">
        <v>41</v>
      </c>
      <c r="I638" s="235"/>
      <c r="J638" s="231"/>
      <c r="K638" s="231"/>
      <c r="L638" s="236"/>
      <c r="M638" s="237"/>
      <c r="N638" s="238"/>
      <c r="O638" s="238"/>
      <c r="P638" s="238"/>
      <c r="Q638" s="238"/>
      <c r="R638" s="238"/>
      <c r="S638" s="238"/>
      <c r="T638" s="239"/>
      <c r="AT638" s="240" t="s">
        <v>157</v>
      </c>
      <c r="AU638" s="240" t="s">
        <v>80</v>
      </c>
      <c r="AV638" s="12" t="s">
        <v>80</v>
      </c>
      <c r="AW638" s="12" t="s">
        <v>33</v>
      </c>
      <c r="AX638" s="12" t="s">
        <v>71</v>
      </c>
      <c r="AY638" s="240" t="s">
        <v>145</v>
      </c>
    </row>
    <row r="639" spans="2:51" s="11" customFormat="1" ht="12">
      <c r="B639" s="220"/>
      <c r="C639" s="221"/>
      <c r="D639" s="217" t="s">
        <v>157</v>
      </c>
      <c r="E639" s="222" t="s">
        <v>19</v>
      </c>
      <c r="F639" s="223" t="s">
        <v>644</v>
      </c>
      <c r="G639" s="221"/>
      <c r="H639" s="222" t="s">
        <v>19</v>
      </c>
      <c r="I639" s="224"/>
      <c r="J639" s="221"/>
      <c r="K639" s="221"/>
      <c r="L639" s="225"/>
      <c r="M639" s="226"/>
      <c r="N639" s="227"/>
      <c r="O639" s="227"/>
      <c r="P639" s="227"/>
      <c r="Q639" s="227"/>
      <c r="R639" s="227"/>
      <c r="S639" s="227"/>
      <c r="T639" s="228"/>
      <c r="AT639" s="229" t="s">
        <v>157</v>
      </c>
      <c r="AU639" s="229" t="s">
        <v>80</v>
      </c>
      <c r="AV639" s="11" t="s">
        <v>76</v>
      </c>
      <c r="AW639" s="11" t="s">
        <v>33</v>
      </c>
      <c r="AX639" s="11" t="s">
        <v>71</v>
      </c>
      <c r="AY639" s="229" t="s">
        <v>145</v>
      </c>
    </row>
    <row r="640" spans="2:51" s="12" customFormat="1" ht="12">
      <c r="B640" s="230"/>
      <c r="C640" s="231"/>
      <c r="D640" s="217" t="s">
        <v>157</v>
      </c>
      <c r="E640" s="232" t="s">
        <v>19</v>
      </c>
      <c r="F640" s="233" t="s">
        <v>80</v>
      </c>
      <c r="G640" s="231"/>
      <c r="H640" s="234">
        <v>2</v>
      </c>
      <c r="I640" s="235"/>
      <c r="J640" s="231"/>
      <c r="K640" s="231"/>
      <c r="L640" s="236"/>
      <c r="M640" s="237"/>
      <c r="N640" s="238"/>
      <c r="O640" s="238"/>
      <c r="P640" s="238"/>
      <c r="Q640" s="238"/>
      <c r="R640" s="238"/>
      <c r="S640" s="238"/>
      <c r="T640" s="239"/>
      <c r="AT640" s="240" t="s">
        <v>157</v>
      </c>
      <c r="AU640" s="240" t="s">
        <v>80</v>
      </c>
      <c r="AV640" s="12" t="s">
        <v>80</v>
      </c>
      <c r="AW640" s="12" t="s">
        <v>33</v>
      </c>
      <c r="AX640" s="12" t="s">
        <v>71</v>
      </c>
      <c r="AY640" s="240" t="s">
        <v>145</v>
      </c>
    </row>
    <row r="641" spans="2:51" s="13" customFormat="1" ht="12">
      <c r="B641" s="251"/>
      <c r="C641" s="252"/>
      <c r="D641" s="217" t="s">
        <v>157</v>
      </c>
      <c r="E641" s="253" t="s">
        <v>19</v>
      </c>
      <c r="F641" s="254" t="s">
        <v>185</v>
      </c>
      <c r="G641" s="252"/>
      <c r="H641" s="255">
        <v>43</v>
      </c>
      <c r="I641" s="256"/>
      <c r="J641" s="252"/>
      <c r="K641" s="252"/>
      <c r="L641" s="257"/>
      <c r="M641" s="258"/>
      <c r="N641" s="259"/>
      <c r="O641" s="259"/>
      <c r="P641" s="259"/>
      <c r="Q641" s="259"/>
      <c r="R641" s="259"/>
      <c r="S641" s="259"/>
      <c r="T641" s="260"/>
      <c r="AT641" s="261" t="s">
        <v>157</v>
      </c>
      <c r="AU641" s="261" t="s">
        <v>80</v>
      </c>
      <c r="AV641" s="13" t="s">
        <v>153</v>
      </c>
      <c r="AW641" s="13" t="s">
        <v>33</v>
      </c>
      <c r="AX641" s="13" t="s">
        <v>76</v>
      </c>
      <c r="AY641" s="261" t="s">
        <v>145</v>
      </c>
    </row>
    <row r="642" spans="2:65" s="1" customFormat="1" ht="20.4" customHeight="1">
      <c r="B642" s="38"/>
      <c r="C642" s="241" t="s">
        <v>645</v>
      </c>
      <c r="D642" s="241" t="s">
        <v>169</v>
      </c>
      <c r="E642" s="242" t="s">
        <v>646</v>
      </c>
      <c r="F642" s="243" t="s">
        <v>1214</v>
      </c>
      <c r="G642" s="244" t="s">
        <v>151</v>
      </c>
      <c r="H642" s="245">
        <v>41</v>
      </c>
      <c r="I642" s="246"/>
      <c r="J642" s="247">
        <f>ROUND(I642*H642,2)</f>
        <v>0</v>
      </c>
      <c r="K642" s="243" t="s">
        <v>19</v>
      </c>
      <c r="L642" s="248"/>
      <c r="M642" s="249" t="s">
        <v>19</v>
      </c>
      <c r="N642" s="250" t="s">
        <v>42</v>
      </c>
      <c r="O642" s="79"/>
      <c r="P642" s="214">
        <f>O642*H642</f>
        <v>0</v>
      </c>
      <c r="Q642" s="214">
        <v>0.035</v>
      </c>
      <c r="R642" s="214">
        <f>Q642*H642</f>
        <v>1.435</v>
      </c>
      <c r="S642" s="214">
        <v>0</v>
      </c>
      <c r="T642" s="215">
        <f>S642*H642</f>
        <v>0</v>
      </c>
      <c r="AR642" s="17" t="s">
        <v>425</v>
      </c>
      <c r="AT642" s="17" t="s">
        <v>169</v>
      </c>
      <c r="AU642" s="17" t="s">
        <v>80</v>
      </c>
      <c r="AY642" s="17" t="s">
        <v>145</v>
      </c>
      <c r="BE642" s="216">
        <f>IF(N642="základní",J642,0)</f>
        <v>0</v>
      </c>
      <c r="BF642" s="216">
        <f>IF(N642="snížená",J642,0)</f>
        <v>0</v>
      </c>
      <c r="BG642" s="216">
        <f>IF(N642="zákl. přenesená",J642,0)</f>
        <v>0</v>
      </c>
      <c r="BH642" s="216">
        <f>IF(N642="sníž. přenesená",J642,0)</f>
        <v>0</v>
      </c>
      <c r="BI642" s="216">
        <f>IF(N642="nulová",J642,0)</f>
        <v>0</v>
      </c>
      <c r="BJ642" s="17" t="s">
        <v>76</v>
      </c>
      <c r="BK642" s="216">
        <f>ROUND(I642*H642,2)</f>
        <v>0</v>
      </c>
      <c r="BL642" s="17" t="s">
        <v>308</v>
      </c>
      <c r="BM642" s="17" t="s">
        <v>648</v>
      </c>
    </row>
    <row r="643" spans="2:65" s="1" customFormat="1" ht="20.4" customHeight="1">
      <c r="B643" s="38"/>
      <c r="C643" s="241" t="s">
        <v>649</v>
      </c>
      <c r="D643" s="241" t="s">
        <v>169</v>
      </c>
      <c r="E643" s="242" t="s">
        <v>650</v>
      </c>
      <c r="F643" s="243" t="s">
        <v>1215</v>
      </c>
      <c r="G643" s="244" t="s">
        <v>151</v>
      </c>
      <c r="H643" s="245">
        <v>2</v>
      </c>
      <c r="I643" s="246"/>
      <c r="J643" s="247">
        <f>ROUND(I643*H643,2)</f>
        <v>0</v>
      </c>
      <c r="K643" s="243" t="s">
        <v>19</v>
      </c>
      <c r="L643" s="248"/>
      <c r="M643" s="249" t="s">
        <v>19</v>
      </c>
      <c r="N643" s="250" t="s">
        <v>42</v>
      </c>
      <c r="O643" s="79"/>
      <c r="P643" s="214">
        <f>O643*H643</f>
        <v>0</v>
      </c>
      <c r="Q643" s="214">
        <v>0.035</v>
      </c>
      <c r="R643" s="214">
        <f>Q643*H643</f>
        <v>0.07</v>
      </c>
      <c r="S643" s="214">
        <v>0</v>
      </c>
      <c r="T643" s="215">
        <f>S643*H643</f>
        <v>0</v>
      </c>
      <c r="AR643" s="17" t="s">
        <v>425</v>
      </c>
      <c r="AT643" s="17" t="s">
        <v>169</v>
      </c>
      <c r="AU643" s="17" t="s">
        <v>80</v>
      </c>
      <c r="AY643" s="17" t="s">
        <v>145</v>
      </c>
      <c r="BE643" s="216">
        <f>IF(N643="základní",J643,0)</f>
        <v>0</v>
      </c>
      <c r="BF643" s="216">
        <f>IF(N643="snížená",J643,0)</f>
        <v>0</v>
      </c>
      <c r="BG643" s="216">
        <f>IF(N643="zákl. přenesená",J643,0)</f>
        <v>0</v>
      </c>
      <c r="BH643" s="216">
        <f>IF(N643="sníž. přenesená",J643,0)</f>
        <v>0</v>
      </c>
      <c r="BI643" s="216">
        <f>IF(N643="nulová",J643,0)</f>
        <v>0</v>
      </c>
      <c r="BJ643" s="17" t="s">
        <v>76</v>
      </c>
      <c r="BK643" s="216">
        <f>ROUND(I643*H643,2)</f>
        <v>0</v>
      </c>
      <c r="BL643" s="17" t="s">
        <v>308</v>
      </c>
      <c r="BM643" s="17" t="s">
        <v>652</v>
      </c>
    </row>
    <row r="644" spans="2:65" s="1" customFormat="1" ht="20.4" customHeight="1">
      <c r="B644" s="38"/>
      <c r="C644" s="205" t="s">
        <v>653</v>
      </c>
      <c r="D644" s="205" t="s">
        <v>148</v>
      </c>
      <c r="E644" s="206" t="s">
        <v>654</v>
      </c>
      <c r="F644" s="207" t="s">
        <v>655</v>
      </c>
      <c r="G644" s="208" t="s">
        <v>151</v>
      </c>
      <c r="H644" s="209">
        <v>5</v>
      </c>
      <c r="I644" s="210"/>
      <c r="J644" s="211">
        <f>ROUND(I644*H644,2)</f>
        <v>0</v>
      </c>
      <c r="K644" s="207" t="s">
        <v>152</v>
      </c>
      <c r="L644" s="43"/>
      <c r="M644" s="212" t="s">
        <v>19</v>
      </c>
      <c r="N644" s="213" t="s">
        <v>42</v>
      </c>
      <c r="O644" s="79"/>
      <c r="P644" s="214">
        <f>O644*H644</f>
        <v>0</v>
      </c>
      <c r="Q644" s="214">
        <v>0</v>
      </c>
      <c r="R644" s="214">
        <f>Q644*H644</f>
        <v>0</v>
      </c>
      <c r="S644" s="214">
        <v>0</v>
      </c>
      <c r="T644" s="215">
        <f>S644*H644</f>
        <v>0</v>
      </c>
      <c r="AR644" s="17" t="s">
        <v>308</v>
      </c>
      <c r="AT644" s="17" t="s">
        <v>148</v>
      </c>
      <c r="AU644" s="17" t="s">
        <v>80</v>
      </c>
      <c r="AY644" s="17" t="s">
        <v>145</v>
      </c>
      <c r="BE644" s="216">
        <f>IF(N644="základní",J644,0)</f>
        <v>0</v>
      </c>
      <c r="BF644" s="216">
        <f>IF(N644="snížená",J644,0)</f>
        <v>0</v>
      </c>
      <c r="BG644" s="216">
        <f>IF(N644="zákl. přenesená",J644,0)</f>
        <v>0</v>
      </c>
      <c r="BH644" s="216">
        <f>IF(N644="sníž. přenesená",J644,0)</f>
        <v>0</v>
      </c>
      <c r="BI644" s="216">
        <f>IF(N644="nulová",J644,0)</f>
        <v>0</v>
      </c>
      <c r="BJ644" s="17" t="s">
        <v>76</v>
      </c>
      <c r="BK644" s="216">
        <f>ROUND(I644*H644,2)</f>
        <v>0</v>
      </c>
      <c r="BL644" s="17" t="s">
        <v>308</v>
      </c>
      <c r="BM644" s="17" t="s">
        <v>656</v>
      </c>
    </row>
    <row r="645" spans="2:47" s="1" customFormat="1" ht="12">
      <c r="B645" s="38"/>
      <c r="C645" s="39"/>
      <c r="D645" s="217" t="s">
        <v>155</v>
      </c>
      <c r="E645" s="39"/>
      <c r="F645" s="218" t="s">
        <v>641</v>
      </c>
      <c r="G645" s="39"/>
      <c r="H645" s="39"/>
      <c r="I645" s="131"/>
      <c r="J645" s="39"/>
      <c r="K645" s="39"/>
      <c r="L645" s="43"/>
      <c r="M645" s="219"/>
      <c r="N645" s="79"/>
      <c r="O645" s="79"/>
      <c r="P645" s="79"/>
      <c r="Q645" s="79"/>
      <c r="R645" s="79"/>
      <c r="S645" s="79"/>
      <c r="T645" s="80"/>
      <c r="AT645" s="17" t="s">
        <v>155</v>
      </c>
      <c r="AU645" s="17" t="s">
        <v>80</v>
      </c>
    </row>
    <row r="646" spans="2:51" s="11" customFormat="1" ht="12">
      <c r="B646" s="220"/>
      <c r="C646" s="221"/>
      <c r="D646" s="217" t="s">
        <v>157</v>
      </c>
      <c r="E646" s="222" t="s">
        <v>19</v>
      </c>
      <c r="F646" s="223" t="s">
        <v>1145</v>
      </c>
      <c r="G646" s="221"/>
      <c r="H646" s="222" t="s">
        <v>19</v>
      </c>
      <c r="I646" s="224"/>
      <c r="J646" s="221"/>
      <c r="K646" s="221"/>
      <c r="L646" s="225"/>
      <c r="M646" s="226"/>
      <c r="N646" s="227"/>
      <c r="O646" s="227"/>
      <c r="P646" s="227"/>
      <c r="Q646" s="227"/>
      <c r="R646" s="227"/>
      <c r="S646" s="227"/>
      <c r="T646" s="228"/>
      <c r="AT646" s="229" t="s">
        <v>157</v>
      </c>
      <c r="AU646" s="229" t="s">
        <v>80</v>
      </c>
      <c r="AV646" s="11" t="s">
        <v>76</v>
      </c>
      <c r="AW646" s="11" t="s">
        <v>33</v>
      </c>
      <c r="AX646" s="11" t="s">
        <v>71</v>
      </c>
      <c r="AY646" s="229" t="s">
        <v>145</v>
      </c>
    </row>
    <row r="647" spans="2:51" s="11" customFormat="1" ht="12">
      <c r="B647" s="220"/>
      <c r="C647" s="221"/>
      <c r="D647" s="217" t="s">
        <v>157</v>
      </c>
      <c r="E647" s="222" t="s">
        <v>19</v>
      </c>
      <c r="F647" s="223" t="s">
        <v>657</v>
      </c>
      <c r="G647" s="221"/>
      <c r="H647" s="222" t="s">
        <v>19</v>
      </c>
      <c r="I647" s="224"/>
      <c r="J647" s="221"/>
      <c r="K647" s="221"/>
      <c r="L647" s="225"/>
      <c r="M647" s="226"/>
      <c r="N647" s="227"/>
      <c r="O647" s="227"/>
      <c r="P647" s="227"/>
      <c r="Q647" s="227"/>
      <c r="R647" s="227"/>
      <c r="S647" s="227"/>
      <c r="T647" s="228"/>
      <c r="AT647" s="229" t="s">
        <v>157</v>
      </c>
      <c r="AU647" s="229" t="s">
        <v>80</v>
      </c>
      <c r="AV647" s="11" t="s">
        <v>76</v>
      </c>
      <c r="AW647" s="11" t="s">
        <v>33</v>
      </c>
      <c r="AX647" s="11" t="s">
        <v>71</v>
      </c>
      <c r="AY647" s="229" t="s">
        <v>145</v>
      </c>
    </row>
    <row r="648" spans="2:51" s="12" customFormat="1" ht="12">
      <c r="B648" s="230"/>
      <c r="C648" s="231"/>
      <c r="D648" s="217" t="s">
        <v>157</v>
      </c>
      <c r="E648" s="232" t="s">
        <v>19</v>
      </c>
      <c r="F648" s="233" t="s">
        <v>658</v>
      </c>
      <c r="G648" s="231"/>
      <c r="H648" s="234">
        <v>4</v>
      </c>
      <c r="I648" s="235"/>
      <c r="J648" s="231"/>
      <c r="K648" s="231"/>
      <c r="L648" s="236"/>
      <c r="M648" s="237"/>
      <c r="N648" s="238"/>
      <c r="O648" s="238"/>
      <c r="P648" s="238"/>
      <c r="Q648" s="238"/>
      <c r="R648" s="238"/>
      <c r="S648" s="238"/>
      <c r="T648" s="239"/>
      <c r="AT648" s="240" t="s">
        <v>157</v>
      </c>
      <c r="AU648" s="240" t="s">
        <v>80</v>
      </c>
      <c r="AV648" s="12" t="s">
        <v>80</v>
      </c>
      <c r="AW648" s="12" t="s">
        <v>33</v>
      </c>
      <c r="AX648" s="12" t="s">
        <v>71</v>
      </c>
      <c r="AY648" s="240" t="s">
        <v>145</v>
      </c>
    </row>
    <row r="649" spans="2:51" s="11" customFormat="1" ht="12">
      <c r="B649" s="220"/>
      <c r="C649" s="221"/>
      <c r="D649" s="217" t="s">
        <v>157</v>
      </c>
      <c r="E649" s="222" t="s">
        <v>19</v>
      </c>
      <c r="F649" s="223" t="s">
        <v>659</v>
      </c>
      <c r="G649" s="221"/>
      <c r="H649" s="222" t="s">
        <v>19</v>
      </c>
      <c r="I649" s="224"/>
      <c r="J649" s="221"/>
      <c r="K649" s="221"/>
      <c r="L649" s="225"/>
      <c r="M649" s="226"/>
      <c r="N649" s="227"/>
      <c r="O649" s="227"/>
      <c r="P649" s="227"/>
      <c r="Q649" s="227"/>
      <c r="R649" s="227"/>
      <c r="S649" s="227"/>
      <c r="T649" s="228"/>
      <c r="AT649" s="229" t="s">
        <v>157</v>
      </c>
      <c r="AU649" s="229" t="s">
        <v>80</v>
      </c>
      <c r="AV649" s="11" t="s">
        <v>76</v>
      </c>
      <c r="AW649" s="11" t="s">
        <v>33</v>
      </c>
      <c r="AX649" s="11" t="s">
        <v>71</v>
      </c>
      <c r="AY649" s="229" t="s">
        <v>145</v>
      </c>
    </row>
    <row r="650" spans="2:51" s="12" customFormat="1" ht="12">
      <c r="B650" s="230"/>
      <c r="C650" s="231"/>
      <c r="D650" s="217" t="s">
        <v>157</v>
      </c>
      <c r="E650" s="232" t="s">
        <v>19</v>
      </c>
      <c r="F650" s="233" t="s">
        <v>76</v>
      </c>
      <c r="G650" s="231"/>
      <c r="H650" s="234">
        <v>1</v>
      </c>
      <c r="I650" s="235"/>
      <c r="J650" s="231"/>
      <c r="K650" s="231"/>
      <c r="L650" s="236"/>
      <c r="M650" s="237"/>
      <c r="N650" s="238"/>
      <c r="O650" s="238"/>
      <c r="P650" s="238"/>
      <c r="Q650" s="238"/>
      <c r="R650" s="238"/>
      <c r="S650" s="238"/>
      <c r="T650" s="239"/>
      <c r="AT650" s="240" t="s">
        <v>157</v>
      </c>
      <c r="AU650" s="240" t="s">
        <v>80</v>
      </c>
      <c r="AV650" s="12" t="s">
        <v>80</v>
      </c>
      <c r="AW650" s="12" t="s">
        <v>33</v>
      </c>
      <c r="AX650" s="12" t="s">
        <v>71</v>
      </c>
      <c r="AY650" s="240" t="s">
        <v>145</v>
      </c>
    </row>
    <row r="651" spans="2:51" s="13" customFormat="1" ht="12">
      <c r="B651" s="251"/>
      <c r="C651" s="252"/>
      <c r="D651" s="217" t="s">
        <v>157</v>
      </c>
      <c r="E651" s="253" t="s">
        <v>19</v>
      </c>
      <c r="F651" s="254" t="s">
        <v>185</v>
      </c>
      <c r="G651" s="252"/>
      <c r="H651" s="255">
        <v>5</v>
      </c>
      <c r="I651" s="256"/>
      <c r="J651" s="252"/>
      <c r="K651" s="252"/>
      <c r="L651" s="257"/>
      <c r="M651" s="258"/>
      <c r="N651" s="259"/>
      <c r="O651" s="259"/>
      <c r="P651" s="259"/>
      <c r="Q651" s="259"/>
      <c r="R651" s="259"/>
      <c r="S651" s="259"/>
      <c r="T651" s="260"/>
      <c r="AT651" s="261" t="s">
        <v>157</v>
      </c>
      <c r="AU651" s="261" t="s">
        <v>80</v>
      </c>
      <c r="AV651" s="13" t="s">
        <v>153</v>
      </c>
      <c r="AW651" s="13" t="s">
        <v>33</v>
      </c>
      <c r="AX651" s="13" t="s">
        <v>76</v>
      </c>
      <c r="AY651" s="261" t="s">
        <v>145</v>
      </c>
    </row>
    <row r="652" spans="2:65" s="1" customFormat="1" ht="20.4" customHeight="1">
      <c r="B652" s="38"/>
      <c r="C652" s="241" t="s">
        <v>660</v>
      </c>
      <c r="D652" s="241" t="s">
        <v>169</v>
      </c>
      <c r="E652" s="242" t="s">
        <v>661</v>
      </c>
      <c r="F652" s="243" t="s">
        <v>1216</v>
      </c>
      <c r="G652" s="244" t="s">
        <v>151</v>
      </c>
      <c r="H652" s="245">
        <v>4</v>
      </c>
      <c r="I652" s="246"/>
      <c r="J652" s="247">
        <f>ROUND(I652*H652,2)</f>
        <v>0</v>
      </c>
      <c r="K652" s="243" t="s">
        <v>19</v>
      </c>
      <c r="L652" s="248"/>
      <c r="M652" s="249" t="s">
        <v>19</v>
      </c>
      <c r="N652" s="250" t="s">
        <v>42</v>
      </c>
      <c r="O652" s="79"/>
      <c r="P652" s="214">
        <f>O652*H652</f>
        <v>0</v>
      </c>
      <c r="Q652" s="214">
        <v>0.045</v>
      </c>
      <c r="R652" s="214">
        <f>Q652*H652</f>
        <v>0.18</v>
      </c>
      <c r="S652" s="214">
        <v>0</v>
      </c>
      <c r="T652" s="215">
        <f>S652*H652</f>
        <v>0</v>
      </c>
      <c r="AR652" s="17" t="s">
        <v>425</v>
      </c>
      <c r="AT652" s="17" t="s">
        <v>169</v>
      </c>
      <c r="AU652" s="17" t="s">
        <v>80</v>
      </c>
      <c r="AY652" s="17" t="s">
        <v>145</v>
      </c>
      <c r="BE652" s="216">
        <f>IF(N652="základní",J652,0)</f>
        <v>0</v>
      </c>
      <c r="BF652" s="216">
        <f>IF(N652="snížená",J652,0)</f>
        <v>0</v>
      </c>
      <c r="BG652" s="216">
        <f>IF(N652="zákl. přenesená",J652,0)</f>
        <v>0</v>
      </c>
      <c r="BH652" s="216">
        <f>IF(N652="sníž. přenesená",J652,0)</f>
        <v>0</v>
      </c>
      <c r="BI652" s="216">
        <f>IF(N652="nulová",J652,0)</f>
        <v>0</v>
      </c>
      <c r="BJ652" s="17" t="s">
        <v>76</v>
      </c>
      <c r="BK652" s="216">
        <f>ROUND(I652*H652,2)</f>
        <v>0</v>
      </c>
      <c r="BL652" s="17" t="s">
        <v>308</v>
      </c>
      <c r="BM652" s="17" t="s">
        <v>663</v>
      </c>
    </row>
    <row r="653" spans="2:65" s="1" customFormat="1" ht="20.4" customHeight="1">
      <c r="B653" s="38"/>
      <c r="C653" s="241" t="s">
        <v>664</v>
      </c>
      <c r="D653" s="241" t="s">
        <v>169</v>
      </c>
      <c r="E653" s="242" t="s">
        <v>665</v>
      </c>
      <c r="F653" s="243" t="s">
        <v>1217</v>
      </c>
      <c r="G653" s="244" t="s">
        <v>151</v>
      </c>
      <c r="H653" s="245">
        <v>1</v>
      </c>
      <c r="I653" s="246"/>
      <c r="J653" s="247">
        <f>ROUND(I653*H653,2)</f>
        <v>0</v>
      </c>
      <c r="K653" s="243" t="s">
        <v>19</v>
      </c>
      <c r="L653" s="248"/>
      <c r="M653" s="249" t="s">
        <v>19</v>
      </c>
      <c r="N653" s="250" t="s">
        <v>42</v>
      </c>
      <c r="O653" s="79"/>
      <c r="P653" s="214">
        <f>O653*H653</f>
        <v>0</v>
      </c>
      <c r="Q653" s="214">
        <v>0.045</v>
      </c>
      <c r="R653" s="214">
        <f>Q653*H653</f>
        <v>0.045</v>
      </c>
      <c r="S653" s="214">
        <v>0</v>
      </c>
      <c r="T653" s="215">
        <f>S653*H653</f>
        <v>0</v>
      </c>
      <c r="AR653" s="17" t="s">
        <v>425</v>
      </c>
      <c r="AT653" s="17" t="s">
        <v>169</v>
      </c>
      <c r="AU653" s="17" t="s">
        <v>80</v>
      </c>
      <c r="AY653" s="17" t="s">
        <v>145</v>
      </c>
      <c r="BE653" s="216">
        <f>IF(N653="základní",J653,0)</f>
        <v>0</v>
      </c>
      <c r="BF653" s="216">
        <f>IF(N653="snížená",J653,0)</f>
        <v>0</v>
      </c>
      <c r="BG653" s="216">
        <f>IF(N653="zákl. přenesená",J653,0)</f>
        <v>0</v>
      </c>
      <c r="BH653" s="216">
        <f>IF(N653="sníž. přenesená",J653,0)</f>
        <v>0</v>
      </c>
      <c r="BI653" s="216">
        <f>IF(N653="nulová",J653,0)</f>
        <v>0</v>
      </c>
      <c r="BJ653" s="17" t="s">
        <v>76</v>
      </c>
      <c r="BK653" s="216">
        <f>ROUND(I653*H653,2)</f>
        <v>0</v>
      </c>
      <c r="BL653" s="17" t="s">
        <v>308</v>
      </c>
      <c r="BM653" s="17" t="s">
        <v>667</v>
      </c>
    </row>
    <row r="654" spans="2:65" s="1" customFormat="1" ht="20.4" customHeight="1">
      <c r="B654" s="38"/>
      <c r="C654" s="205" t="s">
        <v>668</v>
      </c>
      <c r="D654" s="205" t="s">
        <v>148</v>
      </c>
      <c r="E654" s="206" t="s">
        <v>669</v>
      </c>
      <c r="F654" s="207" t="s">
        <v>670</v>
      </c>
      <c r="G654" s="208" t="s">
        <v>151</v>
      </c>
      <c r="H654" s="209">
        <v>31</v>
      </c>
      <c r="I654" s="210"/>
      <c r="J654" s="211">
        <f>ROUND(I654*H654,2)</f>
        <v>0</v>
      </c>
      <c r="K654" s="207" t="s">
        <v>152</v>
      </c>
      <c r="L654" s="43"/>
      <c r="M654" s="212" t="s">
        <v>19</v>
      </c>
      <c r="N654" s="213" t="s">
        <v>42</v>
      </c>
      <c r="O654" s="79"/>
      <c r="P654" s="214">
        <f>O654*H654</f>
        <v>0</v>
      </c>
      <c r="Q654" s="214">
        <v>0</v>
      </c>
      <c r="R654" s="214">
        <f>Q654*H654</f>
        <v>0</v>
      </c>
      <c r="S654" s="214">
        <v>0</v>
      </c>
      <c r="T654" s="215">
        <f>S654*H654</f>
        <v>0</v>
      </c>
      <c r="AR654" s="17" t="s">
        <v>308</v>
      </c>
      <c r="AT654" s="17" t="s">
        <v>148</v>
      </c>
      <c r="AU654" s="17" t="s">
        <v>80</v>
      </c>
      <c r="AY654" s="17" t="s">
        <v>145</v>
      </c>
      <c r="BE654" s="216">
        <f>IF(N654="základní",J654,0)</f>
        <v>0</v>
      </c>
      <c r="BF654" s="216">
        <f>IF(N654="snížená",J654,0)</f>
        <v>0</v>
      </c>
      <c r="BG654" s="216">
        <f>IF(N654="zákl. přenesená",J654,0)</f>
        <v>0</v>
      </c>
      <c r="BH654" s="216">
        <f>IF(N654="sníž. přenesená",J654,0)</f>
        <v>0</v>
      </c>
      <c r="BI654" s="216">
        <f>IF(N654="nulová",J654,0)</f>
        <v>0</v>
      </c>
      <c r="BJ654" s="17" t="s">
        <v>76</v>
      </c>
      <c r="BK654" s="216">
        <f>ROUND(I654*H654,2)</f>
        <v>0</v>
      </c>
      <c r="BL654" s="17" t="s">
        <v>308</v>
      </c>
      <c r="BM654" s="17" t="s">
        <v>1218</v>
      </c>
    </row>
    <row r="655" spans="2:47" s="1" customFormat="1" ht="12">
      <c r="B655" s="38"/>
      <c r="C655" s="39"/>
      <c r="D655" s="217" t="s">
        <v>155</v>
      </c>
      <c r="E655" s="39"/>
      <c r="F655" s="218" t="s">
        <v>641</v>
      </c>
      <c r="G655" s="39"/>
      <c r="H655" s="39"/>
      <c r="I655" s="131"/>
      <c r="J655" s="39"/>
      <c r="K655" s="39"/>
      <c r="L655" s="43"/>
      <c r="M655" s="219"/>
      <c r="N655" s="79"/>
      <c r="O655" s="79"/>
      <c r="P655" s="79"/>
      <c r="Q655" s="79"/>
      <c r="R655" s="79"/>
      <c r="S655" s="79"/>
      <c r="T655" s="80"/>
      <c r="AT655" s="17" t="s">
        <v>155</v>
      </c>
      <c r="AU655" s="17" t="s">
        <v>80</v>
      </c>
    </row>
    <row r="656" spans="2:51" s="11" customFormat="1" ht="12">
      <c r="B656" s="220"/>
      <c r="C656" s="221"/>
      <c r="D656" s="217" t="s">
        <v>157</v>
      </c>
      <c r="E656" s="222" t="s">
        <v>19</v>
      </c>
      <c r="F656" s="223" t="s">
        <v>1145</v>
      </c>
      <c r="G656" s="221"/>
      <c r="H656" s="222" t="s">
        <v>19</v>
      </c>
      <c r="I656" s="224"/>
      <c r="J656" s="221"/>
      <c r="K656" s="221"/>
      <c r="L656" s="225"/>
      <c r="M656" s="226"/>
      <c r="N656" s="227"/>
      <c r="O656" s="227"/>
      <c r="P656" s="227"/>
      <c r="Q656" s="227"/>
      <c r="R656" s="227"/>
      <c r="S656" s="227"/>
      <c r="T656" s="228"/>
      <c r="AT656" s="229" t="s">
        <v>157</v>
      </c>
      <c r="AU656" s="229" t="s">
        <v>80</v>
      </c>
      <c r="AV656" s="11" t="s">
        <v>76</v>
      </c>
      <c r="AW656" s="11" t="s">
        <v>33</v>
      </c>
      <c r="AX656" s="11" t="s">
        <v>71</v>
      </c>
      <c r="AY656" s="229" t="s">
        <v>145</v>
      </c>
    </row>
    <row r="657" spans="2:51" s="11" customFormat="1" ht="12">
      <c r="B657" s="220"/>
      <c r="C657" s="221"/>
      <c r="D657" s="217" t="s">
        <v>157</v>
      </c>
      <c r="E657" s="222" t="s">
        <v>19</v>
      </c>
      <c r="F657" s="223" t="s">
        <v>297</v>
      </c>
      <c r="G657" s="221"/>
      <c r="H657" s="222" t="s">
        <v>19</v>
      </c>
      <c r="I657" s="224"/>
      <c r="J657" s="221"/>
      <c r="K657" s="221"/>
      <c r="L657" s="225"/>
      <c r="M657" s="226"/>
      <c r="N657" s="227"/>
      <c r="O657" s="227"/>
      <c r="P657" s="227"/>
      <c r="Q657" s="227"/>
      <c r="R657" s="227"/>
      <c r="S657" s="227"/>
      <c r="T657" s="228"/>
      <c r="AT657" s="229" t="s">
        <v>157</v>
      </c>
      <c r="AU657" s="229" t="s">
        <v>80</v>
      </c>
      <c r="AV657" s="11" t="s">
        <v>76</v>
      </c>
      <c r="AW657" s="11" t="s">
        <v>33</v>
      </c>
      <c r="AX657" s="11" t="s">
        <v>71</v>
      </c>
      <c r="AY657" s="229" t="s">
        <v>145</v>
      </c>
    </row>
    <row r="658" spans="2:51" s="12" customFormat="1" ht="12">
      <c r="B658" s="230"/>
      <c r="C658" s="231"/>
      <c r="D658" s="217" t="s">
        <v>157</v>
      </c>
      <c r="E658" s="232" t="s">
        <v>19</v>
      </c>
      <c r="F658" s="233" t="s">
        <v>1219</v>
      </c>
      <c r="G658" s="231"/>
      <c r="H658" s="234">
        <v>31</v>
      </c>
      <c r="I658" s="235"/>
      <c r="J658" s="231"/>
      <c r="K658" s="231"/>
      <c r="L658" s="236"/>
      <c r="M658" s="237"/>
      <c r="N658" s="238"/>
      <c r="O658" s="238"/>
      <c r="P658" s="238"/>
      <c r="Q658" s="238"/>
      <c r="R658" s="238"/>
      <c r="S658" s="238"/>
      <c r="T658" s="239"/>
      <c r="AT658" s="240" t="s">
        <v>157</v>
      </c>
      <c r="AU658" s="240" t="s">
        <v>80</v>
      </c>
      <c r="AV658" s="12" t="s">
        <v>80</v>
      </c>
      <c r="AW658" s="12" t="s">
        <v>33</v>
      </c>
      <c r="AX658" s="12" t="s">
        <v>76</v>
      </c>
      <c r="AY658" s="240" t="s">
        <v>145</v>
      </c>
    </row>
    <row r="659" spans="2:65" s="1" customFormat="1" ht="14.4" customHeight="1">
      <c r="B659" s="38"/>
      <c r="C659" s="241" t="s">
        <v>673</v>
      </c>
      <c r="D659" s="241" t="s">
        <v>169</v>
      </c>
      <c r="E659" s="242" t="s">
        <v>674</v>
      </c>
      <c r="F659" s="243" t="s">
        <v>675</v>
      </c>
      <c r="G659" s="244" t="s">
        <v>151</v>
      </c>
      <c r="H659" s="245">
        <v>31</v>
      </c>
      <c r="I659" s="246"/>
      <c r="J659" s="247">
        <f>ROUND(I659*H659,2)</f>
        <v>0</v>
      </c>
      <c r="K659" s="243" t="s">
        <v>19</v>
      </c>
      <c r="L659" s="248"/>
      <c r="M659" s="249" t="s">
        <v>19</v>
      </c>
      <c r="N659" s="250" t="s">
        <v>42</v>
      </c>
      <c r="O659" s="79"/>
      <c r="P659" s="214">
        <f>O659*H659</f>
        <v>0</v>
      </c>
      <c r="Q659" s="214">
        <v>0.03</v>
      </c>
      <c r="R659" s="214">
        <f>Q659*H659</f>
        <v>0.9299999999999999</v>
      </c>
      <c r="S659" s="214">
        <v>0</v>
      </c>
      <c r="T659" s="215">
        <f>S659*H659</f>
        <v>0</v>
      </c>
      <c r="AR659" s="17" t="s">
        <v>425</v>
      </c>
      <c r="AT659" s="17" t="s">
        <v>169</v>
      </c>
      <c r="AU659" s="17" t="s">
        <v>80</v>
      </c>
      <c r="AY659" s="17" t="s">
        <v>145</v>
      </c>
      <c r="BE659" s="216">
        <f>IF(N659="základní",J659,0)</f>
        <v>0</v>
      </c>
      <c r="BF659" s="216">
        <f>IF(N659="snížená",J659,0)</f>
        <v>0</v>
      </c>
      <c r="BG659" s="216">
        <f>IF(N659="zákl. přenesená",J659,0)</f>
        <v>0</v>
      </c>
      <c r="BH659" s="216">
        <f>IF(N659="sníž. přenesená",J659,0)</f>
        <v>0</v>
      </c>
      <c r="BI659" s="216">
        <f>IF(N659="nulová",J659,0)</f>
        <v>0</v>
      </c>
      <c r="BJ659" s="17" t="s">
        <v>76</v>
      </c>
      <c r="BK659" s="216">
        <f>ROUND(I659*H659,2)</f>
        <v>0</v>
      </c>
      <c r="BL659" s="17" t="s">
        <v>308</v>
      </c>
      <c r="BM659" s="17" t="s">
        <v>1220</v>
      </c>
    </row>
    <row r="660" spans="2:65" s="1" customFormat="1" ht="20.4" customHeight="1">
      <c r="B660" s="38"/>
      <c r="C660" s="205" t="s">
        <v>677</v>
      </c>
      <c r="D660" s="205" t="s">
        <v>148</v>
      </c>
      <c r="E660" s="206" t="s">
        <v>678</v>
      </c>
      <c r="F660" s="207" t="s">
        <v>679</v>
      </c>
      <c r="G660" s="208" t="s">
        <v>151</v>
      </c>
      <c r="H660" s="209">
        <v>60</v>
      </c>
      <c r="I660" s="210"/>
      <c r="J660" s="211">
        <f>ROUND(I660*H660,2)</f>
        <v>0</v>
      </c>
      <c r="K660" s="207" t="s">
        <v>152</v>
      </c>
      <c r="L660" s="43"/>
      <c r="M660" s="212" t="s">
        <v>19</v>
      </c>
      <c r="N660" s="213" t="s">
        <v>42</v>
      </c>
      <c r="O660" s="79"/>
      <c r="P660" s="214">
        <f>O660*H660</f>
        <v>0</v>
      </c>
      <c r="Q660" s="214">
        <v>0</v>
      </c>
      <c r="R660" s="214">
        <f>Q660*H660</f>
        <v>0</v>
      </c>
      <c r="S660" s="214">
        <v>0</v>
      </c>
      <c r="T660" s="215">
        <f>S660*H660</f>
        <v>0</v>
      </c>
      <c r="AR660" s="17" t="s">
        <v>308</v>
      </c>
      <c r="AT660" s="17" t="s">
        <v>148</v>
      </c>
      <c r="AU660" s="17" t="s">
        <v>80</v>
      </c>
      <c r="AY660" s="17" t="s">
        <v>145</v>
      </c>
      <c r="BE660" s="216">
        <f>IF(N660="základní",J660,0)</f>
        <v>0</v>
      </c>
      <c r="BF660" s="216">
        <f>IF(N660="snížená",J660,0)</f>
        <v>0</v>
      </c>
      <c r="BG660" s="216">
        <f>IF(N660="zákl. přenesená",J660,0)</f>
        <v>0</v>
      </c>
      <c r="BH660" s="216">
        <f>IF(N660="sníž. přenesená",J660,0)</f>
        <v>0</v>
      </c>
      <c r="BI660" s="216">
        <f>IF(N660="nulová",J660,0)</f>
        <v>0</v>
      </c>
      <c r="BJ660" s="17" t="s">
        <v>76</v>
      </c>
      <c r="BK660" s="216">
        <f>ROUND(I660*H660,2)</f>
        <v>0</v>
      </c>
      <c r="BL660" s="17" t="s">
        <v>308</v>
      </c>
      <c r="BM660" s="17" t="s">
        <v>1221</v>
      </c>
    </row>
    <row r="661" spans="2:47" s="1" customFormat="1" ht="12">
      <c r="B661" s="38"/>
      <c r="C661" s="39"/>
      <c r="D661" s="217" t="s">
        <v>155</v>
      </c>
      <c r="E661" s="39"/>
      <c r="F661" s="218" t="s">
        <v>641</v>
      </c>
      <c r="G661" s="39"/>
      <c r="H661" s="39"/>
      <c r="I661" s="131"/>
      <c r="J661" s="39"/>
      <c r="K661" s="39"/>
      <c r="L661" s="43"/>
      <c r="M661" s="219"/>
      <c r="N661" s="79"/>
      <c r="O661" s="79"/>
      <c r="P661" s="79"/>
      <c r="Q661" s="79"/>
      <c r="R661" s="79"/>
      <c r="S661" s="79"/>
      <c r="T661" s="80"/>
      <c r="AT661" s="17" t="s">
        <v>155</v>
      </c>
      <c r="AU661" s="17" t="s">
        <v>80</v>
      </c>
    </row>
    <row r="662" spans="2:51" s="11" customFormat="1" ht="12">
      <c r="B662" s="220"/>
      <c r="C662" s="221"/>
      <c r="D662" s="217" t="s">
        <v>157</v>
      </c>
      <c r="E662" s="222" t="s">
        <v>19</v>
      </c>
      <c r="F662" s="223" t="s">
        <v>1145</v>
      </c>
      <c r="G662" s="221"/>
      <c r="H662" s="222" t="s">
        <v>19</v>
      </c>
      <c r="I662" s="224"/>
      <c r="J662" s="221"/>
      <c r="K662" s="221"/>
      <c r="L662" s="225"/>
      <c r="M662" s="226"/>
      <c r="N662" s="227"/>
      <c r="O662" s="227"/>
      <c r="P662" s="227"/>
      <c r="Q662" s="227"/>
      <c r="R662" s="227"/>
      <c r="S662" s="227"/>
      <c r="T662" s="228"/>
      <c r="AT662" s="229" t="s">
        <v>157</v>
      </c>
      <c r="AU662" s="229" t="s">
        <v>80</v>
      </c>
      <c r="AV662" s="11" t="s">
        <v>76</v>
      </c>
      <c r="AW662" s="11" t="s">
        <v>33</v>
      </c>
      <c r="AX662" s="11" t="s">
        <v>71</v>
      </c>
      <c r="AY662" s="229" t="s">
        <v>145</v>
      </c>
    </row>
    <row r="663" spans="2:51" s="11" customFormat="1" ht="12">
      <c r="B663" s="220"/>
      <c r="C663" s="221"/>
      <c r="D663" s="217" t="s">
        <v>157</v>
      </c>
      <c r="E663" s="222" t="s">
        <v>19</v>
      </c>
      <c r="F663" s="223" t="s">
        <v>602</v>
      </c>
      <c r="G663" s="221"/>
      <c r="H663" s="222" t="s">
        <v>19</v>
      </c>
      <c r="I663" s="224"/>
      <c r="J663" s="221"/>
      <c r="K663" s="221"/>
      <c r="L663" s="225"/>
      <c r="M663" s="226"/>
      <c r="N663" s="227"/>
      <c r="O663" s="227"/>
      <c r="P663" s="227"/>
      <c r="Q663" s="227"/>
      <c r="R663" s="227"/>
      <c r="S663" s="227"/>
      <c r="T663" s="228"/>
      <c r="AT663" s="229" t="s">
        <v>157</v>
      </c>
      <c r="AU663" s="229" t="s">
        <v>80</v>
      </c>
      <c r="AV663" s="11" t="s">
        <v>76</v>
      </c>
      <c r="AW663" s="11" t="s">
        <v>33</v>
      </c>
      <c r="AX663" s="11" t="s">
        <v>71</v>
      </c>
      <c r="AY663" s="229" t="s">
        <v>145</v>
      </c>
    </row>
    <row r="664" spans="2:51" s="12" customFormat="1" ht="12">
      <c r="B664" s="230"/>
      <c r="C664" s="231"/>
      <c r="D664" s="217" t="s">
        <v>157</v>
      </c>
      <c r="E664" s="232" t="s">
        <v>19</v>
      </c>
      <c r="F664" s="233" t="s">
        <v>681</v>
      </c>
      <c r="G664" s="231"/>
      <c r="H664" s="234">
        <v>40</v>
      </c>
      <c r="I664" s="235"/>
      <c r="J664" s="231"/>
      <c r="K664" s="231"/>
      <c r="L664" s="236"/>
      <c r="M664" s="237"/>
      <c r="N664" s="238"/>
      <c r="O664" s="238"/>
      <c r="P664" s="238"/>
      <c r="Q664" s="238"/>
      <c r="R664" s="238"/>
      <c r="S664" s="238"/>
      <c r="T664" s="239"/>
      <c r="AT664" s="240" t="s">
        <v>157</v>
      </c>
      <c r="AU664" s="240" t="s">
        <v>80</v>
      </c>
      <c r="AV664" s="12" t="s">
        <v>80</v>
      </c>
      <c r="AW664" s="12" t="s">
        <v>33</v>
      </c>
      <c r="AX664" s="12" t="s">
        <v>71</v>
      </c>
      <c r="AY664" s="240" t="s">
        <v>145</v>
      </c>
    </row>
    <row r="665" spans="2:51" s="11" customFormat="1" ht="12">
      <c r="B665" s="220"/>
      <c r="C665" s="221"/>
      <c r="D665" s="217" t="s">
        <v>157</v>
      </c>
      <c r="E665" s="222" t="s">
        <v>19</v>
      </c>
      <c r="F665" s="223" t="s">
        <v>604</v>
      </c>
      <c r="G665" s="221"/>
      <c r="H665" s="222" t="s">
        <v>19</v>
      </c>
      <c r="I665" s="224"/>
      <c r="J665" s="221"/>
      <c r="K665" s="221"/>
      <c r="L665" s="225"/>
      <c r="M665" s="226"/>
      <c r="N665" s="227"/>
      <c r="O665" s="227"/>
      <c r="P665" s="227"/>
      <c r="Q665" s="227"/>
      <c r="R665" s="227"/>
      <c r="S665" s="227"/>
      <c r="T665" s="228"/>
      <c r="AT665" s="229" t="s">
        <v>157</v>
      </c>
      <c r="AU665" s="229" t="s">
        <v>80</v>
      </c>
      <c r="AV665" s="11" t="s">
        <v>76</v>
      </c>
      <c r="AW665" s="11" t="s">
        <v>33</v>
      </c>
      <c r="AX665" s="11" t="s">
        <v>71</v>
      </c>
      <c r="AY665" s="229" t="s">
        <v>145</v>
      </c>
    </row>
    <row r="666" spans="2:51" s="12" customFormat="1" ht="12">
      <c r="B666" s="230"/>
      <c r="C666" s="231"/>
      <c r="D666" s="217" t="s">
        <v>157</v>
      </c>
      <c r="E666" s="232" t="s">
        <v>19</v>
      </c>
      <c r="F666" s="233" t="s">
        <v>1222</v>
      </c>
      <c r="G666" s="231"/>
      <c r="H666" s="234">
        <v>20</v>
      </c>
      <c r="I666" s="235"/>
      <c r="J666" s="231"/>
      <c r="K666" s="231"/>
      <c r="L666" s="236"/>
      <c r="M666" s="237"/>
      <c r="N666" s="238"/>
      <c r="O666" s="238"/>
      <c r="P666" s="238"/>
      <c r="Q666" s="238"/>
      <c r="R666" s="238"/>
      <c r="S666" s="238"/>
      <c r="T666" s="239"/>
      <c r="AT666" s="240" t="s">
        <v>157</v>
      </c>
      <c r="AU666" s="240" t="s">
        <v>80</v>
      </c>
      <c r="AV666" s="12" t="s">
        <v>80</v>
      </c>
      <c r="AW666" s="12" t="s">
        <v>33</v>
      </c>
      <c r="AX666" s="12" t="s">
        <v>71</v>
      </c>
      <c r="AY666" s="240" t="s">
        <v>145</v>
      </c>
    </row>
    <row r="667" spans="2:51" s="13" customFormat="1" ht="12">
      <c r="B667" s="251"/>
      <c r="C667" s="252"/>
      <c r="D667" s="217" t="s">
        <v>157</v>
      </c>
      <c r="E667" s="253" t="s">
        <v>19</v>
      </c>
      <c r="F667" s="254" t="s">
        <v>185</v>
      </c>
      <c r="G667" s="252"/>
      <c r="H667" s="255">
        <v>60</v>
      </c>
      <c r="I667" s="256"/>
      <c r="J667" s="252"/>
      <c r="K667" s="252"/>
      <c r="L667" s="257"/>
      <c r="M667" s="258"/>
      <c r="N667" s="259"/>
      <c r="O667" s="259"/>
      <c r="P667" s="259"/>
      <c r="Q667" s="259"/>
      <c r="R667" s="259"/>
      <c r="S667" s="259"/>
      <c r="T667" s="260"/>
      <c r="AT667" s="261" t="s">
        <v>157</v>
      </c>
      <c r="AU667" s="261" t="s">
        <v>80</v>
      </c>
      <c r="AV667" s="13" t="s">
        <v>153</v>
      </c>
      <c r="AW667" s="13" t="s">
        <v>33</v>
      </c>
      <c r="AX667" s="13" t="s">
        <v>76</v>
      </c>
      <c r="AY667" s="261" t="s">
        <v>145</v>
      </c>
    </row>
    <row r="668" spans="2:65" s="1" customFormat="1" ht="14.4" customHeight="1">
      <c r="B668" s="38"/>
      <c r="C668" s="241" t="s">
        <v>683</v>
      </c>
      <c r="D668" s="241" t="s">
        <v>169</v>
      </c>
      <c r="E668" s="242" t="s">
        <v>684</v>
      </c>
      <c r="F668" s="243" t="s">
        <v>685</v>
      </c>
      <c r="G668" s="244" t="s">
        <v>151</v>
      </c>
      <c r="H668" s="245">
        <v>40</v>
      </c>
      <c r="I668" s="246"/>
      <c r="J668" s="247">
        <f>ROUND(I668*H668,2)</f>
        <v>0</v>
      </c>
      <c r="K668" s="243" t="s">
        <v>19</v>
      </c>
      <c r="L668" s="248"/>
      <c r="M668" s="249" t="s">
        <v>19</v>
      </c>
      <c r="N668" s="250" t="s">
        <v>42</v>
      </c>
      <c r="O668" s="79"/>
      <c r="P668" s="214">
        <f>O668*H668</f>
        <v>0</v>
      </c>
      <c r="Q668" s="214">
        <v>0.03</v>
      </c>
      <c r="R668" s="214">
        <f>Q668*H668</f>
        <v>1.2</v>
      </c>
      <c r="S668" s="214">
        <v>0</v>
      </c>
      <c r="T668" s="215">
        <f>S668*H668</f>
        <v>0</v>
      </c>
      <c r="AR668" s="17" t="s">
        <v>425</v>
      </c>
      <c r="AT668" s="17" t="s">
        <v>169</v>
      </c>
      <c r="AU668" s="17" t="s">
        <v>80</v>
      </c>
      <c r="AY668" s="17" t="s">
        <v>145</v>
      </c>
      <c r="BE668" s="216">
        <f>IF(N668="základní",J668,0)</f>
        <v>0</v>
      </c>
      <c r="BF668" s="216">
        <f>IF(N668="snížená",J668,0)</f>
        <v>0</v>
      </c>
      <c r="BG668" s="216">
        <f>IF(N668="zákl. přenesená",J668,0)</f>
        <v>0</v>
      </c>
      <c r="BH668" s="216">
        <f>IF(N668="sníž. přenesená",J668,0)</f>
        <v>0</v>
      </c>
      <c r="BI668" s="216">
        <f>IF(N668="nulová",J668,0)</f>
        <v>0</v>
      </c>
      <c r="BJ668" s="17" t="s">
        <v>76</v>
      </c>
      <c r="BK668" s="216">
        <f>ROUND(I668*H668,2)</f>
        <v>0</v>
      </c>
      <c r="BL668" s="17" t="s">
        <v>308</v>
      </c>
      <c r="BM668" s="17" t="s">
        <v>1223</v>
      </c>
    </row>
    <row r="669" spans="2:65" s="1" customFormat="1" ht="14.4" customHeight="1">
      <c r="B669" s="38"/>
      <c r="C669" s="241" t="s">
        <v>687</v>
      </c>
      <c r="D669" s="241" t="s">
        <v>169</v>
      </c>
      <c r="E669" s="242" t="s">
        <v>688</v>
      </c>
      <c r="F669" s="243" t="s">
        <v>689</v>
      </c>
      <c r="G669" s="244" t="s">
        <v>151</v>
      </c>
      <c r="H669" s="245">
        <v>20</v>
      </c>
      <c r="I669" s="246"/>
      <c r="J669" s="247">
        <f>ROUND(I669*H669,2)</f>
        <v>0</v>
      </c>
      <c r="K669" s="243" t="s">
        <v>19</v>
      </c>
      <c r="L669" s="248"/>
      <c r="M669" s="249" t="s">
        <v>19</v>
      </c>
      <c r="N669" s="250" t="s">
        <v>42</v>
      </c>
      <c r="O669" s="79"/>
      <c r="P669" s="214">
        <f>O669*H669</f>
        <v>0</v>
      </c>
      <c r="Q669" s="214">
        <v>0.03</v>
      </c>
      <c r="R669" s="214">
        <f>Q669*H669</f>
        <v>0.6</v>
      </c>
      <c r="S669" s="214">
        <v>0</v>
      </c>
      <c r="T669" s="215">
        <f>S669*H669</f>
        <v>0</v>
      </c>
      <c r="AR669" s="17" t="s">
        <v>425</v>
      </c>
      <c r="AT669" s="17" t="s">
        <v>169</v>
      </c>
      <c r="AU669" s="17" t="s">
        <v>80</v>
      </c>
      <c r="AY669" s="17" t="s">
        <v>145</v>
      </c>
      <c r="BE669" s="216">
        <f>IF(N669="základní",J669,0)</f>
        <v>0</v>
      </c>
      <c r="BF669" s="216">
        <f>IF(N669="snížená",J669,0)</f>
        <v>0</v>
      </c>
      <c r="BG669" s="216">
        <f>IF(N669="zákl. přenesená",J669,0)</f>
        <v>0</v>
      </c>
      <c r="BH669" s="216">
        <f>IF(N669="sníž. přenesená",J669,0)</f>
        <v>0</v>
      </c>
      <c r="BI669" s="216">
        <f>IF(N669="nulová",J669,0)</f>
        <v>0</v>
      </c>
      <c r="BJ669" s="17" t="s">
        <v>76</v>
      </c>
      <c r="BK669" s="216">
        <f>ROUND(I669*H669,2)</f>
        <v>0</v>
      </c>
      <c r="BL669" s="17" t="s">
        <v>308</v>
      </c>
      <c r="BM669" s="17" t="s">
        <v>1224</v>
      </c>
    </row>
    <row r="670" spans="2:65" s="1" customFormat="1" ht="20.4" customHeight="1">
      <c r="B670" s="38"/>
      <c r="C670" s="205" t="s">
        <v>691</v>
      </c>
      <c r="D670" s="205" t="s">
        <v>148</v>
      </c>
      <c r="E670" s="206" t="s">
        <v>692</v>
      </c>
      <c r="F670" s="207" t="s">
        <v>693</v>
      </c>
      <c r="G670" s="208" t="s">
        <v>151</v>
      </c>
      <c r="H670" s="209">
        <v>43</v>
      </c>
      <c r="I670" s="210"/>
      <c r="J670" s="211">
        <f>ROUND(I670*H670,2)</f>
        <v>0</v>
      </c>
      <c r="K670" s="207" t="s">
        <v>19</v>
      </c>
      <c r="L670" s="43"/>
      <c r="M670" s="212" t="s">
        <v>19</v>
      </c>
      <c r="N670" s="213" t="s">
        <v>42</v>
      </c>
      <c r="O670" s="79"/>
      <c r="P670" s="214">
        <f>O670*H670</f>
        <v>0</v>
      </c>
      <c r="Q670" s="214">
        <v>0</v>
      </c>
      <c r="R670" s="214">
        <f>Q670*H670</f>
        <v>0</v>
      </c>
      <c r="S670" s="214">
        <v>0</v>
      </c>
      <c r="T670" s="215">
        <f>S670*H670</f>
        <v>0</v>
      </c>
      <c r="AR670" s="17" t="s">
        <v>308</v>
      </c>
      <c r="AT670" s="17" t="s">
        <v>148</v>
      </c>
      <c r="AU670" s="17" t="s">
        <v>80</v>
      </c>
      <c r="AY670" s="17" t="s">
        <v>145</v>
      </c>
      <c r="BE670" s="216">
        <f>IF(N670="základní",J670,0)</f>
        <v>0</v>
      </c>
      <c r="BF670" s="216">
        <f>IF(N670="snížená",J670,0)</f>
        <v>0</v>
      </c>
      <c r="BG670" s="216">
        <f>IF(N670="zákl. přenesená",J670,0)</f>
        <v>0</v>
      </c>
      <c r="BH670" s="216">
        <f>IF(N670="sníž. přenesená",J670,0)</f>
        <v>0</v>
      </c>
      <c r="BI670" s="216">
        <f>IF(N670="nulová",J670,0)</f>
        <v>0</v>
      </c>
      <c r="BJ670" s="17" t="s">
        <v>76</v>
      </c>
      <c r="BK670" s="216">
        <f>ROUND(I670*H670,2)</f>
        <v>0</v>
      </c>
      <c r="BL670" s="17" t="s">
        <v>308</v>
      </c>
      <c r="BM670" s="17" t="s">
        <v>1225</v>
      </c>
    </row>
    <row r="671" spans="2:51" s="11" customFormat="1" ht="12">
      <c r="B671" s="220"/>
      <c r="C671" s="221"/>
      <c r="D671" s="217" t="s">
        <v>157</v>
      </c>
      <c r="E671" s="222" t="s">
        <v>19</v>
      </c>
      <c r="F671" s="223" t="s">
        <v>158</v>
      </c>
      <c r="G671" s="221"/>
      <c r="H671" s="222" t="s">
        <v>19</v>
      </c>
      <c r="I671" s="224"/>
      <c r="J671" s="221"/>
      <c r="K671" s="221"/>
      <c r="L671" s="225"/>
      <c r="M671" s="226"/>
      <c r="N671" s="227"/>
      <c r="O671" s="227"/>
      <c r="P671" s="227"/>
      <c r="Q671" s="227"/>
      <c r="R671" s="227"/>
      <c r="S671" s="227"/>
      <c r="T671" s="228"/>
      <c r="AT671" s="229" t="s">
        <v>157</v>
      </c>
      <c r="AU671" s="229" t="s">
        <v>80</v>
      </c>
      <c r="AV671" s="11" t="s">
        <v>76</v>
      </c>
      <c r="AW671" s="11" t="s">
        <v>33</v>
      </c>
      <c r="AX671" s="11" t="s">
        <v>71</v>
      </c>
      <c r="AY671" s="229" t="s">
        <v>145</v>
      </c>
    </row>
    <row r="672" spans="2:51" s="12" customFormat="1" ht="12">
      <c r="B672" s="230"/>
      <c r="C672" s="231"/>
      <c r="D672" s="217" t="s">
        <v>157</v>
      </c>
      <c r="E672" s="232" t="s">
        <v>19</v>
      </c>
      <c r="F672" s="233" t="s">
        <v>493</v>
      </c>
      <c r="G672" s="231"/>
      <c r="H672" s="234">
        <v>43</v>
      </c>
      <c r="I672" s="235"/>
      <c r="J672" s="231"/>
      <c r="K672" s="231"/>
      <c r="L672" s="236"/>
      <c r="M672" s="237"/>
      <c r="N672" s="238"/>
      <c r="O672" s="238"/>
      <c r="P672" s="238"/>
      <c r="Q672" s="238"/>
      <c r="R672" s="238"/>
      <c r="S672" s="238"/>
      <c r="T672" s="239"/>
      <c r="AT672" s="240" t="s">
        <v>157</v>
      </c>
      <c r="AU672" s="240" t="s">
        <v>80</v>
      </c>
      <c r="AV672" s="12" t="s">
        <v>80</v>
      </c>
      <c r="AW672" s="12" t="s">
        <v>33</v>
      </c>
      <c r="AX672" s="12" t="s">
        <v>76</v>
      </c>
      <c r="AY672" s="240" t="s">
        <v>145</v>
      </c>
    </row>
    <row r="673" spans="2:65" s="1" customFormat="1" ht="14.4" customHeight="1">
      <c r="B673" s="38"/>
      <c r="C673" s="205" t="s">
        <v>695</v>
      </c>
      <c r="D673" s="205" t="s">
        <v>148</v>
      </c>
      <c r="E673" s="206" t="s">
        <v>696</v>
      </c>
      <c r="F673" s="207" t="s">
        <v>697</v>
      </c>
      <c r="G673" s="208" t="s">
        <v>151</v>
      </c>
      <c r="H673" s="209">
        <v>8</v>
      </c>
      <c r="I673" s="210"/>
      <c r="J673" s="211">
        <f>ROUND(I673*H673,2)</f>
        <v>0</v>
      </c>
      <c r="K673" s="207" t="s">
        <v>19</v>
      </c>
      <c r="L673" s="43"/>
      <c r="M673" s="212" t="s">
        <v>19</v>
      </c>
      <c r="N673" s="213" t="s">
        <v>42</v>
      </c>
      <c r="O673" s="79"/>
      <c r="P673" s="214">
        <f>O673*H673</f>
        <v>0</v>
      </c>
      <c r="Q673" s="214">
        <v>0</v>
      </c>
      <c r="R673" s="214">
        <f>Q673*H673</f>
        <v>0</v>
      </c>
      <c r="S673" s="214">
        <v>0</v>
      </c>
      <c r="T673" s="215">
        <f>S673*H673</f>
        <v>0</v>
      </c>
      <c r="AR673" s="17" t="s">
        <v>308</v>
      </c>
      <c r="AT673" s="17" t="s">
        <v>148</v>
      </c>
      <c r="AU673" s="17" t="s">
        <v>80</v>
      </c>
      <c r="AY673" s="17" t="s">
        <v>145</v>
      </c>
      <c r="BE673" s="216">
        <f>IF(N673="základní",J673,0)</f>
        <v>0</v>
      </c>
      <c r="BF673" s="216">
        <f>IF(N673="snížená",J673,0)</f>
        <v>0</v>
      </c>
      <c r="BG673" s="216">
        <f>IF(N673="zákl. přenesená",J673,0)</f>
        <v>0</v>
      </c>
      <c r="BH673" s="216">
        <f>IF(N673="sníž. přenesená",J673,0)</f>
        <v>0</v>
      </c>
      <c r="BI673" s="216">
        <f>IF(N673="nulová",J673,0)</f>
        <v>0</v>
      </c>
      <c r="BJ673" s="17" t="s">
        <v>76</v>
      </c>
      <c r="BK673" s="216">
        <f>ROUND(I673*H673,2)</f>
        <v>0</v>
      </c>
      <c r="BL673" s="17" t="s">
        <v>308</v>
      </c>
      <c r="BM673" s="17" t="s">
        <v>1226</v>
      </c>
    </row>
    <row r="674" spans="2:51" s="11" customFormat="1" ht="12">
      <c r="B674" s="220"/>
      <c r="C674" s="221"/>
      <c r="D674" s="217" t="s">
        <v>157</v>
      </c>
      <c r="E674" s="222" t="s">
        <v>19</v>
      </c>
      <c r="F674" s="223" t="s">
        <v>158</v>
      </c>
      <c r="G674" s="221"/>
      <c r="H674" s="222" t="s">
        <v>19</v>
      </c>
      <c r="I674" s="224"/>
      <c r="J674" s="221"/>
      <c r="K674" s="221"/>
      <c r="L674" s="225"/>
      <c r="M674" s="226"/>
      <c r="N674" s="227"/>
      <c r="O674" s="227"/>
      <c r="P674" s="227"/>
      <c r="Q674" s="227"/>
      <c r="R674" s="227"/>
      <c r="S674" s="227"/>
      <c r="T674" s="228"/>
      <c r="AT674" s="229" t="s">
        <v>157</v>
      </c>
      <c r="AU674" s="229" t="s">
        <v>80</v>
      </c>
      <c r="AV674" s="11" t="s">
        <v>76</v>
      </c>
      <c r="AW674" s="11" t="s">
        <v>33</v>
      </c>
      <c r="AX674" s="11" t="s">
        <v>71</v>
      </c>
      <c r="AY674" s="229" t="s">
        <v>145</v>
      </c>
    </row>
    <row r="675" spans="2:51" s="12" customFormat="1" ht="12">
      <c r="B675" s="230"/>
      <c r="C675" s="231"/>
      <c r="D675" s="217" t="s">
        <v>157</v>
      </c>
      <c r="E675" s="232" t="s">
        <v>19</v>
      </c>
      <c r="F675" s="233" t="s">
        <v>699</v>
      </c>
      <c r="G675" s="231"/>
      <c r="H675" s="234">
        <v>8</v>
      </c>
      <c r="I675" s="235"/>
      <c r="J675" s="231"/>
      <c r="K675" s="231"/>
      <c r="L675" s="236"/>
      <c r="M675" s="237"/>
      <c r="N675" s="238"/>
      <c r="O675" s="238"/>
      <c r="P675" s="238"/>
      <c r="Q675" s="238"/>
      <c r="R675" s="238"/>
      <c r="S675" s="238"/>
      <c r="T675" s="239"/>
      <c r="AT675" s="240" t="s">
        <v>157</v>
      </c>
      <c r="AU675" s="240" t="s">
        <v>80</v>
      </c>
      <c r="AV675" s="12" t="s">
        <v>80</v>
      </c>
      <c r="AW675" s="12" t="s">
        <v>33</v>
      </c>
      <c r="AX675" s="12" t="s">
        <v>76</v>
      </c>
      <c r="AY675" s="240" t="s">
        <v>145</v>
      </c>
    </row>
    <row r="676" spans="2:65" s="1" customFormat="1" ht="14.4" customHeight="1">
      <c r="B676" s="38"/>
      <c r="C676" s="205" t="s">
        <v>700</v>
      </c>
      <c r="D676" s="205" t="s">
        <v>148</v>
      </c>
      <c r="E676" s="206" t="s">
        <v>701</v>
      </c>
      <c r="F676" s="207" t="s">
        <v>702</v>
      </c>
      <c r="G676" s="208" t="s">
        <v>151</v>
      </c>
      <c r="H676" s="209">
        <v>120</v>
      </c>
      <c r="I676" s="210"/>
      <c r="J676" s="211">
        <f>ROUND(I676*H676,2)</f>
        <v>0</v>
      </c>
      <c r="K676" s="207" t="s">
        <v>19</v>
      </c>
      <c r="L676" s="43"/>
      <c r="M676" s="212" t="s">
        <v>19</v>
      </c>
      <c r="N676" s="213" t="s">
        <v>42</v>
      </c>
      <c r="O676" s="79"/>
      <c r="P676" s="214">
        <f>O676*H676</f>
        <v>0</v>
      </c>
      <c r="Q676" s="214">
        <v>0</v>
      </c>
      <c r="R676" s="214">
        <f>Q676*H676</f>
        <v>0</v>
      </c>
      <c r="S676" s="214">
        <v>0.0018</v>
      </c>
      <c r="T676" s="215">
        <f>S676*H676</f>
        <v>0.216</v>
      </c>
      <c r="AR676" s="17" t="s">
        <v>308</v>
      </c>
      <c r="AT676" s="17" t="s">
        <v>148</v>
      </c>
      <c r="AU676" s="17" t="s">
        <v>80</v>
      </c>
      <c r="AY676" s="17" t="s">
        <v>145</v>
      </c>
      <c r="BE676" s="216">
        <f>IF(N676="základní",J676,0)</f>
        <v>0</v>
      </c>
      <c r="BF676" s="216">
        <f>IF(N676="snížená",J676,0)</f>
        <v>0</v>
      </c>
      <c r="BG676" s="216">
        <f>IF(N676="zákl. přenesená",J676,0)</f>
        <v>0</v>
      </c>
      <c r="BH676" s="216">
        <f>IF(N676="sníž. přenesená",J676,0)</f>
        <v>0</v>
      </c>
      <c r="BI676" s="216">
        <f>IF(N676="nulová",J676,0)</f>
        <v>0</v>
      </c>
      <c r="BJ676" s="17" t="s">
        <v>76</v>
      </c>
      <c r="BK676" s="216">
        <f>ROUND(I676*H676,2)</f>
        <v>0</v>
      </c>
      <c r="BL676" s="17" t="s">
        <v>308</v>
      </c>
      <c r="BM676" s="17" t="s">
        <v>703</v>
      </c>
    </row>
    <row r="677" spans="2:51" s="11" customFormat="1" ht="12">
      <c r="B677" s="220"/>
      <c r="C677" s="221"/>
      <c r="D677" s="217" t="s">
        <v>157</v>
      </c>
      <c r="E677" s="222" t="s">
        <v>19</v>
      </c>
      <c r="F677" s="223" t="s">
        <v>1168</v>
      </c>
      <c r="G677" s="221"/>
      <c r="H677" s="222" t="s">
        <v>19</v>
      </c>
      <c r="I677" s="224"/>
      <c r="J677" s="221"/>
      <c r="K677" s="221"/>
      <c r="L677" s="225"/>
      <c r="M677" s="226"/>
      <c r="N677" s="227"/>
      <c r="O677" s="227"/>
      <c r="P677" s="227"/>
      <c r="Q677" s="227"/>
      <c r="R677" s="227"/>
      <c r="S677" s="227"/>
      <c r="T677" s="228"/>
      <c r="AT677" s="229" t="s">
        <v>157</v>
      </c>
      <c r="AU677" s="229" t="s">
        <v>80</v>
      </c>
      <c r="AV677" s="11" t="s">
        <v>76</v>
      </c>
      <c r="AW677" s="11" t="s">
        <v>33</v>
      </c>
      <c r="AX677" s="11" t="s">
        <v>71</v>
      </c>
      <c r="AY677" s="229" t="s">
        <v>145</v>
      </c>
    </row>
    <row r="678" spans="2:51" s="11" customFormat="1" ht="12">
      <c r="B678" s="220"/>
      <c r="C678" s="221"/>
      <c r="D678" s="217" t="s">
        <v>157</v>
      </c>
      <c r="E678" s="222" t="s">
        <v>19</v>
      </c>
      <c r="F678" s="223" t="s">
        <v>336</v>
      </c>
      <c r="G678" s="221"/>
      <c r="H678" s="222" t="s">
        <v>19</v>
      </c>
      <c r="I678" s="224"/>
      <c r="J678" s="221"/>
      <c r="K678" s="221"/>
      <c r="L678" s="225"/>
      <c r="M678" s="226"/>
      <c r="N678" s="227"/>
      <c r="O678" s="227"/>
      <c r="P678" s="227"/>
      <c r="Q678" s="227"/>
      <c r="R678" s="227"/>
      <c r="S678" s="227"/>
      <c r="T678" s="228"/>
      <c r="AT678" s="229" t="s">
        <v>157</v>
      </c>
      <c r="AU678" s="229" t="s">
        <v>80</v>
      </c>
      <c r="AV678" s="11" t="s">
        <v>76</v>
      </c>
      <c r="AW678" s="11" t="s">
        <v>33</v>
      </c>
      <c r="AX678" s="11" t="s">
        <v>71</v>
      </c>
      <c r="AY678" s="229" t="s">
        <v>145</v>
      </c>
    </row>
    <row r="679" spans="2:51" s="11" customFormat="1" ht="12">
      <c r="B679" s="220"/>
      <c r="C679" s="221"/>
      <c r="D679" s="217" t="s">
        <v>157</v>
      </c>
      <c r="E679" s="222" t="s">
        <v>19</v>
      </c>
      <c r="F679" s="223" t="s">
        <v>351</v>
      </c>
      <c r="G679" s="221"/>
      <c r="H679" s="222" t="s">
        <v>19</v>
      </c>
      <c r="I679" s="224"/>
      <c r="J679" s="221"/>
      <c r="K679" s="221"/>
      <c r="L679" s="225"/>
      <c r="M679" s="226"/>
      <c r="N679" s="227"/>
      <c r="O679" s="227"/>
      <c r="P679" s="227"/>
      <c r="Q679" s="227"/>
      <c r="R679" s="227"/>
      <c r="S679" s="227"/>
      <c r="T679" s="228"/>
      <c r="AT679" s="229" t="s">
        <v>157</v>
      </c>
      <c r="AU679" s="229" t="s">
        <v>80</v>
      </c>
      <c r="AV679" s="11" t="s">
        <v>76</v>
      </c>
      <c r="AW679" s="11" t="s">
        <v>33</v>
      </c>
      <c r="AX679" s="11" t="s">
        <v>71</v>
      </c>
      <c r="AY679" s="229" t="s">
        <v>145</v>
      </c>
    </row>
    <row r="680" spans="2:51" s="12" customFormat="1" ht="12">
      <c r="B680" s="230"/>
      <c r="C680" s="231"/>
      <c r="D680" s="217" t="s">
        <v>157</v>
      </c>
      <c r="E680" s="232" t="s">
        <v>19</v>
      </c>
      <c r="F680" s="233" t="s">
        <v>1227</v>
      </c>
      <c r="G680" s="231"/>
      <c r="H680" s="234">
        <v>72</v>
      </c>
      <c r="I680" s="235"/>
      <c r="J680" s="231"/>
      <c r="K680" s="231"/>
      <c r="L680" s="236"/>
      <c r="M680" s="237"/>
      <c r="N680" s="238"/>
      <c r="O680" s="238"/>
      <c r="P680" s="238"/>
      <c r="Q680" s="238"/>
      <c r="R680" s="238"/>
      <c r="S680" s="238"/>
      <c r="T680" s="239"/>
      <c r="AT680" s="240" t="s">
        <v>157</v>
      </c>
      <c r="AU680" s="240" t="s">
        <v>80</v>
      </c>
      <c r="AV680" s="12" t="s">
        <v>80</v>
      </c>
      <c r="AW680" s="12" t="s">
        <v>33</v>
      </c>
      <c r="AX680" s="12" t="s">
        <v>71</v>
      </c>
      <c r="AY680" s="240" t="s">
        <v>145</v>
      </c>
    </row>
    <row r="681" spans="2:51" s="11" customFormat="1" ht="12">
      <c r="B681" s="220"/>
      <c r="C681" s="221"/>
      <c r="D681" s="217" t="s">
        <v>157</v>
      </c>
      <c r="E681" s="222" t="s">
        <v>19</v>
      </c>
      <c r="F681" s="223" t="s">
        <v>354</v>
      </c>
      <c r="G681" s="221"/>
      <c r="H681" s="222" t="s">
        <v>19</v>
      </c>
      <c r="I681" s="224"/>
      <c r="J681" s="221"/>
      <c r="K681" s="221"/>
      <c r="L681" s="225"/>
      <c r="M681" s="226"/>
      <c r="N681" s="227"/>
      <c r="O681" s="227"/>
      <c r="P681" s="227"/>
      <c r="Q681" s="227"/>
      <c r="R681" s="227"/>
      <c r="S681" s="227"/>
      <c r="T681" s="228"/>
      <c r="AT681" s="229" t="s">
        <v>157</v>
      </c>
      <c r="AU681" s="229" t="s">
        <v>80</v>
      </c>
      <c r="AV681" s="11" t="s">
        <v>76</v>
      </c>
      <c r="AW681" s="11" t="s">
        <v>33</v>
      </c>
      <c r="AX681" s="11" t="s">
        <v>71</v>
      </c>
      <c r="AY681" s="229" t="s">
        <v>145</v>
      </c>
    </row>
    <row r="682" spans="2:51" s="12" customFormat="1" ht="12">
      <c r="B682" s="230"/>
      <c r="C682" s="231"/>
      <c r="D682" s="217" t="s">
        <v>157</v>
      </c>
      <c r="E682" s="232" t="s">
        <v>19</v>
      </c>
      <c r="F682" s="233" t="s">
        <v>1228</v>
      </c>
      <c r="G682" s="231"/>
      <c r="H682" s="234">
        <v>36</v>
      </c>
      <c r="I682" s="235"/>
      <c r="J682" s="231"/>
      <c r="K682" s="231"/>
      <c r="L682" s="236"/>
      <c r="M682" s="237"/>
      <c r="N682" s="238"/>
      <c r="O682" s="238"/>
      <c r="P682" s="238"/>
      <c r="Q682" s="238"/>
      <c r="R682" s="238"/>
      <c r="S682" s="238"/>
      <c r="T682" s="239"/>
      <c r="AT682" s="240" t="s">
        <v>157</v>
      </c>
      <c r="AU682" s="240" t="s">
        <v>80</v>
      </c>
      <c r="AV682" s="12" t="s">
        <v>80</v>
      </c>
      <c r="AW682" s="12" t="s">
        <v>33</v>
      </c>
      <c r="AX682" s="12" t="s">
        <v>71</v>
      </c>
      <c r="AY682" s="240" t="s">
        <v>145</v>
      </c>
    </row>
    <row r="683" spans="2:51" s="11" customFormat="1" ht="12">
      <c r="B683" s="220"/>
      <c r="C683" s="221"/>
      <c r="D683" s="217" t="s">
        <v>157</v>
      </c>
      <c r="E683" s="222" t="s">
        <v>19</v>
      </c>
      <c r="F683" s="223" t="s">
        <v>337</v>
      </c>
      <c r="G683" s="221"/>
      <c r="H683" s="222" t="s">
        <v>19</v>
      </c>
      <c r="I683" s="224"/>
      <c r="J683" s="221"/>
      <c r="K683" s="221"/>
      <c r="L683" s="225"/>
      <c r="M683" s="226"/>
      <c r="N683" s="227"/>
      <c r="O683" s="227"/>
      <c r="P683" s="227"/>
      <c r="Q683" s="227"/>
      <c r="R683" s="227"/>
      <c r="S683" s="227"/>
      <c r="T683" s="228"/>
      <c r="AT683" s="229" t="s">
        <v>157</v>
      </c>
      <c r="AU683" s="229" t="s">
        <v>80</v>
      </c>
      <c r="AV683" s="11" t="s">
        <v>76</v>
      </c>
      <c r="AW683" s="11" t="s">
        <v>33</v>
      </c>
      <c r="AX683" s="11" t="s">
        <v>71</v>
      </c>
      <c r="AY683" s="229" t="s">
        <v>145</v>
      </c>
    </row>
    <row r="684" spans="2:51" s="12" customFormat="1" ht="12">
      <c r="B684" s="230"/>
      <c r="C684" s="231"/>
      <c r="D684" s="217" t="s">
        <v>157</v>
      </c>
      <c r="E684" s="232" t="s">
        <v>19</v>
      </c>
      <c r="F684" s="233" t="s">
        <v>1229</v>
      </c>
      <c r="G684" s="231"/>
      <c r="H684" s="234">
        <v>8</v>
      </c>
      <c r="I684" s="235"/>
      <c r="J684" s="231"/>
      <c r="K684" s="231"/>
      <c r="L684" s="236"/>
      <c r="M684" s="237"/>
      <c r="N684" s="238"/>
      <c r="O684" s="238"/>
      <c r="P684" s="238"/>
      <c r="Q684" s="238"/>
      <c r="R684" s="238"/>
      <c r="S684" s="238"/>
      <c r="T684" s="239"/>
      <c r="AT684" s="240" t="s">
        <v>157</v>
      </c>
      <c r="AU684" s="240" t="s">
        <v>80</v>
      </c>
      <c r="AV684" s="12" t="s">
        <v>80</v>
      </c>
      <c r="AW684" s="12" t="s">
        <v>33</v>
      </c>
      <c r="AX684" s="12" t="s">
        <v>71</v>
      </c>
      <c r="AY684" s="240" t="s">
        <v>145</v>
      </c>
    </row>
    <row r="685" spans="2:51" s="11" customFormat="1" ht="12">
      <c r="B685" s="220"/>
      <c r="C685" s="221"/>
      <c r="D685" s="217" t="s">
        <v>157</v>
      </c>
      <c r="E685" s="222" t="s">
        <v>19</v>
      </c>
      <c r="F685" s="223" t="s">
        <v>340</v>
      </c>
      <c r="G685" s="221"/>
      <c r="H685" s="222" t="s">
        <v>19</v>
      </c>
      <c r="I685" s="224"/>
      <c r="J685" s="221"/>
      <c r="K685" s="221"/>
      <c r="L685" s="225"/>
      <c r="M685" s="226"/>
      <c r="N685" s="227"/>
      <c r="O685" s="227"/>
      <c r="P685" s="227"/>
      <c r="Q685" s="227"/>
      <c r="R685" s="227"/>
      <c r="S685" s="227"/>
      <c r="T685" s="228"/>
      <c r="AT685" s="229" t="s">
        <v>157</v>
      </c>
      <c r="AU685" s="229" t="s">
        <v>80</v>
      </c>
      <c r="AV685" s="11" t="s">
        <v>76</v>
      </c>
      <c r="AW685" s="11" t="s">
        <v>33</v>
      </c>
      <c r="AX685" s="11" t="s">
        <v>71</v>
      </c>
      <c r="AY685" s="229" t="s">
        <v>145</v>
      </c>
    </row>
    <row r="686" spans="2:51" s="12" customFormat="1" ht="12">
      <c r="B686" s="230"/>
      <c r="C686" s="231"/>
      <c r="D686" s="217" t="s">
        <v>157</v>
      </c>
      <c r="E686" s="232" t="s">
        <v>19</v>
      </c>
      <c r="F686" s="233" t="s">
        <v>1230</v>
      </c>
      <c r="G686" s="231"/>
      <c r="H686" s="234">
        <v>4</v>
      </c>
      <c r="I686" s="235"/>
      <c r="J686" s="231"/>
      <c r="K686" s="231"/>
      <c r="L686" s="236"/>
      <c r="M686" s="237"/>
      <c r="N686" s="238"/>
      <c r="O686" s="238"/>
      <c r="P686" s="238"/>
      <c r="Q686" s="238"/>
      <c r="R686" s="238"/>
      <c r="S686" s="238"/>
      <c r="T686" s="239"/>
      <c r="AT686" s="240" t="s">
        <v>157</v>
      </c>
      <c r="AU686" s="240" t="s">
        <v>80</v>
      </c>
      <c r="AV686" s="12" t="s">
        <v>80</v>
      </c>
      <c r="AW686" s="12" t="s">
        <v>33</v>
      </c>
      <c r="AX686" s="12" t="s">
        <v>71</v>
      </c>
      <c r="AY686" s="240" t="s">
        <v>145</v>
      </c>
    </row>
    <row r="687" spans="2:51" s="13" customFormat="1" ht="12">
      <c r="B687" s="251"/>
      <c r="C687" s="252"/>
      <c r="D687" s="217" t="s">
        <v>157</v>
      </c>
      <c r="E687" s="253" t="s">
        <v>19</v>
      </c>
      <c r="F687" s="254" t="s">
        <v>185</v>
      </c>
      <c r="G687" s="252"/>
      <c r="H687" s="255">
        <v>120</v>
      </c>
      <c r="I687" s="256"/>
      <c r="J687" s="252"/>
      <c r="K687" s="252"/>
      <c r="L687" s="257"/>
      <c r="M687" s="258"/>
      <c r="N687" s="259"/>
      <c r="O687" s="259"/>
      <c r="P687" s="259"/>
      <c r="Q687" s="259"/>
      <c r="R687" s="259"/>
      <c r="S687" s="259"/>
      <c r="T687" s="260"/>
      <c r="AT687" s="261" t="s">
        <v>157</v>
      </c>
      <c r="AU687" s="261" t="s">
        <v>80</v>
      </c>
      <c r="AV687" s="13" t="s">
        <v>153</v>
      </c>
      <c r="AW687" s="13" t="s">
        <v>33</v>
      </c>
      <c r="AX687" s="13" t="s">
        <v>76</v>
      </c>
      <c r="AY687" s="261" t="s">
        <v>145</v>
      </c>
    </row>
    <row r="688" spans="2:65" s="1" customFormat="1" ht="14.4" customHeight="1">
      <c r="B688" s="38"/>
      <c r="C688" s="205" t="s">
        <v>708</v>
      </c>
      <c r="D688" s="205" t="s">
        <v>148</v>
      </c>
      <c r="E688" s="206" t="s">
        <v>709</v>
      </c>
      <c r="F688" s="207" t="s">
        <v>710</v>
      </c>
      <c r="G688" s="208" t="s">
        <v>151</v>
      </c>
      <c r="H688" s="209">
        <v>1</v>
      </c>
      <c r="I688" s="210"/>
      <c r="J688" s="211">
        <f>ROUND(I688*H688,2)</f>
        <v>0</v>
      </c>
      <c r="K688" s="207" t="s">
        <v>19</v>
      </c>
      <c r="L688" s="43"/>
      <c r="M688" s="212" t="s">
        <v>19</v>
      </c>
      <c r="N688" s="213" t="s">
        <v>42</v>
      </c>
      <c r="O688" s="79"/>
      <c r="P688" s="214">
        <f>O688*H688</f>
        <v>0</v>
      </c>
      <c r="Q688" s="214">
        <v>0.008</v>
      </c>
      <c r="R688" s="214">
        <f>Q688*H688</f>
        <v>0.008</v>
      </c>
      <c r="S688" s="214">
        <v>0</v>
      </c>
      <c r="T688" s="215">
        <f>S688*H688</f>
        <v>0</v>
      </c>
      <c r="AR688" s="17" t="s">
        <v>308</v>
      </c>
      <c r="AT688" s="17" t="s">
        <v>148</v>
      </c>
      <c r="AU688" s="17" t="s">
        <v>80</v>
      </c>
      <c r="AY688" s="17" t="s">
        <v>145</v>
      </c>
      <c r="BE688" s="216">
        <f>IF(N688="základní",J688,0)</f>
        <v>0</v>
      </c>
      <c r="BF688" s="216">
        <f>IF(N688="snížená",J688,0)</f>
        <v>0</v>
      </c>
      <c r="BG688" s="216">
        <f>IF(N688="zákl. přenesená",J688,0)</f>
        <v>0</v>
      </c>
      <c r="BH688" s="216">
        <f>IF(N688="sníž. přenesená",J688,0)</f>
        <v>0</v>
      </c>
      <c r="BI688" s="216">
        <f>IF(N688="nulová",J688,0)</f>
        <v>0</v>
      </c>
      <c r="BJ688" s="17" t="s">
        <v>76</v>
      </c>
      <c r="BK688" s="216">
        <f>ROUND(I688*H688,2)</f>
        <v>0</v>
      </c>
      <c r="BL688" s="17" t="s">
        <v>308</v>
      </c>
      <c r="BM688" s="17" t="s">
        <v>711</v>
      </c>
    </row>
    <row r="689" spans="2:65" s="1" customFormat="1" ht="14.4" customHeight="1">
      <c r="B689" s="38"/>
      <c r="C689" s="205" t="s">
        <v>712</v>
      </c>
      <c r="D689" s="205" t="s">
        <v>148</v>
      </c>
      <c r="E689" s="206" t="s">
        <v>713</v>
      </c>
      <c r="F689" s="207" t="s">
        <v>714</v>
      </c>
      <c r="G689" s="208" t="s">
        <v>151</v>
      </c>
      <c r="H689" s="209">
        <v>1</v>
      </c>
      <c r="I689" s="210"/>
      <c r="J689" s="211">
        <f>ROUND(I689*H689,2)</f>
        <v>0</v>
      </c>
      <c r="K689" s="207" t="s">
        <v>19</v>
      </c>
      <c r="L689" s="43"/>
      <c r="M689" s="212" t="s">
        <v>19</v>
      </c>
      <c r="N689" s="213" t="s">
        <v>42</v>
      </c>
      <c r="O689" s="79"/>
      <c r="P689" s="214">
        <f>O689*H689</f>
        <v>0</v>
      </c>
      <c r="Q689" s="214">
        <v>0.008</v>
      </c>
      <c r="R689" s="214">
        <f>Q689*H689</f>
        <v>0.008</v>
      </c>
      <c r="S689" s="214">
        <v>0</v>
      </c>
      <c r="T689" s="215">
        <f>S689*H689</f>
        <v>0</v>
      </c>
      <c r="AR689" s="17" t="s">
        <v>308</v>
      </c>
      <c r="AT689" s="17" t="s">
        <v>148</v>
      </c>
      <c r="AU689" s="17" t="s">
        <v>80</v>
      </c>
      <c r="AY689" s="17" t="s">
        <v>145</v>
      </c>
      <c r="BE689" s="216">
        <f>IF(N689="základní",J689,0)</f>
        <v>0</v>
      </c>
      <c r="BF689" s="216">
        <f>IF(N689="snížená",J689,0)</f>
        <v>0</v>
      </c>
      <c r="BG689" s="216">
        <f>IF(N689="zákl. přenesená",J689,0)</f>
        <v>0</v>
      </c>
      <c r="BH689" s="216">
        <f>IF(N689="sníž. přenesená",J689,0)</f>
        <v>0</v>
      </c>
      <c r="BI689" s="216">
        <f>IF(N689="nulová",J689,0)</f>
        <v>0</v>
      </c>
      <c r="BJ689" s="17" t="s">
        <v>76</v>
      </c>
      <c r="BK689" s="216">
        <f>ROUND(I689*H689,2)</f>
        <v>0</v>
      </c>
      <c r="BL689" s="17" t="s">
        <v>308</v>
      </c>
      <c r="BM689" s="17" t="s">
        <v>715</v>
      </c>
    </row>
    <row r="690" spans="2:65" s="1" customFormat="1" ht="20.4" customHeight="1">
      <c r="B690" s="38"/>
      <c r="C690" s="205" t="s">
        <v>716</v>
      </c>
      <c r="D690" s="205" t="s">
        <v>148</v>
      </c>
      <c r="E690" s="206" t="s">
        <v>717</v>
      </c>
      <c r="F690" s="207" t="s">
        <v>718</v>
      </c>
      <c r="G690" s="208" t="s">
        <v>151</v>
      </c>
      <c r="H690" s="209">
        <v>2</v>
      </c>
      <c r="I690" s="210"/>
      <c r="J690" s="211">
        <f>ROUND(I690*H690,2)</f>
        <v>0</v>
      </c>
      <c r="K690" s="207" t="s">
        <v>152</v>
      </c>
      <c r="L690" s="43"/>
      <c r="M690" s="212" t="s">
        <v>19</v>
      </c>
      <c r="N690" s="213" t="s">
        <v>42</v>
      </c>
      <c r="O690" s="79"/>
      <c r="P690" s="214">
        <f>O690*H690</f>
        <v>0</v>
      </c>
      <c r="Q690" s="214">
        <v>0</v>
      </c>
      <c r="R690" s="214">
        <f>Q690*H690</f>
        <v>0</v>
      </c>
      <c r="S690" s="214">
        <v>0.174</v>
      </c>
      <c r="T690" s="215">
        <f>S690*H690</f>
        <v>0.348</v>
      </c>
      <c r="AR690" s="17" t="s">
        <v>308</v>
      </c>
      <c r="AT690" s="17" t="s">
        <v>148</v>
      </c>
      <c r="AU690" s="17" t="s">
        <v>80</v>
      </c>
      <c r="AY690" s="17" t="s">
        <v>145</v>
      </c>
      <c r="BE690" s="216">
        <f>IF(N690="základní",J690,0)</f>
        <v>0</v>
      </c>
      <c r="BF690" s="216">
        <f>IF(N690="snížená",J690,0)</f>
        <v>0</v>
      </c>
      <c r="BG690" s="216">
        <f>IF(N690="zákl. přenesená",J690,0)</f>
        <v>0</v>
      </c>
      <c r="BH690" s="216">
        <f>IF(N690="sníž. přenesená",J690,0)</f>
        <v>0</v>
      </c>
      <c r="BI690" s="216">
        <f>IF(N690="nulová",J690,0)</f>
        <v>0</v>
      </c>
      <c r="BJ690" s="17" t="s">
        <v>76</v>
      </c>
      <c r="BK690" s="216">
        <f>ROUND(I690*H690,2)</f>
        <v>0</v>
      </c>
      <c r="BL690" s="17" t="s">
        <v>308</v>
      </c>
      <c r="BM690" s="17" t="s">
        <v>719</v>
      </c>
    </row>
    <row r="691" spans="2:47" s="1" customFormat="1" ht="12">
      <c r="B691" s="38"/>
      <c r="C691" s="39"/>
      <c r="D691" s="217" t="s">
        <v>155</v>
      </c>
      <c r="E691" s="39"/>
      <c r="F691" s="218" t="s">
        <v>720</v>
      </c>
      <c r="G691" s="39"/>
      <c r="H691" s="39"/>
      <c r="I691" s="131"/>
      <c r="J691" s="39"/>
      <c r="K691" s="39"/>
      <c r="L691" s="43"/>
      <c r="M691" s="219"/>
      <c r="N691" s="79"/>
      <c r="O691" s="79"/>
      <c r="P691" s="79"/>
      <c r="Q691" s="79"/>
      <c r="R691" s="79"/>
      <c r="S691" s="79"/>
      <c r="T691" s="80"/>
      <c r="AT691" s="17" t="s">
        <v>155</v>
      </c>
      <c r="AU691" s="17" t="s">
        <v>80</v>
      </c>
    </row>
    <row r="692" spans="2:51" s="11" customFormat="1" ht="12">
      <c r="B692" s="220"/>
      <c r="C692" s="221"/>
      <c r="D692" s="217" t="s">
        <v>157</v>
      </c>
      <c r="E692" s="222" t="s">
        <v>19</v>
      </c>
      <c r="F692" s="223" t="s">
        <v>1168</v>
      </c>
      <c r="G692" s="221"/>
      <c r="H692" s="222" t="s">
        <v>19</v>
      </c>
      <c r="I692" s="224"/>
      <c r="J692" s="221"/>
      <c r="K692" s="221"/>
      <c r="L692" s="225"/>
      <c r="M692" s="226"/>
      <c r="N692" s="227"/>
      <c r="O692" s="227"/>
      <c r="P692" s="227"/>
      <c r="Q692" s="227"/>
      <c r="R692" s="227"/>
      <c r="S692" s="227"/>
      <c r="T692" s="228"/>
      <c r="AT692" s="229" t="s">
        <v>157</v>
      </c>
      <c r="AU692" s="229" t="s">
        <v>80</v>
      </c>
      <c r="AV692" s="11" t="s">
        <v>76</v>
      </c>
      <c r="AW692" s="11" t="s">
        <v>33</v>
      </c>
      <c r="AX692" s="11" t="s">
        <v>71</v>
      </c>
      <c r="AY692" s="229" t="s">
        <v>145</v>
      </c>
    </row>
    <row r="693" spans="2:51" s="11" customFormat="1" ht="12">
      <c r="B693" s="220"/>
      <c r="C693" s="221"/>
      <c r="D693" s="217" t="s">
        <v>157</v>
      </c>
      <c r="E693" s="222" t="s">
        <v>19</v>
      </c>
      <c r="F693" s="223" t="s">
        <v>721</v>
      </c>
      <c r="G693" s="221"/>
      <c r="H693" s="222" t="s">
        <v>19</v>
      </c>
      <c r="I693" s="224"/>
      <c r="J693" s="221"/>
      <c r="K693" s="221"/>
      <c r="L693" s="225"/>
      <c r="M693" s="226"/>
      <c r="N693" s="227"/>
      <c r="O693" s="227"/>
      <c r="P693" s="227"/>
      <c r="Q693" s="227"/>
      <c r="R693" s="227"/>
      <c r="S693" s="227"/>
      <c r="T693" s="228"/>
      <c r="AT693" s="229" t="s">
        <v>157</v>
      </c>
      <c r="AU693" s="229" t="s">
        <v>80</v>
      </c>
      <c r="AV693" s="11" t="s">
        <v>76</v>
      </c>
      <c r="AW693" s="11" t="s">
        <v>33</v>
      </c>
      <c r="AX693" s="11" t="s">
        <v>71</v>
      </c>
      <c r="AY693" s="229" t="s">
        <v>145</v>
      </c>
    </row>
    <row r="694" spans="2:51" s="12" customFormat="1" ht="12">
      <c r="B694" s="230"/>
      <c r="C694" s="231"/>
      <c r="D694" s="217" t="s">
        <v>157</v>
      </c>
      <c r="E694" s="232" t="s">
        <v>19</v>
      </c>
      <c r="F694" s="233" t="s">
        <v>80</v>
      </c>
      <c r="G694" s="231"/>
      <c r="H694" s="234">
        <v>2</v>
      </c>
      <c r="I694" s="235"/>
      <c r="J694" s="231"/>
      <c r="K694" s="231"/>
      <c r="L694" s="236"/>
      <c r="M694" s="237"/>
      <c r="N694" s="238"/>
      <c r="O694" s="238"/>
      <c r="P694" s="238"/>
      <c r="Q694" s="238"/>
      <c r="R694" s="238"/>
      <c r="S694" s="238"/>
      <c r="T694" s="239"/>
      <c r="AT694" s="240" t="s">
        <v>157</v>
      </c>
      <c r="AU694" s="240" t="s">
        <v>80</v>
      </c>
      <c r="AV694" s="12" t="s">
        <v>80</v>
      </c>
      <c r="AW694" s="12" t="s">
        <v>33</v>
      </c>
      <c r="AX694" s="12" t="s">
        <v>76</v>
      </c>
      <c r="AY694" s="240" t="s">
        <v>145</v>
      </c>
    </row>
    <row r="695" spans="2:65" s="1" customFormat="1" ht="14.4" customHeight="1">
      <c r="B695" s="38"/>
      <c r="C695" s="205" t="s">
        <v>722</v>
      </c>
      <c r="D695" s="205" t="s">
        <v>148</v>
      </c>
      <c r="E695" s="206" t="s">
        <v>723</v>
      </c>
      <c r="F695" s="207" t="s">
        <v>724</v>
      </c>
      <c r="G695" s="208" t="s">
        <v>151</v>
      </c>
      <c r="H695" s="209">
        <v>1</v>
      </c>
      <c r="I695" s="210"/>
      <c r="J695" s="211">
        <f>ROUND(I695*H695,2)</f>
        <v>0</v>
      </c>
      <c r="K695" s="207" t="s">
        <v>19</v>
      </c>
      <c r="L695" s="43"/>
      <c r="M695" s="212" t="s">
        <v>19</v>
      </c>
      <c r="N695" s="213" t="s">
        <v>42</v>
      </c>
      <c r="O695" s="79"/>
      <c r="P695" s="214">
        <f>O695*H695</f>
        <v>0</v>
      </c>
      <c r="Q695" s="214">
        <v>0.003</v>
      </c>
      <c r="R695" s="214">
        <f>Q695*H695</f>
        <v>0.003</v>
      </c>
      <c r="S695" s="214">
        <v>0</v>
      </c>
      <c r="T695" s="215">
        <f>S695*H695</f>
        <v>0</v>
      </c>
      <c r="AR695" s="17" t="s">
        <v>308</v>
      </c>
      <c r="AT695" s="17" t="s">
        <v>148</v>
      </c>
      <c r="AU695" s="17" t="s">
        <v>80</v>
      </c>
      <c r="AY695" s="17" t="s">
        <v>145</v>
      </c>
      <c r="BE695" s="216">
        <f>IF(N695="základní",J695,0)</f>
        <v>0</v>
      </c>
      <c r="BF695" s="216">
        <f>IF(N695="snížená",J695,0)</f>
        <v>0</v>
      </c>
      <c r="BG695" s="216">
        <f>IF(N695="zákl. přenesená",J695,0)</f>
        <v>0</v>
      </c>
      <c r="BH695" s="216">
        <f>IF(N695="sníž. přenesená",J695,0)</f>
        <v>0</v>
      </c>
      <c r="BI695" s="216">
        <f>IF(N695="nulová",J695,0)</f>
        <v>0</v>
      </c>
      <c r="BJ695" s="17" t="s">
        <v>76</v>
      </c>
      <c r="BK695" s="216">
        <f>ROUND(I695*H695,2)</f>
        <v>0</v>
      </c>
      <c r="BL695" s="17" t="s">
        <v>308</v>
      </c>
      <c r="BM695" s="17" t="s">
        <v>725</v>
      </c>
    </row>
    <row r="696" spans="2:65" s="1" customFormat="1" ht="20.4" customHeight="1">
      <c r="B696" s="38"/>
      <c r="C696" s="205" t="s">
        <v>726</v>
      </c>
      <c r="D696" s="205" t="s">
        <v>148</v>
      </c>
      <c r="E696" s="206" t="s">
        <v>727</v>
      </c>
      <c r="F696" s="207" t="s">
        <v>728</v>
      </c>
      <c r="G696" s="208" t="s">
        <v>164</v>
      </c>
      <c r="H696" s="209">
        <v>4.53</v>
      </c>
      <c r="I696" s="210"/>
      <c r="J696" s="211">
        <f>ROUND(I696*H696,2)</f>
        <v>0</v>
      </c>
      <c r="K696" s="207" t="s">
        <v>152</v>
      </c>
      <c r="L696" s="43"/>
      <c r="M696" s="212" t="s">
        <v>19</v>
      </c>
      <c r="N696" s="213" t="s">
        <v>42</v>
      </c>
      <c r="O696" s="79"/>
      <c r="P696" s="214">
        <f>O696*H696</f>
        <v>0</v>
      </c>
      <c r="Q696" s="214">
        <v>0</v>
      </c>
      <c r="R696" s="214">
        <f>Q696*H696</f>
        <v>0</v>
      </c>
      <c r="S696" s="214">
        <v>0</v>
      </c>
      <c r="T696" s="215">
        <f>S696*H696</f>
        <v>0</v>
      </c>
      <c r="AR696" s="17" t="s">
        <v>308</v>
      </c>
      <c r="AT696" s="17" t="s">
        <v>148</v>
      </c>
      <c r="AU696" s="17" t="s">
        <v>80</v>
      </c>
      <c r="AY696" s="17" t="s">
        <v>145</v>
      </c>
      <c r="BE696" s="216">
        <f>IF(N696="základní",J696,0)</f>
        <v>0</v>
      </c>
      <c r="BF696" s="216">
        <f>IF(N696="snížená",J696,0)</f>
        <v>0</v>
      </c>
      <c r="BG696" s="216">
        <f>IF(N696="zákl. přenesená",J696,0)</f>
        <v>0</v>
      </c>
      <c r="BH696" s="216">
        <f>IF(N696="sníž. přenesená",J696,0)</f>
        <v>0</v>
      </c>
      <c r="BI696" s="216">
        <f>IF(N696="nulová",J696,0)</f>
        <v>0</v>
      </c>
      <c r="BJ696" s="17" t="s">
        <v>76</v>
      </c>
      <c r="BK696" s="216">
        <f>ROUND(I696*H696,2)</f>
        <v>0</v>
      </c>
      <c r="BL696" s="17" t="s">
        <v>308</v>
      </c>
      <c r="BM696" s="17" t="s">
        <v>1231</v>
      </c>
    </row>
    <row r="697" spans="2:47" s="1" customFormat="1" ht="12">
      <c r="B697" s="38"/>
      <c r="C697" s="39"/>
      <c r="D697" s="217" t="s">
        <v>155</v>
      </c>
      <c r="E697" s="39"/>
      <c r="F697" s="218" t="s">
        <v>730</v>
      </c>
      <c r="G697" s="39"/>
      <c r="H697" s="39"/>
      <c r="I697" s="131"/>
      <c r="J697" s="39"/>
      <c r="K697" s="39"/>
      <c r="L697" s="43"/>
      <c r="M697" s="219"/>
      <c r="N697" s="79"/>
      <c r="O697" s="79"/>
      <c r="P697" s="79"/>
      <c r="Q697" s="79"/>
      <c r="R697" s="79"/>
      <c r="S697" s="79"/>
      <c r="T697" s="80"/>
      <c r="AT697" s="17" t="s">
        <v>155</v>
      </c>
      <c r="AU697" s="17" t="s">
        <v>80</v>
      </c>
    </row>
    <row r="698" spans="2:63" s="10" customFormat="1" ht="22.8" customHeight="1">
      <c r="B698" s="189"/>
      <c r="C698" s="190"/>
      <c r="D698" s="191" t="s">
        <v>70</v>
      </c>
      <c r="E698" s="203" t="s">
        <v>731</v>
      </c>
      <c r="F698" s="203" t="s">
        <v>732</v>
      </c>
      <c r="G698" s="190"/>
      <c r="H698" s="190"/>
      <c r="I698" s="193"/>
      <c r="J698" s="204">
        <f>BK698</f>
        <v>0</v>
      </c>
      <c r="K698" s="190"/>
      <c r="L698" s="195"/>
      <c r="M698" s="196"/>
      <c r="N698" s="197"/>
      <c r="O698" s="197"/>
      <c r="P698" s="198">
        <f>SUM(P699:P736)</f>
        <v>0</v>
      </c>
      <c r="Q698" s="197"/>
      <c r="R698" s="198">
        <f>SUM(R699:R736)</f>
        <v>0.9212800000000001</v>
      </c>
      <c r="S698" s="197"/>
      <c r="T698" s="199">
        <f>SUM(T699:T736)</f>
        <v>2.1764160000000006</v>
      </c>
      <c r="AR698" s="200" t="s">
        <v>80</v>
      </c>
      <c r="AT698" s="201" t="s">
        <v>70</v>
      </c>
      <c r="AU698" s="201" t="s">
        <v>76</v>
      </c>
      <c r="AY698" s="200" t="s">
        <v>145</v>
      </c>
      <c r="BK698" s="202">
        <f>SUM(BK699:BK736)</f>
        <v>0</v>
      </c>
    </row>
    <row r="699" spans="2:65" s="1" customFormat="1" ht="20.4" customHeight="1">
      <c r="B699" s="38"/>
      <c r="C699" s="205" t="s">
        <v>733</v>
      </c>
      <c r="D699" s="205" t="s">
        <v>148</v>
      </c>
      <c r="E699" s="206" t="s">
        <v>734</v>
      </c>
      <c r="F699" s="207" t="s">
        <v>735</v>
      </c>
      <c r="G699" s="208" t="s">
        <v>151</v>
      </c>
      <c r="H699" s="209">
        <v>30</v>
      </c>
      <c r="I699" s="210"/>
      <c r="J699" s="211">
        <f>ROUND(I699*H699,2)</f>
        <v>0</v>
      </c>
      <c r="K699" s="207" t="s">
        <v>19</v>
      </c>
      <c r="L699" s="43"/>
      <c r="M699" s="212" t="s">
        <v>19</v>
      </c>
      <c r="N699" s="213" t="s">
        <v>42</v>
      </c>
      <c r="O699" s="79"/>
      <c r="P699" s="214">
        <f>O699*H699</f>
        <v>0</v>
      </c>
      <c r="Q699" s="214">
        <v>0.005</v>
      </c>
      <c r="R699" s="214">
        <f>Q699*H699</f>
        <v>0.15</v>
      </c>
      <c r="S699" s="214">
        <v>0</v>
      </c>
      <c r="T699" s="215">
        <f>S699*H699</f>
        <v>0</v>
      </c>
      <c r="AR699" s="17" t="s">
        <v>308</v>
      </c>
      <c r="AT699" s="17" t="s">
        <v>148</v>
      </c>
      <c r="AU699" s="17" t="s">
        <v>80</v>
      </c>
      <c r="AY699" s="17" t="s">
        <v>145</v>
      </c>
      <c r="BE699" s="216">
        <f>IF(N699="základní",J699,0)</f>
        <v>0</v>
      </c>
      <c r="BF699" s="216">
        <f>IF(N699="snížená",J699,0)</f>
        <v>0</v>
      </c>
      <c r="BG699" s="216">
        <f>IF(N699="zákl. přenesená",J699,0)</f>
        <v>0</v>
      </c>
      <c r="BH699" s="216">
        <f>IF(N699="sníž. přenesená",J699,0)</f>
        <v>0</v>
      </c>
      <c r="BI699" s="216">
        <f>IF(N699="nulová",J699,0)</f>
        <v>0</v>
      </c>
      <c r="BJ699" s="17" t="s">
        <v>76</v>
      </c>
      <c r="BK699" s="216">
        <f>ROUND(I699*H699,2)</f>
        <v>0</v>
      </c>
      <c r="BL699" s="17" t="s">
        <v>308</v>
      </c>
      <c r="BM699" s="17" t="s">
        <v>736</v>
      </c>
    </row>
    <row r="700" spans="2:65" s="1" customFormat="1" ht="20.4" customHeight="1">
      <c r="B700" s="38"/>
      <c r="C700" s="205" t="s">
        <v>737</v>
      </c>
      <c r="D700" s="205" t="s">
        <v>148</v>
      </c>
      <c r="E700" s="206" t="s">
        <v>738</v>
      </c>
      <c r="F700" s="207" t="s">
        <v>739</v>
      </c>
      <c r="G700" s="208" t="s">
        <v>151</v>
      </c>
      <c r="H700" s="209">
        <v>60</v>
      </c>
      <c r="I700" s="210"/>
      <c r="J700" s="211">
        <f>ROUND(I700*H700,2)</f>
        <v>0</v>
      </c>
      <c r="K700" s="207" t="s">
        <v>19</v>
      </c>
      <c r="L700" s="43"/>
      <c r="M700" s="212" t="s">
        <v>19</v>
      </c>
      <c r="N700" s="213" t="s">
        <v>42</v>
      </c>
      <c r="O700" s="79"/>
      <c r="P700" s="214">
        <f>O700*H700</f>
        <v>0</v>
      </c>
      <c r="Q700" s="214">
        <v>0.005</v>
      </c>
      <c r="R700" s="214">
        <f>Q700*H700</f>
        <v>0.3</v>
      </c>
      <c r="S700" s="214">
        <v>0</v>
      </c>
      <c r="T700" s="215">
        <f>S700*H700</f>
        <v>0</v>
      </c>
      <c r="AR700" s="17" t="s">
        <v>308</v>
      </c>
      <c r="AT700" s="17" t="s">
        <v>148</v>
      </c>
      <c r="AU700" s="17" t="s">
        <v>80</v>
      </c>
      <c r="AY700" s="17" t="s">
        <v>145</v>
      </c>
      <c r="BE700" s="216">
        <f>IF(N700="základní",J700,0)</f>
        <v>0</v>
      </c>
      <c r="BF700" s="216">
        <f>IF(N700="snížená",J700,0)</f>
        <v>0</v>
      </c>
      <c r="BG700" s="216">
        <f>IF(N700="zákl. přenesená",J700,0)</f>
        <v>0</v>
      </c>
      <c r="BH700" s="216">
        <f>IF(N700="sníž. přenesená",J700,0)</f>
        <v>0</v>
      </c>
      <c r="BI700" s="216">
        <f>IF(N700="nulová",J700,0)</f>
        <v>0</v>
      </c>
      <c r="BJ700" s="17" t="s">
        <v>76</v>
      </c>
      <c r="BK700" s="216">
        <f>ROUND(I700*H700,2)</f>
        <v>0</v>
      </c>
      <c r="BL700" s="17" t="s">
        <v>308</v>
      </c>
      <c r="BM700" s="17" t="s">
        <v>740</v>
      </c>
    </row>
    <row r="701" spans="2:65" s="1" customFormat="1" ht="20.4" customHeight="1">
      <c r="B701" s="38"/>
      <c r="C701" s="205" t="s">
        <v>741</v>
      </c>
      <c r="D701" s="205" t="s">
        <v>148</v>
      </c>
      <c r="E701" s="206" t="s">
        <v>742</v>
      </c>
      <c r="F701" s="207" t="s">
        <v>743</v>
      </c>
      <c r="G701" s="208" t="s">
        <v>151</v>
      </c>
      <c r="H701" s="209">
        <v>30</v>
      </c>
      <c r="I701" s="210"/>
      <c r="J701" s="211">
        <f>ROUND(I701*H701,2)</f>
        <v>0</v>
      </c>
      <c r="K701" s="207" t="s">
        <v>19</v>
      </c>
      <c r="L701" s="43"/>
      <c r="M701" s="212" t="s">
        <v>19</v>
      </c>
      <c r="N701" s="213" t="s">
        <v>42</v>
      </c>
      <c r="O701" s="79"/>
      <c r="P701" s="214">
        <f>O701*H701</f>
        <v>0</v>
      </c>
      <c r="Q701" s="214">
        <v>0.005</v>
      </c>
      <c r="R701" s="214">
        <f>Q701*H701</f>
        <v>0.15</v>
      </c>
      <c r="S701" s="214">
        <v>0</v>
      </c>
      <c r="T701" s="215">
        <f>S701*H701</f>
        <v>0</v>
      </c>
      <c r="AR701" s="17" t="s">
        <v>308</v>
      </c>
      <c r="AT701" s="17" t="s">
        <v>148</v>
      </c>
      <c r="AU701" s="17" t="s">
        <v>80</v>
      </c>
      <c r="AY701" s="17" t="s">
        <v>145</v>
      </c>
      <c r="BE701" s="216">
        <f>IF(N701="základní",J701,0)</f>
        <v>0</v>
      </c>
      <c r="BF701" s="216">
        <f>IF(N701="snížená",J701,0)</f>
        <v>0</v>
      </c>
      <c r="BG701" s="216">
        <f>IF(N701="zákl. přenesená",J701,0)</f>
        <v>0</v>
      </c>
      <c r="BH701" s="216">
        <f>IF(N701="sníž. přenesená",J701,0)</f>
        <v>0</v>
      </c>
      <c r="BI701" s="216">
        <f>IF(N701="nulová",J701,0)</f>
        <v>0</v>
      </c>
      <c r="BJ701" s="17" t="s">
        <v>76</v>
      </c>
      <c r="BK701" s="216">
        <f>ROUND(I701*H701,2)</f>
        <v>0</v>
      </c>
      <c r="BL701" s="17" t="s">
        <v>308</v>
      </c>
      <c r="BM701" s="17" t="s">
        <v>744</v>
      </c>
    </row>
    <row r="702" spans="2:65" s="1" customFormat="1" ht="14.4" customHeight="1">
      <c r="B702" s="38"/>
      <c r="C702" s="205" t="s">
        <v>745</v>
      </c>
      <c r="D702" s="205" t="s">
        <v>148</v>
      </c>
      <c r="E702" s="206" t="s">
        <v>746</v>
      </c>
      <c r="F702" s="207" t="s">
        <v>747</v>
      </c>
      <c r="G702" s="208" t="s">
        <v>151</v>
      </c>
      <c r="H702" s="209">
        <v>1</v>
      </c>
      <c r="I702" s="210"/>
      <c r="J702" s="211">
        <f>ROUND(I702*H702,2)</f>
        <v>0</v>
      </c>
      <c r="K702" s="207" t="s">
        <v>19</v>
      </c>
      <c r="L702" s="43"/>
      <c r="M702" s="212" t="s">
        <v>19</v>
      </c>
      <c r="N702" s="213" t="s">
        <v>42</v>
      </c>
      <c r="O702" s="79"/>
      <c r="P702" s="214">
        <f>O702*H702</f>
        <v>0</v>
      </c>
      <c r="Q702" s="214">
        <v>0.005</v>
      </c>
      <c r="R702" s="214">
        <f>Q702*H702</f>
        <v>0.005</v>
      </c>
      <c r="S702" s="214">
        <v>0</v>
      </c>
      <c r="T702" s="215">
        <f>S702*H702</f>
        <v>0</v>
      </c>
      <c r="AR702" s="17" t="s">
        <v>308</v>
      </c>
      <c r="AT702" s="17" t="s">
        <v>148</v>
      </c>
      <c r="AU702" s="17" t="s">
        <v>80</v>
      </c>
      <c r="AY702" s="17" t="s">
        <v>145</v>
      </c>
      <c r="BE702" s="216">
        <f>IF(N702="základní",J702,0)</f>
        <v>0</v>
      </c>
      <c r="BF702" s="216">
        <f>IF(N702="snížená",J702,0)</f>
        <v>0</v>
      </c>
      <c r="BG702" s="216">
        <f>IF(N702="zákl. přenesená",J702,0)</f>
        <v>0</v>
      </c>
      <c r="BH702" s="216">
        <f>IF(N702="sníž. přenesená",J702,0)</f>
        <v>0</v>
      </c>
      <c r="BI702" s="216">
        <f>IF(N702="nulová",J702,0)</f>
        <v>0</v>
      </c>
      <c r="BJ702" s="17" t="s">
        <v>76</v>
      </c>
      <c r="BK702" s="216">
        <f>ROUND(I702*H702,2)</f>
        <v>0</v>
      </c>
      <c r="BL702" s="17" t="s">
        <v>308</v>
      </c>
      <c r="BM702" s="17" t="s">
        <v>748</v>
      </c>
    </row>
    <row r="703" spans="2:65" s="1" customFormat="1" ht="14.4" customHeight="1">
      <c r="B703" s="38"/>
      <c r="C703" s="205" t="s">
        <v>749</v>
      </c>
      <c r="D703" s="205" t="s">
        <v>148</v>
      </c>
      <c r="E703" s="206" t="s">
        <v>750</v>
      </c>
      <c r="F703" s="207" t="s">
        <v>751</v>
      </c>
      <c r="G703" s="208" t="s">
        <v>151</v>
      </c>
      <c r="H703" s="209">
        <v>1</v>
      </c>
      <c r="I703" s="210"/>
      <c r="J703" s="211">
        <f>ROUND(I703*H703,2)</f>
        <v>0</v>
      </c>
      <c r="K703" s="207" t="s">
        <v>19</v>
      </c>
      <c r="L703" s="43"/>
      <c r="M703" s="212" t="s">
        <v>19</v>
      </c>
      <c r="N703" s="213" t="s">
        <v>42</v>
      </c>
      <c r="O703" s="79"/>
      <c r="P703" s="214">
        <f>O703*H703</f>
        <v>0</v>
      </c>
      <c r="Q703" s="214">
        <v>0.005</v>
      </c>
      <c r="R703" s="214">
        <f>Q703*H703</f>
        <v>0.005</v>
      </c>
      <c r="S703" s="214">
        <v>0</v>
      </c>
      <c r="T703" s="215">
        <f>S703*H703</f>
        <v>0</v>
      </c>
      <c r="AR703" s="17" t="s">
        <v>308</v>
      </c>
      <c r="AT703" s="17" t="s">
        <v>148</v>
      </c>
      <c r="AU703" s="17" t="s">
        <v>80</v>
      </c>
      <c r="AY703" s="17" t="s">
        <v>145</v>
      </c>
      <c r="BE703" s="216">
        <f>IF(N703="základní",J703,0)</f>
        <v>0</v>
      </c>
      <c r="BF703" s="216">
        <f>IF(N703="snížená",J703,0)</f>
        <v>0</v>
      </c>
      <c r="BG703" s="216">
        <f>IF(N703="zákl. přenesená",J703,0)</f>
        <v>0</v>
      </c>
      <c r="BH703" s="216">
        <f>IF(N703="sníž. přenesená",J703,0)</f>
        <v>0</v>
      </c>
      <c r="BI703" s="216">
        <f>IF(N703="nulová",J703,0)</f>
        <v>0</v>
      </c>
      <c r="BJ703" s="17" t="s">
        <v>76</v>
      </c>
      <c r="BK703" s="216">
        <f>ROUND(I703*H703,2)</f>
        <v>0</v>
      </c>
      <c r="BL703" s="17" t="s">
        <v>308</v>
      </c>
      <c r="BM703" s="17" t="s">
        <v>752</v>
      </c>
    </row>
    <row r="704" spans="2:65" s="1" customFormat="1" ht="20.4" customHeight="1">
      <c r="B704" s="38"/>
      <c r="C704" s="205" t="s">
        <v>753</v>
      </c>
      <c r="D704" s="205" t="s">
        <v>148</v>
      </c>
      <c r="E704" s="206" t="s">
        <v>754</v>
      </c>
      <c r="F704" s="207" t="s">
        <v>755</v>
      </c>
      <c r="G704" s="208" t="s">
        <v>151</v>
      </c>
      <c r="H704" s="209">
        <v>1</v>
      </c>
      <c r="I704" s="210"/>
      <c r="J704" s="211">
        <f>ROUND(I704*H704,2)</f>
        <v>0</v>
      </c>
      <c r="K704" s="207" t="s">
        <v>19</v>
      </c>
      <c r="L704" s="43"/>
      <c r="M704" s="212" t="s">
        <v>19</v>
      </c>
      <c r="N704" s="213" t="s">
        <v>42</v>
      </c>
      <c r="O704" s="79"/>
      <c r="P704" s="214">
        <f>O704*H704</f>
        <v>0</v>
      </c>
      <c r="Q704" s="214">
        <v>0.005</v>
      </c>
      <c r="R704" s="214">
        <f>Q704*H704</f>
        <v>0.005</v>
      </c>
      <c r="S704" s="214">
        <v>0</v>
      </c>
      <c r="T704" s="215">
        <f>S704*H704</f>
        <v>0</v>
      </c>
      <c r="AR704" s="17" t="s">
        <v>308</v>
      </c>
      <c r="AT704" s="17" t="s">
        <v>148</v>
      </c>
      <c r="AU704" s="17" t="s">
        <v>80</v>
      </c>
      <c r="AY704" s="17" t="s">
        <v>145</v>
      </c>
      <c r="BE704" s="216">
        <f>IF(N704="základní",J704,0)</f>
        <v>0</v>
      </c>
      <c r="BF704" s="216">
        <f>IF(N704="snížená",J704,0)</f>
        <v>0</v>
      </c>
      <c r="BG704" s="216">
        <f>IF(N704="zákl. přenesená",J704,0)</f>
        <v>0</v>
      </c>
      <c r="BH704" s="216">
        <f>IF(N704="sníž. přenesená",J704,0)</f>
        <v>0</v>
      </c>
      <c r="BI704" s="216">
        <f>IF(N704="nulová",J704,0)</f>
        <v>0</v>
      </c>
      <c r="BJ704" s="17" t="s">
        <v>76</v>
      </c>
      <c r="BK704" s="216">
        <f>ROUND(I704*H704,2)</f>
        <v>0</v>
      </c>
      <c r="BL704" s="17" t="s">
        <v>308</v>
      </c>
      <c r="BM704" s="17" t="s">
        <v>756</v>
      </c>
    </row>
    <row r="705" spans="2:65" s="1" customFormat="1" ht="20.4" customHeight="1">
      <c r="B705" s="38"/>
      <c r="C705" s="205" t="s">
        <v>757</v>
      </c>
      <c r="D705" s="205" t="s">
        <v>148</v>
      </c>
      <c r="E705" s="206" t="s">
        <v>758</v>
      </c>
      <c r="F705" s="207" t="s">
        <v>759</v>
      </c>
      <c r="G705" s="208" t="s">
        <v>151</v>
      </c>
      <c r="H705" s="209">
        <v>1</v>
      </c>
      <c r="I705" s="210"/>
      <c r="J705" s="211">
        <f>ROUND(I705*H705,2)</f>
        <v>0</v>
      </c>
      <c r="K705" s="207" t="s">
        <v>19</v>
      </c>
      <c r="L705" s="43"/>
      <c r="M705" s="212" t="s">
        <v>19</v>
      </c>
      <c r="N705" s="213" t="s">
        <v>42</v>
      </c>
      <c r="O705" s="79"/>
      <c r="P705" s="214">
        <f>O705*H705</f>
        <v>0</v>
      </c>
      <c r="Q705" s="214">
        <v>0.005</v>
      </c>
      <c r="R705" s="214">
        <f>Q705*H705</f>
        <v>0.005</v>
      </c>
      <c r="S705" s="214">
        <v>0</v>
      </c>
      <c r="T705" s="215">
        <f>S705*H705</f>
        <v>0</v>
      </c>
      <c r="AR705" s="17" t="s">
        <v>308</v>
      </c>
      <c r="AT705" s="17" t="s">
        <v>148</v>
      </c>
      <c r="AU705" s="17" t="s">
        <v>80</v>
      </c>
      <c r="AY705" s="17" t="s">
        <v>145</v>
      </c>
      <c r="BE705" s="216">
        <f>IF(N705="základní",J705,0)</f>
        <v>0</v>
      </c>
      <c r="BF705" s="216">
        <f>IF(N705="snížená",J705,0)</f>
        <v>0</v>
      </c>
      <c r="BG705" s="216">
        <f>IF(N705="zákl. přenesená",J705,0)</f>
        <v>0</v>
      </c>
      <c r="BH705" s="216">
        <f>IF(N705="sníž. přenesená",J705,0)</f>
        <v>0</v>
      </c>
      <c r="BI705" s="216">
        <f>IF(N705="nulová",J705,0)</f>
        <v>0</v>
      </c>
      <c r="BJ705" s="17" t="s">
        <v>76</v>
      </c>
      <c r="BK705" s="216">
        <f>ROUND(I705*H705,2)</f>
        <v>0</v>
      </c>
      <c r="BL705" s="17" t="s">
        <v>308</v>
      </c>
      <c r="BM705" s="17" t="s">
        <v>760</v>
      </c>
    </row>
    <row r="706" spans="2:65" s="1" customFormat="1" ht="14.4" customHeight="1">
      <c r="B706" s="38"/>
      <c r="C706" s="205" t="s">
        <v>761</v>
      </c>
      <c r="D706" s="205" t="s">
        <v>148</v>
      </c>
      <c r="E706" s="206" t="s">
        <v>762</v>
      </c>
      <c r="F706" s="207" t="s">
        <v>763</v>
      </c>
      <c r="G706" s="208" t="s">
        <v>151</v>
      </c>
      <c r="H706" s="209">
        <v>4</v>
      </c>
      <c r="I706" s="210"/>
      <c r="J706" s="211">
        <f>ROUND(I706*H706,2)</f>
        <v>0</v>
      </c>
      <c r="K706" s="207" t="s">
        <v>19</v>
      </c>
      <c r="L706" s="43"/>
      <c r="M706" s="212" t="s">
        <v>19</v>
      </c>
      <c r="N706" s="213" t="s">
        <v>42</v>
      </c>
      <c r="O706" s="79"/>
      <c r="P706" s="214">
        <f>O706*H706</f>
        <v>0</v>
      </c>
      <c r="Q706" s="214">
        <v>0.005</v>
      </c>
      <c r="R706" s="214">
        <f>Q706*H706</f>
        <v>0.02</v>
      </c>
      <c r="S706" s="214">
        <v>0</v>
      </c>
      <c r="T706" s="215">
        <f>S706*H706</f>
        <v>0</v>
      </c>
      <c r="AR706" s="17" t="s">
        <v>308</v>
      </c>
      <c r="AT706" s="17" t="s">
        <v>148</v>
      </c>
      <c r="AU706" s="17" t="s">
        <v>80</v>
      </c>
      <c r="AY706" s="17" t="s">
        <v>145</v>
      </c>
      <c r="BE706" s="216">
        <f>IF(N706="základní",J706,0)</f>
        <v>0</v>
      </c>
      <c r="BF706" s="216">
        <f>IF(N706="snížená",J706,0)</f>
        <v>0</v>
      </c>
      <c r="BG706" s="216">
        <f>IF(N706="zákl. přenesená",J706,0)</f>
        <v>0</v>
      </c>
      <c r="BH706" s="216">
        <f>IF(N706="sníž. přenesená",J706,0)</f>
        <v>0</v>
      </c>
      <c r="BI706" s="216">
        <f>IF(N706="nulová",J706,0)</f>
        <v>0</v>
      </c>
      <c r="BJ706" s="17" t="s">
        <v>76</v>
      </c>
      <c r="BK706" s="216">
        <f>ROUND(I706*H706,2)</f>
        <v>0</v>
      </c>
      <c r="BL706" s="17" t="s">
        <v>308</v>
      </c>
      <c r="BM706" s="17" t="s">
        <v>764</v>
      </c>
    </row>
    <row r="707" spans="2:65" s="1" customFormat="1" ht="20.4" customHeight="1">
      <c r="B707" s="38"/>
      <c r="C707" s="205" t="s">
        <v>765</v>
      </c>
      <c r="D707" s="205" t="s">
        <v>148</v>
      </c>
      <c r="E707" s="206" t="s">
        <v>766</v>
      </c>
      <c r="F707" s="207" t="s">
        <v>767</v>
      </c>
      <c r="G707" s="208" t="s">
        <v>177</v>
      </c>
      <c r="H707" s="209">
        <v>7.752</v>
      </c>
      <c r="I707" s="210"/>
      <c r="J707" s="211">
        <f>ROUND(I707*H707,2)</f>
        <v>0</v>
      </c>
      <c r="K707" s="207" t="s">
        <v>152</v>
      </c>
      <c r="L707" s="43"/>
      <c r="M707" s="212" t="s">
        <v>19</v>
      </c>
      <c r="N707" s="213" t="s">
        <v>42</v>
      </c>
      <c r="O707" s="79"/>
      <c r="P707" s="214">
        <f>O707*H707</f>
        <v>0</v>
      </c>
      <c r="Q707" s="214">
        <v>0</v>
      </c>
      <c r="R707" s="214">
        <f>Q707*H707</f>
        <v>0</v>
      </c>
      <c r="S707" s="214">
        <v>0.033</v>
      </c>
      <c r="T707" s="215">
        <f>S707*H707</f>
        <v>0.255816</v>
      </c>
      <c r="AR707" s="17" t="s">
        <v>308</v>
      </c>
      <c r="AT707" s="17" t="s">
        <v>148</v>
      </c>
      <c r="AU707" s="17" t="s">
        <v>80</v>
      </c>
      <c r="AY707" s="17" t="s">
        <v>145</v>
      </c>
      <c r="BE707" s="216">
        <f>IF(N707="základní",J707,0)</f>
        <v>0</v>
      </c>
      <c r="BF707" s="216">
        <f>IF(N707="snížená",J707,0)</f>
        <v>0</v>
      </c>
      <c r="BG707" s="216">
        <f>IF(N707="zákl. přenesená",J707,0)</f>
        <v>0</v>
      </c>
      <c r="BH707" s="216">
        <f>IF(N707="sníž. přenesená",J707,0)</f>
        <v>0</v>
      </c>
      <c r="BI707" s="216">
        <f>IF(N707="nulová",J707,0)</f>
        <v>0</v>
      </c>
      <c r="BJ707" s="17" t="s">
        <v>76</v>
      </c>
      <c r="BK707" s="216">
        <f>ROUND(I707*H707,2)</f>
        <v>0</v>
      </c>
      <c r="BL707" s="17" t="s">
        <v>308</v>
      </c>
      <c r="BM707" s="17" t="s">
        <v>768</v>
      </c>
    </row>
    <row r="708" spans="2:51" s="11" customFormat="1" ht="12">
      <c r="B708" s="220"/>
      <c r="C708" s="221"/>
      <c r="D708" s="217" t="s">
        <v>157</v>
      </c>
      <c r="E708" s="222" t="s">
        <v>19</v>
      </c>
      <c r="F708" s="223" t="s">
        <v>1168</v>
      </c>
      <c r="G708" s="221"/>
      <c r="H708" s="222" t="s">
        <v>19</v>
      </c>
      <c r="I708" s="224"/>
      <c r="J708" s="221"/>
      <c r="K708" s="221"/>
      <c r="L708" s="225"/>
      <c r="M708" s="226"/>
      <c r="N708" s="227"/>
      <c r="O708" s="227"/>
      <c r="P708" s="227"/>
      <c r="Q708" s="227"/>
      <c r="R708" s="227"/>
      <c r="S708" s="227"/>
      <c r="T708" s="228"/>
      <c r="AT708" s="229" t="s">
        <v>157</v>
      </c>
      <c r="AU708" s="229" t="s">
        <v>80</v>
      </c>
      <c r="AV708" s="11" t="s">
        <v>76</v>
      </c>
      <c r="AW708" s="11" t="s">
        <v>33</v>
      </c>
      <c r="AX708" s="11" t="s">
        <v>71</v>
      </c>
      <c r="AY708" s="229" t="s">
        <v>145</v>
      </c>
    </row>
    <row r="709" spans="2:51" s="11" customFormat="1" ht="12">
      <c r="B709" s="220"/>
      <c r="C709" s="221"/>
      <c r="D709" s="217" t="s">
        <v>157</v>
      </c>
      <c r="E709" s="222" t="s">
        <v>19</v>
      </c>
      <c r="F709" s="223" t="s">
        <v>264</v>
      </c>
      <c r="G709" s="221"/>
      <c r="H709" s="222" t="s">
        <v>19</v>
      </c>
      <c r="I709" s="224"/>
      <c r="J709" s="221"/>
      <c r="K709" s="221"/>
      <c r="L709" s="225"/>
      <c r="M709" s="226"/>
      <c r="N709" s="227"/>
      <c r="O709" s="227"/>
      <c r="P709" s="227"/>
      <c r="Q709" s="227"/>
      <c r="R709" s="227"/>
      <c r="S709" s="227"/>
      <c r="T709" s="228"/>
      <c r="AT709" s="229" t="s">
        <v>157</v>
      </c>
      <c r="AU709" s="229" t="s">
        <v>80</v>
      </c>
      <c r="AV709" s="11" t="s">
        <v>76</v>
      </c>
      <c r="AW709" s="11" t="s">
        <v>33</v>
      </c>
      <c r="AX709" s="11" t="s">
        <v>71</v>
      </c>
      <c r="AY709" s="229" t="s">
        <v>145</v>
      </c>
    </row>
    <row r="710" spans="2:51" s="12" customFormat="1" ht="12">
      <c r="B710" s="230"/>
      <c r="C710" s="231"/>
      <c r="D710" s="217" t="s">
        <v>157</v>
      </c>
      <c r="E710" s="232" t="s">
        <v>19</v>
      </c>
      <c r="F710" s="233" t="s">
        <v>769</v>
      </c>
      <c r="G710" s="231"/>
      <c r="H710" s="234">
        <v>7.752</v>
      </c>
      <c r="I710" s="235"/>
      <c r="J710" s="231"/>
      <c r="K710" s="231"/>
      <c r="L710" s="236"/>
      <c r="M710" s="237"/>
      <c r="N710" s="238"/>
      <c r="O710" s="238"/>
      <c r="P710" s="238"/>
      <c r="Q710" s="238"/>
      <c r="R710" s="238"/>
      <c r="S710" s="238"/>
      <c r="T710" s="239"/>
      <c r="AT710" s="240" t="s">
        <v>157</v>
      </c>
      <c r="AU710" s="240" t="s">
        <v>80</v>
      </c>
      <c r="AV710" s="12" t="s">
        <v>80</v>
      </c>
      <c r="AW710" s="12" t="s">
        <v>33</v>
      </c>
      <c r="AX710" s="12" t="s">
        <v>76</v>
      </c>
      <c r="AY710" s="240" t="s">
        <v>145</v>
      </c>
    </row>
    <row r="711" spans="2:65" s="1" customFormat="1" ht="20.4" customHeight="1">
      <c r="B711" s="38"/>
      <c r="C711" s="205" t="s">
        <v>770</v>
      </c>
      <c r="D711" s="205" t="s">
        <v>148</v>
      </c>
      <c r="E711" s="206" t="s">
        <v>771</v>
      </c>
      <c r="F711" s="207" t="s">
        <v>772</v>
      </c>
      <c r="G711" s="208" t="s">
        <v>177</v>
      </c>
      <c r="H711" s="209">
        <v>7.752</v>
      </c>
      <c r="I711" s="210"/>
      <c r="J711" s="211">
        <f>ROUND(I711*H711,2)</f>
        <v>0</v>
      </c>
      <c r="K711" s="207" t="s">
        <v>152</v>
      </c>
      <c r="L711" s="43"/>
      <c r="M711" s="212" t="s">
        <v>19</v>
      </c>
      <c r="N711" s="213" t="s">
        <v>42</v>
      </c>
      <c r="O711" s="79"/>
      <c r="P711" s="214">
        <f>O711*H711</f>
        <v>0</v>
      </c>
      <c r="Q711" s="214">
        <v>0.015</v>
      </c>
      <c r="R711" s="214">
        <f>Q711*H711</f>
        <v>0.11628</v>
      </c>
      <c r="S711" s="214">
        <v>0</v>
      </c>
      <c r="T711" s="215">
        <f>S711*H711</f>
        <v>0</v>
      </c>
      <c r="AR711" s="17" t="s">
        <v>308</v>
      </c>
      <c r="AT711" s="17" t="s">
        <v>148</v>
      </c>
      <c r="AU711" s="17" t="s">
        <v>80</v>
      </c>
      <c r="AY711" s="17" t="s">
        <v>145</v>
      </c>
      <c r="BE711" s="216">
        <f>IF(N711="základní",J711,0)</f>
        <v>0</v>
      </c>
      <c r="BF711" s="216">
        <f>IF(N711="snížená",J711,0)</f>
        <v>0</v>
      </c>
      <c r="BG711" s="216">
        <f>IF(N711="zákl. přenesená",J711,0)</f>
        <v>0</v>
      </c>
      <c r="BH711" s="216">
        <f>IF(N711="sníž. přenesená",J711,0)</f>
        <v>0</v>
      </c>
      <c r="BI711" s="216">
        <f>IF(N711="nulová",J711,0)</f>
        <v>0</v>
      </c>
      <c r="BJ711" s="17" t="s">
        <v>76</v>
      </c>
      <c r="BK711" s="216">
        <f>ROUND(I711*H711,2)</f>
        <v>0</v>
      </c>
      <c r="BL711" s="17" t="s">
        <v>308</v>
      </c>
      <c r="BM711" s="17" t="s">
        <v>773</v>
      </c>
    </row>
    <row r="712" spans="2:47" s="1" customFormat="1" ht="12">
      <c r="B712" s="38"/>
      <c r="C712" s="39"/>
      <c r="D712" s="217" t="s">
        <v>155</v>
      </c>
      <c r="E712" s="39"/>
      <c r="F712" s="218" t="s">
        <v>774</v>
      </c>
      <c r="G712" s="39"/>
      <c r="H712" s="39"/>
      <c r="I712" s="131"/>
      <c r="J712" s="39"/>
      <c r="K712" s="39"/>
      <c r="L712" s="43"/>
      <c r="M712" s="219"/>
      <c r="N712" s="79"/>
      <c r="O712" s="79"/>
      <c r="P712" s="79"/>
      <c r="Q712" s="79"/>
      <c r="R712" s="79"/>
      <c r="S712" s="79"/>
      <c r="T712" s="80"/>
      <c r="AT712" s="17" t="s">
        <v>155</v>
      </c>
      <c r="AU712" s="17" t="s">
        <v>80</v>
      </c>
    </row>
    <row r="713" spans="2:51" s="11" customFormat="1" ht="12">
      <c r="B713" s="220"/>
      <c r="C713" s="221"/>
      <c r="D713" s="217" t="s">
        <v>157</v>
      </c>
      <c r="E713" s="222" t="s">
        <v>19</v>
      </c>
      <c r="F713" s="223" t="s">
        <v>1145</v>
      </c>
      <c r="G713" s="221"/>
      <c r="H713" s="222" t="s">
        <v>19</v>
      </c>
      <c r="I713" s="224"/>
      <c r="J713" s="221"/>
      <c r="K713" s="221"/>
      <c r="L713" s="225"/>
      <c r="M713" s="226"/>
      <c r="N713" s="227"/>
      <c r="O713" s="227"/>
      <c r="P713" s="227"/>
      <c r="Q713" s="227"/>
      <c r="R713" s="227"/>
      <c r="S713" s="227"/>
      <c r="T713" s="228"/>
      <c r="AT713" s="229" t="s">
        <v>157</v>
      </c>
      <c r="AU713" s="229" t="s">
        <v>80</v>
      </c>
      <c r="AV713" s="11" t="s">
        <v>76</v>
      </c>
      <c r="AW713" s="11" t="s">
        <v>33</v>
      </c>
      <c r="AX713" s="11" t="s">
        <v>71</v>
      </c>
      <c r="AY713" s="229" t="s">
        <v>145</v>
      </c>
    </row>
    <row r="714" spans="2:51" s="11" customFormat="1" ht="12">
      <c r="B714" s="220"/>
      <c r="C714" s="221"/>
      <c r="D714" s="217" t="s">
        <v>157</v>
      </c>
      <c r="E714" s="222" t="s">
        <v>19</v>
      </c>
      <c r="F714" s="223" t="s">
        <v>1232</v>
      </c>
      <c r="G714" s="221"/>
      <c r="H714" s="222" t="s">
        <v>19</v>
      </c>
      <c r="I714" s="224"/>
      <c r="J714" s="221"/>
      <c r="K714" s="221"/>
      <c r="L714" s="225"/>
      <c r="M714" s="226"/>
      <c r="N714" s="227"/>
      <c r="O714" s="227"/>
      <c r="P714" s="227"/>
      <c r="Q714" s="227"/>
      <c r="R714" s="227"/>
      <c r="S714" s="227"/>
      <c r="T714" s="228"/>
      <c r="AT714" s="229" t="s">
        <v>157</v>
      </c>
      <c r="AU714" s="229" t="s">
        <v>80</v>
      </c>
      <c r="AV714" s="11" t="s">
        <v>76</v>
      </c>
      <c r="AW714" s="11" t="s">
        <v>33</v>
      </c>
      <c r="AX714" s="11" t="s">
        <v>71</v>
      </c>
      <c r="AY714" s="229" t="s">
        <v>145</v>
      </c>
    </row>
    <row r="715" spans="2:51" s="12" customFormat="1" ht="12">
      <c r="B715" s="230"/>
      <c r="C715" s="231"/>
      <c r="D715" s="217" t="s">
        <v>157</v>
      </c>
      <c r="E715" s="232" t="s">
        <v>19</v>
      </c>
      <c r="F715" s="233" t="s">
        <v>769</v>
      </c>
      <c r="G715" s="231"/>
      <c r="H715" s="234">
        <v>7.752</v>
      </c>
      <c r="I715" s="235"/>
      <c r="J715" s="231"/>
      <c r="K715" s="231"/>
      <c r="L715" s="236"/>
      <c r="M715" s="237"/>
      <c r="N715" s="238"/>
      <c r="O715" s="238"/>
      <c r="P715" s="238"/>
      <c r="Q715" s="238"/>
      <c r="R715" s="238"/>
      <c r="S715" s="238"/>
      <c r="T715" s="239"/>
      <c r="AT715" s="240" t="s">
        <v>157</v>
      </c>
      <c r="AU715" s="240" t="s">
        <v>80</v>
      </c>
      <c r="AV715" s="12" t="s">
        <v>80</v>
      </c>
      <c r="AW715" s="12" t="s">
        <v>33</v>
      </c>
      <c r="AX715" s="12" t="s">
        <v>76</v>
      </c>
      <c r="AY715" s="240" t="s">
        <v>145</v>
      </c>
    </row>
    <row r="716" spans="2:65" s="1" customFormat="1" ht="20.4" customHeight="1">
      <c r="B716" s="38"/>
      <c r="C716" s="241" t="s">
        <v>776</v>
      </c>
      <c r="D716" s="241" t="s">
        <v>169</v>
      </c>
      <c r="E716" s="242" t="s">
        <v>1233</v>
      </c>
      <c r="F716" s="243" t="s">
        <v>1234</v>
      </c>
      <c r="G716" s="244" t="s">
        <v>151</v>
      </c>
      <c r="H716" s="245">
        <v>1</v>
      </c>
      <c r="I716" s="246"/>
      <c r="J716" s="247">
        <f>ROUND(I716*H716,2)</f>
        <v>0</v>
      </c>
      <c r="K716" s="243" t="s">
        <v>19</v>
      </c>
      <c r="L716" s="248"/>
      <c r="M716" s="249" t="s">
        <v>19</v>
      </c>
      <c r="N716" s="250" t="s">
        <v>42</v>
      </c>
      <c r="O716" s="79"/>
      <c r="P716" s="214">
        <f>O716*H716</f>
        <v>0</v>
      </c>
      <c r="Q716" s="214">
        <v>0.015</v>
      </c>
      <c r="R716" s="214">
        <f>Q716*H716</f>
        <v>0.015</v>
      </c>
      <c r="S716" s="214">
        <v>0</v>
      </c>
      <c r="T716" s="215">
        <f>S716*H716</f>
        <v>0</v>
      </c>
      <c r="AR716" s="17" t="s">
        <v>425</v>
      </c>
      <c r="AT716" s="17" t="s">
        <v>169</v>
      </c>
      <c r="AU716" s="17" t="s">
        <v>80</v>
      </c>
      <c r="AY716" s="17" t="s">
        <v>145</v>
      </c>
      <c r="BE716" s="216">
        <f>IF(N716="základní",J716,0)</f>
        <v>0</v>
      </c>
      <c r="BF716" s="216">
        <f>IF(N716="snížená",J716,0)</f>
        <v>0</v>
      </c>
      <c r="BG716" s="216">
        <f>IF(N716="zákl. přenesená",J716,0)</f>
        <v>0</v>
      </c>
      <c r="BH716" s="216">
        <f>IF(N716="sníž. přenesená",J716,0)</f>
        <v>0</v>
      </c>
      <c r="BI716" s="216">
        <f>IF(N716="nulová",J716,0)</f>
        <v>0</v>
      </c>
      <c r="BJ716" s="17" t="s">
        <v>76</v>
      </c>
      <c r="BK716" s="216">
        <f>ROUND(I716*H716,2)</f>
        <v>0</v>
      </c>
      <c r="BL716" s="17" t="s">
        <v>308</v>
      </c>
      <c r="BM716" s="17" t="s">
        <v>1235</v>
      </c>
    </row>
    <row r="717" spans="2:65" s="1" customFormat="1" ht="20.4" customHeight="1">
      <c r="B717" s="38"/>
      <c r="C717" s="205" t="s">
        <v>780</v>
      </c>
      <c r="D717" s="205" t="s">
        <v>148</v>
      </c>
      <c r="E717" s="206" t="s">
        <v>781</v>
      </c>
      <c r="F717" s="207" t="s">
        <v>782</v>
      </c>
      <c r="G717" s="208" t="s">
        <v>177</v>
      </c>
      <c r="H717" s="209">
        <v>320.1</v>
      </c>
      <c r="I717" s="210"/>
      <c r="J717" s="211">
        <f>ROUND(I717*H717,2)</f>
        <v>0</v>
      </c>
      <c r="K717" s="207" t="s">
        <v>152</v>
      </c>
      <c r="L717" s="43"/>
      <c r="M717" s="212" t="s">
        <v>19</v>
      </c>
      <c r="N717" s="213" t="s">
        <v>42</v>
      </c>
      <c r="O717" s="79"/>
      <c r="P717" s="214">
        <f>O717*H717</f>
        <v>0</v>
      </c>
      <c r="Q717" s="214">
        <v>0</v>
      </c>
      <c r="R717" s="214">
        <f>Q717*H717</f>
        <v>0</v>
      </c>
      <c r="S717" s="214">
        <v>0.004</v>
      </c>
      <c r="T717" s="215">
        <f>S717*H717</f>
        <v>1.2804000000000002</v>
      </c>
      <c r="AR717" s="17" t="s">
        <v>308</v>
      </c>
      <c r="AT717" s="17" t="s">
        <v>148</v>
      </c>
      <c r="AU717" s="17" t="s">
        <v>80</v>
      </c>
      <c r="AY717" s="17" t="s">
        <v>145</v>
      </c>
      <c r="BE717" s="216">
        <f>IF(N717="základní",J717,0)</f>
        <v>0</v>
      </c>
      <c r="BF717" s="216">
        <f>IF(N717="snížená",J717,0)</f>
        <v>0</v>
      </c>
      <c r="BG717" s="216">
        <f>IF(N717="zákl. přenesená",J717,0)</f>
        <v>0</v>
      </c>
      <c r="BH717" s="216">
        <f>IF(N717="sníž. přenesená",J717,0)</f>
        <v>0</v>
      </c>
      <c r="BI717" s="216">
        <f>IF(N717="nulová",J717,0)</f>
        <v>0</v>
      </c>
      <c r="BJ717" s="17" t="s">
        <v>76</v>
      </c>
      <c r="BK717" s="216">
        <f>ROUND(I717*H717,2)</f>
        <v>0</v>
      </c>
      <c r="BL717" s="17" t="s">
        <v>308</v>
      </c>
      <c r="BM717" s="17" t="s">
        <v>783</v>
      </c>
    </row>
    <row r="718" spans="2:51" s="11" customFormat="1" ht="12">
      <c r="B718" s="220"/>
      <c r="C718" s="221"/>
      <c r="D718" s="217" t="s">
        <v>157</v>
      </c>
      <c r="E718" s="222" t="s">
        <v>19</v>
      </c>
      <c r="F718" s="223" t="s">
        <v>1168</v>
      </c>
      <c r="G718" s="221"/>
      <c r="H718" s="222" t="s">
        <v>19</v>
      </c>
      <c r="I718" s="224"/>
      <c r="J718" s="221"/>
      <c r="K718" s="221"/>
      <c r="L718" s="225"/>
      <c r="M718" s="226"/>
      <c r="N718" s="227"/>
      <c r="O718" s="227"/>
      <c r="P718" s="227"/>
      <c r="Q718" s="227"/>
      <c r="R718" s="227"/>
      <c r="S718" s="227"/>
      <c r="T718" s="228"/>
      <c r="AT718" s="229" t="s">
        <v>157</v>
      </c>
      <c r="AU718" s="229" t="s">
        <v>80</v>
      </c>
      <c r="AV718" s="11" t="s">
        <v>76</v>
      </c>
      <c r="AW718" s="11" t="s">
        <v>33</v>
      </c>
      <c r="AX718" s="11" t="s">
        <v>71</v>
      </c>
      <c r="AY718" s="229" t="s">
        <v>145</v>
      </c>
    </row>
    <row r="719" spans="2:51" s="11" customFormat="1" ht="12">
      <c r="B719" s="220"/>
      <c r="C719" s="221"/>
      <c r="D719" s="217" t="s">
        <v>157</v>
      </c>
      <c r="E719" s="222" t="s">
        <v>19</v>
      </c>
      <c r="F719" s="223" t="s">
        <v>250</v>
      </c>
      <c r="G719" s="221"/>
      <c r="H719" s="222" t="s">
        <v>19</v>
      </c>
      <c r="I719" s="224"/>
      <c r="J719" s="221"/>
      <c r="K719" s="221"/>
      <c r="L719" s="225"/>
      <c r="M719" s="226"/>
      <c r="N719" s="227"/>
      <c r="O719" s="227"/>
      <c r="P719" s="227"/>
      <c r="Q719" s="227"/>
      <c r="R719" s="227"/>
      <c r="S719" s="227"/>
      <c r="T719" s="228"/>
      <c r="AT719" s="229" t="s">
        <v>157</v>
      </c>
      <c r="AU719" s="229" t="s">
        <v>80</v>
      </c>
      <c r="AV719" s="11" t="s">
        <v>76</v>
      </c>
      <c r="AW719" s="11" t="s">
        <v>33</v>
      </c>
      <c r="AX719" s="11" t="s">
        <v>71</v>
      </c>
      <c r="AY719" s="229" t="s">
        <v>145</v>
      </c>
    </row>
    <row r="720" spans="2:51" s="12" customFormat="1" ht="12">
      <c r="B720" s="230"/>
      <c r="C720" s="231"/>
      <c r="D720" s="217" t="s">
        <v>157</v>
      </c>
      <c r="E720" s="232" t="s">
        <v>19</v>
      </c>
      <c r="F720" s="233" t="s">
        <v>784</v>
      </c>
      <c r="G720" s="231"/>
      <c r="H720" s="234">
        <v>242.1</v>
      </c>
      <c r="I720" s="235"/>
      <c r="J720" s="231"/>
      <c r="K720" s="231"/>
      <c r="L720" s="236"/>
      <c r="M720" s="237"/>
      <c r="N720" s="238"/>
      <c r="O720" s="238"/>
      <c r="P720" s="238"/>
      <c r="Q720" s="238"/>
      <c r="R720" s="238"/>
      <c r="S720" s="238"/>
      <c r="T720" s="239"/>
      <c r="AT720" s="240" t="s">
        <v>157</v>
      </c>
      <c r="AU720" s="240" t="s">
        <v>80</v>
      </c>
      <c r="AV720" s="12" t="s">
        <v>80</v>
      </c>
      <c r="AW720" s="12" t="s">
        <v>33</v>
      </c>
      <c r="AX720" s="12" t="s">
        <v>71</v>
      </c>
      <c r="AY720" s="240" t="s">
        <v>145</v>
      </c>
    </row>
    <row r="721" spans="2:51" s="11" customFormat="1" ht="12">
      <c r="B721" s="220"/>
      <c r="C721" s="221"/>
      <c r="D721" s="217" t="s">
        <v>157</v>
      </c>
      <c r="E721" s="222" t="s">
        <v>19</v>
      </c>
      <c r="F721" s="223" t="s">
        <v>259</v>
      </c>
      <c r="G721" s="221"/>
      <c r="H721" s="222" t="s">
        <v>19</v>
      </c>
      <c r="I721" s="224"/>
      <c r="J721" s="221"/>
      <c r="K721" s="221"/>
      <c r="L721" s="225"/>
      <c r="M721" s="226"/>
      <c r="N721" s="227"/>
      <c r="O721" s="227"/>
      <c r="P721" s="227"/>
      <c r="Q721" s="227"/>
      <c r="R721" s="227"/>
      <c r="S721" s="227"/>
      <c r="T721" s="228"/>
      <c r="AT721" s="229" t="s">
        <v>157</v>
      </c>
      <c r="AU721" s="229" t="s">
        <v>80</v>
      </c>
      <c r="AV721" s="11" t="s">
        <v>76</v>
      </c>
      <c r="AW721" s="11" t="s">
        <v>33</v>
      </c>
      <c r="AX721" s="11" t="s">
        <v>71</v>
      </c>
      <c r="AY721" s="229" t="s">
        <v>145</v>
      </c>
    </row>
    <row r="722" spans="2:51" s="12" customFormat="1" ht="12">
      <c r="B722" s="230"/>
      <c r="C722" s="231"/>
      <c r="D722" s="217" t="s">
        <v>157</v>
      </c>
      <c r="E722" s="232" t="s">
        <v>19</v>
      </c>
      <c r="F722" s="233" t="s">
        <v>785</v>
      </c>
      <c r="G722" s="231"/>
      <c r="H722" s="234">
        <v>23.3</v>
      </c>
      <c r="I722" s="235"/>
      <c r="J722" s="231"/>
      <c r="K722" s="231"/>
      <c r="L722" s="236"/>
      <c r="M722" s="237"/>
      <c r="N722" s="238"/>
      <c r="O722" s="238"/>
      <c r="P722" s="238"/>
      <c r="Q722" s="238"/>
      <c r="R722" s="238"/>
      <c r="S722" s="238"/>
      <c r="T722" s="239"/>
      <c r="AT722" s="240" t="s">
        <v>157</v>
      </c>
      <c r="AU722" s="240" t="s">
        <v>80</v>
      </c>
      <c r="AV722" s="12" t="s">
        <v>80</v>
      </c>
      <c r="AW722" s="12" t="s">
        <v>33</v>
      </c>
      <c r="AX722" s="12" t="s">
        <v>71</v>
      </c>
      <c r="AY722" s="240" t="s">
        <v>145</v>
      </c>
    </row>
    <row r="723" spans="2:51" s="11" customFormat="1" ht="12">
      <c r="B723" s="220"/>
      <c r="C723" s="221"/>
      <c r="D723" s="217" t="s">
        <v>157</v>
      </c>
      <c r="E723" s="222" t="s">
        <v>19</v>
      </c>
      <c r="F723" s="223" t="s">
        <v>264</v>
      </c>
      <c r="G723" s="221"/>
      <c r="H723" s="222" t="s">
        <v>19</v>
      </c>
      <c r="I723" s="224"/>
      <c r="J723" s="221"/>
      <c r="K723" s="221"/>
      <c r="L723" s="225"/>
      <c r="M723" s="226"/>
      <c r="N723" s="227"/>
      <c r="O723" s="227"/>
      <c r="P723" s="227"/>
      <c r="Q723" s="227"/>
      <c r="R723" s="227"/>
      <c r="S723" s="227"/>
      <c r="T723" s="228"/>
      <c r="AT723" s="229" t="s">
        <v>157</v>
      </c>
      <c r="AU723" s="229" t="s">
        <v>80</v>
      </c>
      <c r="AV723" s="11" t="s">
        <v>76</v>
      </c>
      <c r="AW723" s="11" t="s">
        <v>33</v>
      </c>
      <c r="AX723" s="11" t="s">
        <v>71</v>
      </c>
      <c r="AY723" s="229" t="s">
        <v>145</v>
      </c>
    </row>
    <row r="724" spans="2:51" s="12" customFormat="1" ht="12">
      <c r="B724" s="230"/>
      <c r="C724" s="231"/>
      <c r="D724" s="217" t="s">
        <v>157</v>
      </c>
      <c r="E724" s="232" t="s">
        <v>19</v>
      </c>
      <c r="F724" s="233" t="s">
        <v>786</v>
      </c>
      <c r="G724" s="231"/>
      <c r="H724" s="234">
        <v>21.5</v>
      </c>
      <c r="I724" s="235"/>
      <c r="J724" s="231"/>
      <c r="K724" s="231"/>
      <c r="L724" s="236"/>
      <c r="M724" s="237"/>
      <c r="N724" s="238"/>
      <c r="O724" s="238"/>
      <c r="P724" s="238"/>
      <c r="Q724" s="238"/>
      <c r="R724" s="238"/>
      <c r="S724" s="238"/>
      <c r="T724" s="239"/>
      <c r="AT724" s="240" t="s">
        <v>157</v>
      </c>
      <c r="AU724" s="240" t="s">
        <v>80</v>
      </c>
      <c r="AV724" s="12" t="s">
        <v>80</v>
      </c>
      <c r="AW724" s="12" t="s">
        <v>33</v>
      </c>
      <c r="AX724" s="12" t="s">
        <v>71</v>
      </c>
      <c r="AY724" s="240" t="s">
        <v>145</v>
      </c>
    </row>
    <row r="725" spans="2:51" s="11" customFormat="1" ht="12">
      <c r="B725" s="220"/>
      <c r="C725" s="221"/>
      <c r="D725" s="217" t="s">
        <v>157</v>
      </c>
      <c r="E725" s="222" t="s">
        <v>19</v>
      </c>
      <c r="F725" s="223" t="s">
        <v>268</v>
      </c>
      <c r="G725" s="221"/>
      <c r="H725" s="222" t="s">
        <v>19</v>
      </c>
      <c r="I725" s="224"/>
      <c r="J725" s="221"/>
      <c r="K725" s="221"/>
      <c r="L725" s="225"/>
      <c r="M725" s="226"/>
      <c r="N725" s="227"/>
      <c r="O725" s="227"/>
      <c r="P725" s="227"/>
      <c r="Q725" s="227"/>
      <c r="R725" s="227"/>
      <c r="S725" s="227"/>
      <c r="T725" s="228"/>
      <c r="AT725" s="229" t="s">
        <v>157</v>
      </c>
      <c r="AU725" s="229" t="s">
        <v>80</v>
      </c>
      <c r="AV725" s="11" t="s">
        <v>76</v>
      </c>
      <c r="AW725" s="11" t="s">
        <v>33</v>
      </c>
      <c r="AX725" s="11" t="s">
        <v>71</v>
      </c>
      <c r="AY725" s="229" t="s">
        <v>145</v>
      </c>
    </row>
    <row r="726" spans="2:51" s="12" customFormat="1" ht="12">
      <c r="B726" s="230"/>
      <c r="C726" s="231"/>
      <c r="D726" s="217" t="s">
        <v>157</v>
      </c>
      <c r="E726" s="232" t="s">
        <v>19</v>
      </c>
      <c r="F726" s="233" t="s">
        <v>787</v>
      </c>
      <c r="G726" s="231"/>
      <c r="H726" s="234">
        <v>33.2</v>
      </c>
      <c r="I726" s="235"/>
      <c r="J726" s="231"/>
      <c r="K726" s="231"/>
      <c r="L726" s="236"/>
      <c r="M726" s="237"/>
      <c r="N726" s="238"/>
      <c r="O726" s="238"/>
      <c r="P726" s="238"/>
      <c r="Q726" s="238"/>
      <c r="R726" s="238"/>
      <c r="S726" s="238"/>
      <c r="T726" s="239"/>
      <c r="AT726" s="240" t="s">
        <v>157</v>
      </c>
      <c r="AU726" s="240" t="s">
        <v>80</v>
      </c>
      <c r="AV726" s="12" t="s">
        <v>80</v>
      </c>
      <c r="AW726" s="12" t="s">
        <v>33</v>
      </c>
      <c r="AX726" s="12" t="s">
        <v>71</v>
      </c>
      <c r="AY726" s="240" t="s">
        <v>145</v>
      </c>
    </row>
    <row r="727" spans="2:51" s="13" customFormat="1" ht="12">
      <c r="B727" s="251"/>
      <c r="C727" s="252"/>
      <c r="D727" s="217" t="s">
        <v>157</v>
      </c>
      <c r="E727" s="253" t="s">
        <v>19</v>
      </c>
      <c r="F727" s="254" t="s">
        <v>185</v>
      </c>
      <c r="G727" s="252"/>
      <c r="H727" s="255">
        <v>320.1</v>
      </c>
      <c r="I727" s="256"/>
      <c r="J727" s="252"/>
      <c r="K727" s="252"/>
      <c r="L727" s="257"/>
      <c r="M727" s="258"/>
      <c r="N727" s="259"/>
      <c r="O727" s="259"/>
      <c r="P727" s="259"/>
      <c r="Q727" s="259"/>
      <c r="R727" s="259"/>
      <c r="S727" s="259"/>
      <c r="T727" s="260"/>
      <c r="AT727" s="261" t="s">
        <v>157</v>
      </c>
      <c r="AU727" s="261" t="s">
        <v>80</v>
      </c>
      <c r="AV727" s="13" t="s">
        <v>153</v>
      </c>
      <c r="AW727" s="13" t="s">
        <v>33</v>
      </c>
      <c r="AX727" s="13" t="s">
        <v>76</v>
      </c>
      <c r="AY727" s="261" t="s">
        <v>145</v>
      </c>
    </row>
    <row r="728" spans="2:65" s="1" customFormat="1" ht="20.4" customHeight="1">
      <c r="B728" s="38"/>
      <c r="C728" s="205" t="s">
        <v>788</v>
      </c>
      <c r="D728" s="205" t="s">
        <v>148</v>
      </c>
      <c r="E728" s="206" t="s">
        <v>789</v>
      </c>
      <c r="F728" s="207" t="s">
        <v>790</v>
      </c>
      <c r="G728" s="208" t="s">
        <v>177</v>
      </c>
      <c r="H728" s="209">
        <v>320.1</v>
      </c>
      <c r="I728" s="210"/>
      <c r="J728" s="211">
        <f>ROUND(I728*H728,2)</f>
        <v>0</v>
      </c>
      <c r="K728" s="207" t="s">
        <v>152</v>
      </c>
      <c r="L728" s="43"/>
      <c r="M728" s="212" t="s">
        <v>19</v>
      </c>
      <c r="N728" s="213" t="s">
        <v>42</v>
      </c>
      <c r="O728" s="79"/>
      <c r="P728" s="214">
        <f>O728*H728</f>
        <v>0</v>
      </c>
      <c r="Q728" s="214">
        <v>0</v>
      </c>
      <c r="R728" s="214">
        <f>Q728*H728</f>
        <v>0</v>
      </c>
      <c r="S728" s="214">
        <v>0.002</v>
      </c>
      <c r="T728" s="215">
        <f>S728*H728</f>
        <v>0.6402000000000001</v>
      </c>
      <c r="AR728" s="17" t="s">
        <v>308</v>
      </c>
      <c r="AT728" s="17" t="s">
        <v>148</v>
      </c>
      <c r="AU728" s="17" t="s">
        <v>80</v>
      </c>
      <c r="AY728" s="17" t="s">
        <v>145</v>
      </c>
      <c r="BE728" s="216">
        <f>IF(N728="základní",J728,0)</f>
        <v>0</v>
      </c>
      <c r="BF728" s="216">
        <f>IF(N728="snížená",J728,0)</f>
        <v>0</v>
      </c>
      <c r="BG728" s="216">
        <f>IF(N728="zákl. přenesená",J728,0)</f>
        <v>0</v>
      </c>
      <c r="BH728" s="216">
        <f>IF(N728="sníž. přenesená",J728,0)</f>
        <v>0</v>
      </c>
      <c r="BI728" s="216">
        <f>IF(N728="nulová",J728,0)</f>
        <v>0</v>
      </c>
      <c r="BJ728" s="17" t="s">
        <v>76</v>
      </c>
      <c r="BK728" s="216">
        <f>ROUND(I728*H728,2)</f>
        <v>0</v>
      </c>
      <c r="BL728" s="17" t="s">
        <v>308</v>
      </c>
      <c r="BM728" s="17" t="s">
        <v>791</v>
      </c>
    </row>
    <row r="729" spans="2:65" s="1" customFormat="1" ht="20.4" customHeight="1">
      <c r="B729" s="38"/>
      <c r="C729" s="205" t="s">
        <v>792</v>
      </c>
      <c r="D729" s="205" t="s">
        <v>148</v>
      </c>
      <c r="E729" s="206" t="s">
        <v>793</v>
      </c>
      <c r="F729" s="207" t="s">
        <v>794</v>
      </c>
      <c r="G729" s="208" t="s">
        <v>151</v>
      </c>
      <c r="H729" s="209">
        <v>3</v>
      </c>
      <c r="I729" s="210"/>
      <c r="J729" s="211">
        <f>ROUND(I729*H729,2)</f>
        <v>0</v>
      </c>
      <c r="K729" s="207" t="s">
        <v>152</v>
      </c>
      <c r="L729" s="43"/>
      <c r="M729" s="212" t="s">
        <v>19</v>
      </c>
      <c r="N729" s="213" t="s">
        <v>42</v>
      </c>
      <c r="O729" s="79"/>
      <c r="P729" s="214">
        <f>O729*H729</f>
        <v>0</v>
      </c>
      <c r="Q729" s="214">
        <v>0.05</v>
      </c>
      <c r="R729" s="214">
        <f>Q729*H729</f>
        <v>0.15000000000000002</v>
      </c>
      <c r="S729" s="214">
        <v>0</v>
      </c>
      <c r="T729" s="215">
        <f>S729*H729</f>
        <v>0</v>
      </c>
      <c r="AR729" s="17" t="s">
        <v>308</v>
      </c>
      <c r="AT729" s="17" t="s">
        <v>148</v>
      </c>
      <c r="AU729" s="17" t="s">
        <v>80</v>
      </c>
      <c r="AY729" s="17" t="s">
        <v>145</v>
      </c>
      <c r="BE729" s="216">
        <f>IF(N729="základní",J729,0)</f>
        <v>0</v>
      </c>
      <c r="BF729" s="216">
        <f>IF(N729="snížená",J729,0)</f>
        <v>0</v>
      </c>
      <c r="BG729" s="216">
        <f>IF(N729="zákl. přenesená",J729,0)</f>
        <v>0</v>
      </c>
      <c r="BH729" s="216">
        <f>IF(N729="sníž. přenesená",J729,0)</f>
        <v>0</v>
      </c>
      <c r="BI729" s="216">
        <f>IF(N729="nulová",J729,0)</f>
        <v>0</v>
      </c>
      <c r="BJ729" s="17" t="s">
        <v>76</v>
      </c>
      <c r="BK729" s="216">
        <f>ROUND(I729*H729,2)</f>
        <v>0</v>
      </c>
      <c r="BL729" s="17" t="s">
        <v>308</v>
      </c>
      <c r="BM729" s="17" t="s">
        <v>795</v>
      </c>
    </row>
    <row r="730" spans="2:47" s="1" customFormat="1" ht="12">
      <c r="B730" s="38"/>
      <c r="C730" s="39"/>
      <c r="D730" s="217" t="s">
        <v>155</v>
      </c>
      <c r="E730" s="39"/>
      <c r="F730" s="218" t="s">
        <v>796</v>
      </c>
      <c r="G730" s="39"/>
      <c r="H730" s="39"/>
      <c r="I730" s="131"/>
      <c r="J730" s="39"/>
      <c r="K730" s="39"/>
      <c r="L730" s="43"/>
      <c r="M730" s="219"/>
      <c r="N730" s="79"/>
      <c r="O730" s="79"/>
      <c r="P730" s="79"/>
      <c r="Q730" s="79"/>
      <c r="R730" s="79"/>
      <c r="S730" s="79"/>
      <c r="T730" s="80"/>
      <c r="AT730" s="17" t="s">
        <v>155</v>
      </c>
      <c r="AU730" s="17" t="s">
        <v>80</v>
      </c>
    </row>
    <row r="731" spans="2:51" s="11" customFormat="1" ht="12">
      <c r="B731" s="220"/>
      <c r="C731" s="221"/>
      <c r="D731" s="217" t="s">
        <v>157</v>
      </c>
      <c r="E731" s="222" t="s">
        <v>19</v>
      </c>
      <c r="F731" s="223" t="s">
        <v>1145</v>
      </c>
      <c r="G731" s="221"/>
      <c r="H731" s="222" t="s">
        <v>19</v>
      </c>
      <c r="I731" s="224"/>
      <c r="J731" s="221"/>
      <c r="K731" s="221"/>
      <c r="L731" s="225"/>
      <c r="M731" s="226"/>
      <c r="N731" s="227"/>
      <c r="O731" s="227"/>
      <c r="P731" s="227"/>
      <c r="Q731" s="227"/>
      <c r="R731" s="227"/>
      <c r="S731" s="227"/>
      <c r="T731" s="228"/>
      <c r="AT731" s="229" t="s">
        <v>157</v>
      </c>
      <c r="AU731" s="229" t="s">
        <v>80</v>
      </c>
      <c r="AV731" s="11" t="s">
        <v>76</v>
      </c>
      <c r="AW731" s="11" t="s">
        <v>33</v>
      </c>
      <c r="AX731" s="11" t="s">
        <v>71</v>
      </c>
      <c r="AY731" s="229" t="s">
        <v>145</v>
      </c>
    </row>
    <row r="732" spans="2:51" s="11" customFormat="1" ht="12">
      <c r="B732" s="220"/>
      <c r="C732" s="221"/>
      <c r="D732" s="217" t="s">
        <v>157</v>
      </c>
      <c r="E732" s="222" t="s">
        <v>19</v>
      </c>
      <c r="F732" s="223" t="s">
        <v>797</v>
      </c>
      <c r="G732" s="221"/>
      <c r="H732" s="222" t="s">
        <v>19</v>
      </c>
      <c r="I732" s="224"/>
      <c r="J732" s="221"/>
      <c r="K732" s="221"/>
      <c r="L732" s="225"/>
      <c r="M732" s="226"/>
      <c r="N732" s="227"/>
      <c r="O732" s="227"/>
      <c r="P732" s="227"/>
      <c r="Q732" s="227"/>
      <c r="R732" s="227"/>
      <c r="S732" s="227"/>
      <c r="T732" s="228"/>
      <c r="AT732" s="229" t="s">
        <v>157</v>
      </c>
      <c r="AU732" s="229" t="s">
        <v>80</v>
      </c>
      <c r="AV732" s="11" t="s">
        <v>76</v>
      </c>
      <c r="AW732" s="11" t="s">
        <v>33</v>
      </c>
      <c r="AX732" s="11" t="s">
        <v>71</v>
      </c>
      <c r="AY732" s="229" t="s">
        <v>145</v>
      </c>
    </row>
    <row r="733" spans="2:51" s="12" customFormat="1" ht="12">
      <c r="B733" s="230"/>
      <c r="C733" s="231"/>
      <c r="D733" s="217" t="s">
        <v>157</v>
      </c>
      <c r="E733" s="232" t="s">
        <v>19</v>
      </c>
      <c r="F733" s="233" t="s">
        <v>798</v>
      </c>
      <c r="G733" s="231"/>
      <c r="H733" s="234">
        <v>3</v>
      </c>
      <c r="I733" s="235"/>
      <c r="J733" s="231"/>
      <c r="K733" s="231"/>
      <c r="L733" s="236"/>
      <c r="M733" s="237"/>
      <c r="N733" s="238"/>
      <c r="O733" s="238"/>
      <c r="P733" s="238"/>
      <c r="Q733" s="238"/>
      <c r="R733" s="238"/>
      <c r="S733" s="238"/>
      <c r="T733" s="239"/>
      <c r="AT733" s="240" t="s">
        <v>157</v>
      </c>
      <c r="AU733" s="240" t="s">
        <v>80</v>
      </c>
      <c r="AV733" s="12" t="s">
        <v>80</v>
      </c>
      <c r="AW733" s="12" t="s">
        <v>33</v>
      </c>
      <c r="AX733" s="12" t="s">
        <v>76</v>
      </c>
      <c r="AY733" s="240" t="s">
        <v>145</v>
      </c>
    </row>
    <row r="734" spans="2:65" s="1" customFormat="1" ht="20.4" customHeight="1">
      <c r="B734" s="38"/>
      <c r="C734" s="241" t="s">
        <v>799</v>
      </c>
      <c r="D734" s="241" t="s">
        <v>169</v>
      </c>
      <c r="E734" s="242" t="s">
        <v>800</v>
      </c>
      <c r="F734" s="243" t="s">
        <v>1236</v>
      </c>
      <c r="G734" s="244" t="s">
        <v>151</v>
      </c>
      <c r="H734" s="245">
        <v>3</v>
      </c>
      <c r="I734" s="246"/>
      <c r="J734" s="247">
        <f>ROUND(I734*H734,2)</f>
        <v>0</v>
      </c>
      <c r="K734" s="243" t="s">
        <v>19</v>
      </c>
      <c r="L734" s="248"/>
      <c r="M734" s="249" t="s">
        <v>19</v>
      </c>
      <c r="N734" s="250" t="s">
        <v>42</v>
      </c>
      <c r="O734" s="79"/>
      <c r="P734" s="214">
        <f>O734*H734</f>
        <v>0</v>
      </c>
      <c r="Q734" s="214">
        <v>0</v>
      </c>
      <c r="R734" s="214">
        <f>Q734*H734</f>
        <v>0</v>
      </c>
      <c r="S734" s="214">
        <v>0</v>
      </c>
      <c r="T734" s="215">
        <f>S734*H734</f>
        <v>0</v>
      </c>
      <c r="AR734" s="17" t="s">
        <v>425</v>
      </c>
      <c r="AT734" s="17" t="s">
        <v>169</v>
      </c>
      <c r="AU734" s="17" t="s">
        <v>80</v>
      </c>
      <c r="AY734" s="17" t="s">
        <v>145</v>
      </c>
      <c r="BE734" s="216">
        <f>IF(N734="základní",J734,0)</f>
        <v>0</v>
      </c>
      <c r="BF734" s="216">
        <f>IF(N734="snížená",J734,0)</f>
        <v>0</v>
      </c>
      <c r="BG734" s="216">
        <f>IF(N734="zákl. přenesená",J734,0)</f>
        <v>0</v>
      </c>
      <c r="BH734" s="216">
        <f>IF(N734="sníž. přenesená",J734,0)</f>
        <v>0</v>
      </c>
      <c r="BI734" s="216">
        <f>IF(N734="nulová",J734,0)</f>
        <v>0</v>
      </c>
      <c r="BJ734" s="17" t="s">
        <v>76</v>
      </c>
      <c r="BK734" s="216">
        <f>ROUND(I734*H734,2)</f>
        <v>0</v>
      </c>
      <c r="BL734" s="17" t="s">
        <v>308</v>
      </c>
      <c r="BM734" s="17" t="s">
        <v>802</v>
      </c>
    </row>
    <row r="735" spans="2:65" s="1" customFormat="1" ht="20.4" customHeight="1">
      <c r="B735" s="38"/>
      <c r="C735" s="205" t="s">
        <v>803</v>
      </c>
      <c r="D735" s="205" t="s">
        <v>148</v>
      </c>
      <c r="E735" s="206" t="s">
        <v>804</v>
      </c>
      <c r="F735" s="207" t="s">
        <v>805</v>
      </c>
      <c r="G735" s="208" t="s">
        <v>164</v>
      </c>
      <c r="H735" s="209">
        <v>0.921</v>
      </c>
      <c r="I735" s="210"/>
      <c r="J735" s="211">
        <f>ROUND(I735*H735,2)</f>
        <v>0</v>
      </c>
      <c r="K735" s="207" t="s">
        <v>152</v>
      </c>
      <c r="L735" s="43"/>
      <c r="M735" s="212" t="s">
        <v>19</v>
      </c>
      <c r="N735" s="213" t="s">
        <v>42</v>
      </c>
      <c r="O735" s="79"/>
      <c r="P735" s="214">
        <f>O735*H735</f>
        <v>0</v>
      </c>
      <c r="Q735" s="214">
        <v>0</v>
      </c>
      <c r="R735" s="214">
        <f>Q735*H735</f>
        <v>0</v>
      </c>
      <c r="S735" s="214">
        <v>0</v>
      </c>
      <c r="T735" s="215">
        <f>S735*H735</f>
        <v>0</v>
      </c>
      <c r="AR735" s="17" t="s">
        <v>308</v>
      </c>
      <c r="AT735" s="17" t="s">
        <v>148</v>
      </c>
      <c r="AU735" s="17" t="s">
        <v>80</v>
      </c>
      <c r="AY735" s="17" t="s">
        <v>145</v>
      </c>
      <c r="BE735" s="216">
        <f>IF(N735="základní",J735,0)</f>
        <v>0</v>
      </c>
      <c r="BF735" s="216">
        <f>IF(N735="snížená",J735,0)</f>
        <v>0</v>
      </c>
      <c r="BG735" s="216">
        <f>IF(N735="zákl. přenesená",J735,0)</f>
        <v>0</v>
      </c>
      <c r="BH735" s="216">
        <f>IF(N735="sníž. přenesená",J735,0)</f>
        <v>0</v>
      </c>
      <c r="BI735" s="216">
        <f>IF(N735="nulová",J735,0)</f>
        <v>0</v>
      </c>
      <c r="BJ735" s="17" t="s">
        <v>76</v>
      </c>
      <c r="BK735" s="216">
        <f>ROUND(I735*H735,2)</f>
        <v>0</v>
      </c>
      <c r="BL735" s="17" t="s">
        <v>308</v>
      </c>
      <c r="BM735" s="17" t="s">
        <v>806</v>
      </c>
    </row>
    <row r="736" spans="2:47" s="1" customFormat="1" ht="12">
      <c r="B736" s="38"/>
      <c r="C736" s="39"/>
      <c r="D736" s="217" t="s">
        <v>155</v>
      </c>
      <c r="E736" s="39"/>
      <c r="F736" s="218" t="s">
        <v>807</v>
      </c>
      <c r="G736" s="39"/>
      <c r="H736" s="39"/>
      <c r="I736" s="131"/>
      <c r="J736" s="39"/>
      <c r="K736" s="39"/>
      <c r="L736" s="43"/>
      <c r="M736" s="219"/>
      <c r="N736" s="79"/>
      <c r="O736" s="79"/>
      <c r="P736" s="79"/>
      <c r="Q736" s="79"/>
      <c r="R736" s="79"/>
      <c r="S736" s="79"/>
      <c r="T736" s="80"/>
      <c r="AT736" s="17" t="s">
        <v>155</v>
      </c>
      <c r="AU736" s="17" t="s">
        <v>80</v>
      </c>
    </row>
    <row r="737" spans="2:63" s="10" customFormat="1" ht="22.8" customHeight="1">
      <c r="B737" s="189"/>
      <c r="C737" s="190"/>
      <c r="D737" s="191" t="s">
        <v>70</v>
      </c>
      <c r="E737" s="203" t="s">
        <v>808</v>
      </c>
      <c r="F737" s="203" t="s">
        <v>809</v>
      </c>
      <c r="G737" s="190"/>
      <c r="H737" s="190"/>
      <c r="I737" s="193"/>
      <c r="J737" s="204">
        <f>BK737</f>
        <v>0</v>
      </c>
      <c r="K737" s="190"/>
      <c r="L737" s="195"/>
      <c r="M737" s="196"/>
      <c r="N737" s="197"/>
      <c r="O737" s="197"/>
      <c r="P737" s="198">
        <f>SUM(P738:P788)</f>
        <v>0</v>
      </c>
      <c r="Q737" s="197"/>
      <c r="R737" s="198">
        <f>SUM(R738:R788)</f>
        <v>3.4130979999999997</v>
      </c>
      <c r="S737" s="197"/>
      <c r="T737" s="199">
        <f>SUM(T738:T788)</f>
        <v>0.8350267999999998</v>
      </c>
      <c r="AR737" s="200" t="s">
        <v>80</v>
      </c>
      <c r="AT737" s="201" t="s">
        <v>70</v>
      </c>
      <c r="AU737" s="201" t="s">
        <v>76</v>
      </c>
      <c r="AY737" s="200" t="s">
        <v>145</v>
      </c>
      <c r="BK737" s="202">
        <f>SUM(BK738:BK788)</f>
        <v>0</v>
      </c>
    </row>
    <row r="738" spans="2:65" s="1" customFormat="1" ht="20.4" customHeight="1">
      <c r="B738" s="38"/>
      <c r="C738" s="205" t="s">
        <v>810</v>
      </c>
      <c r="D738" s="205" t="s">
        <v>148</v>
      </c>
      <c r="E738" s="206" t="s">
        <v>811</v>
      </c>
      <c r="F738" s="207" t="s">
        <v>812</v>
      </c>
      <c r="G738" s="208" t="s">
        <v>177</v>
      </c>
      <c r="H738" s="209">
        <v>100.1</v>
      </c>
      <c r="I738" s="210"/>
      <c r="J738" s="211">
        <f>ROUND(I738*H738,2)</f>
        <v>0</v>
      </c>
      <c r="K738" s="207" t="s">
        <v>152</v>
      </c>
      <c r="L738" s="43"/>
      <c r="M738" s="212" t="s">
        <v>19</v>
      </c>
      <c r="N738" s="213" t="s">
        <v>42</v>
      </c>
      <c r="O738" s="79"/>
      <c r="P738" s="214">
        <f>O738*H738</f>
        <v>0</v>
      </c>
      <c r="Q738" s="214">
        <v>0</v>
      </c>
      <c r="R738" s="214">
        <f>Q738*H738</f>
        <v>0</v>
      </c>
      <c r="S738" s="214">
        <v>0</v>
      </c>
      <c r="T738" s="215">
        <f>S738*H738</f>
        <v>0</v>
      </c>
      <c r="AR738" s="17" t="s">
        <v>308</v>
      </c>
      <c r="AT738" s="17" t="s">
        <v>148</v>
      </c>
      <c r="AU738" s="17" t="s">
        <v>80</v>
      </c>
      <c r="AY738" s="17" t="s">
        <v>145</v>
      </c>
      <c r="BE738" s="216">
        <f>IF(N738="základní",J738,0)</f>
        <v>0</v>
      </c>
      <c r="BF738" s="216">
        <f>IF(N738="snížená",J738,0)</f>
        <v>0</v>
      </c>
      <c r="BG738" s="216">
        <f>IF(N738="zákl. přenesená",J738,0)</f>
        <v>0</v>
      </c>
      <c r="BH738" s="216">
        <f>IF(N738="sníž. přenesená",J738,0)</f>
        <v>0</v>
      </c>
      <c r="BI738" s="216">
        <f>IF(N738="nulová",J738,0)</f>
        <v>0</v>
      </c>
      <c r="BJ738" s="17" t="s">
        <v>76</v>
      </c>
      <c r="BK738" s="216">
        <f>ROUND(I738*H738,2)</f>
        <v>0</v>
      </c>
      <c r="BL738" s="17" t="s">
        <v>308</v>
      </c>
      <c r="BM738" s="17" t="s">
        <v>813</v>
      </c>
    </row>
    <row r="739" spans="2:47" s="1" customFormat="1" ht="12">
      <c r="B739" s="38"/>
      <c r="C739" s="39"/>
      <c r="D739" s="217" t="s">
        <v>155</v>
      </c>
      <c r="E739" s="39"/>
      <c r="F739" s="218" t="s">
        <v>814</v>
      </c>
      <c r="G739" s="39"/>
      <c r="H739" s="39"/>
      <c r="I739" s="131"/>
      <c r="J739" s="39"/>
      <c r="K739" s="39"/>
      <c r="L739" s="43"/>
      <c r="M739" s="219"/>
      <c r="N739" s="79"/>
      <c r="O739" s="79"/>
      <c r="P739" s="79"/>
      <c r="Q739" s="79"/>
      <c r="R739" s="79"/>
      <c r="S739" s="79"/>
      <c r="T739" s="80"/>
      <c r="AT739" s="17" t="s">
        <v>155</v>
      </c>
      <c r="AU739" s="17" t="s">
        <v>80</v>
      </c>
    </row>
    <row r="740" spans="2:51" s="11" customFormat="1" ht="12">
      <c r="B740" s="220"/>
      <c r="C740" s="221"/>
      <c r="D740" s="217" t="s">
        <v>157</v>
      </c>
      <c r="E740" s="222" t="s">
        <v>19</v>
      </c>
      <c r="F740" s="223" t="s">
        <v>1145</v>
      </c>
      <c r="G740" s="221"/>
      <c r="H740" s="222" t="s">
        <v>19</v>
      </c>
      <c r="I740" s="224"/>
      <c r="J740" s="221"/>
      <c r="K740" s="221"/>
      <c r="L740" s="225"/>
      <c r="M740" s="226"/>
      <c r="N740" s="227"/>
      <c r="O740" s="227"/>
      <c r="P740" s="227"/>
      <c r="Q740" s="227"/>
      <c r="R740" s="227"/>
      <c r="S740" s="227"/>
      <c r="T740" s="228"/>
      <c r="AT740" s="229" t="s">
        <v>157</v>
      </c>
      <c r="AU740" s="229" t="s">
        <v>80</v>
      </c>
      <c r="AV740" s="11" t="s">
        <v>76</v>
      </c>
      <c r="AW740" s="11" t="s">
        <v>33</v>
      </c>
      <c r="AX740" s="11" t="s">
        <v>71</v>
      </c>
      <c r="AY740" s="229" t="s">
        <v>145</v>
      </c>
    </row>
    <row r="741" spans="2:51" s="11" customFormat="1" ht="12">
      <c r="B741" s="220"/>
      <c r="C741" s="221"/>
      <c r="D741" s="217" t="s">
        <v>157</v>
      </c>
      <c r="E741" s="222" t="s">
        <v>19</v>
      </c>
      <c r="F741" s="223" t="s">
        <v>159</v>
      </c>
      <c r="G741" s="221"/>
      <c r="H741" s="222" t="s">
        <v>19</v>
      </c>
      <c r="I741" s="224"/>
      <c r="J741" s="221"/>
      <c r="K741" s="221"/>
      <c r="L741" s="225"/>
      <c r="M741" s="226"/>
      <c r="N741" s="227"/>
      <c r="O741" s="227"/>
      <c r="P741" s="227"/>
      <c r="Q741" s="227"/>
      <c r="R741" s="227"/>
      <c r="S741" s="227"/>
      <c r="T741" s="228"/>
      <c r="AT741" s="229" t="s">
        <v>157</v>
      </c>
      <c r="AU741" s="229" t="s">
        <v>80</v>
      </c>
      <c r="AV741" s="11" t="s">
        <v>76</v>
      </c>
      <c r="AW741" s="11" t="s">
        <v>33</v>
      </c>
      <c r="AX741" s="11" t="s">
        <v>71</v>
      </c>
      <c r="AY741" s="229" t="s">
        <v>145</v>
      </c>
    </row>
    <row r="742" spans="2:51" s="11" customFormat="1" ht="12">
      <c r="B742" s="220"/>
      <c r="C742" s="221"/>
      <c r="D742" s="217" t="s">
        <v>157</v>
      </c>
      <c r="E742" s="222" t="s">
        <v>19</v>
      </c>
      <c r="F742" s="223" t="s">
        <v>466</v>
      </c>
      <c r="G742" s="221"/>
      <c r="H742" s="222" t="s">
        <v>19</v>
      </c>
      <c r="I742" s="224"/>
      <c r="J742" s="221"/>
      <c r="K742" s="221"/>
      <c r="L742" s="225"/>
      <c r="M742" s="226"/>
      <c r="N742" s="227"/>
      <c r="O742" s="227"/>
      <c r="P742" s="227"/>
      <c r="Q742" s="227"/>
      <c r="R742" s="227"/>
      <c r="S742" s="227"/>
      <c r="T742" s="228"/>
      <c r="AT742" s="229" t="s">
        <v>157</v>
      </c>
      <c r="AU742" s="229" t="s">
        <v>80</v>
      </c>
      <c r="AV742" s="11" t="s">
        <v>76</v>
      </c>
      <c r="AW742" s="11" t="s">
        <v>33</v>
      </c>
      <c r="AX742" s="11" t="s">
        <v>71</v>
      </c>
      <c r="AY742" s="229" t="s">
        <v>145</v>
      </c>
    </row>
    <row r="743" spans="2:51" s="12" customFormat="1" ht="12">
      <c r="B743" s="230"/>
      <c r="C743" s="231"/>
      <c r="D743" s="217" t="s">
        <v>157</v>
      </c>
      <c r="E743" s="232" t="s">
        <v>19</v>
      </c>
      <c r="F743" s="233" t="s">
        <v>815</v>
      </c>
      <c r="G743" s="231"/>
      <c r="H743" s="234">
        <v>61.8</v>
      </c>
      <c r="I743" s="235"/>
      <c r="J743" s="231"/>
      <c r="K743" s="231"/>
      <c r="L743" s="236"/>
      <c r="M743" s="237"/>
      <c r="N743" s="238"/>
      <c r="O743" s="238"/>
      <c r="P743" s="238"/>
      <c r="Q743" s="238"/>
      <c r="R743" s="238"/>
      <c r="S743" s="238"/>
      <c r="T743" s="239"/>
      <c r="AT743" s="240" t="s">
        <v>157</v>
      </c>
      <c r="AU743" s="240" t="s">
        <v>80</v>
      </c>
      <c r="AV743" s="12" t="s">
        <v>80</v>
      </c>
      <c r="AW743" s="12" t="s">
        <v>33</v>
      </c>
      <c r="AX743" s="12" t="s">
        <v>71</v>
      </c>
      <c r="AY743" s="240" t="s">
        <v>145</v>
      </c>
    </row>
    <row r="744" spans="2:51" s="11" customFormat="1" ht="12">
      <c r="B744" s="220"/>
      <c r="C744" s="221"/>
      <c r="D744" s="217" t="s">
        <v>157</v>
      </c>
      <c r="E744" s="222" t="s">
        <v>19</v>
      </c>
      <c r="F744" s="223" t="s">
        <v>468</v>
      </c>
      <c r="G744" s="221"/>
      <c r="H744" s="222" t="s">
        <v>19</v>
      </c>
      <c r="I744" s="224"/>
      <c r="J744" s="221"/>
      <c r="K744" s="221"/>
      <c r="L744" s="225"/>
      <c r="M744" s="226"/>
      <c r="N744" s="227"/>
      <c r="O744" s="227"/>
      <c r="P744" s="227"/>
      <c r="Q744" s="227"/>
      <c r="R744" s="227"/>
      <c r="S744" s="227"/>
      <c r="T744" s="228"/>
      <c r="AT744" s="229" t="s">
        <v>157</v>
      </c>
      <c r="AU744" s="229" t="s">
        <v>80</v>
      </c>
      <c r="AV744" s="11" t="s">
        <v>76</v>
      </c>
      <c r="AW744" s="11" t="s">
        <v>33</v>
      </c>
      <c r="AX744" s="11" t="s">
        <v>71</v>
      </c>
      <c r="AY744" s="229" t="s">
        <v>145</v>
      </c>
    </row>
    <row r="745" spans="2:51" s="12" customFormat="1" ht="12">
      <c r="B745" s="230"/>
      <c r="C745" s="231"/>
      <c r="D745" s="217" t="s">
        <v>157</v>
      </c>
      <c r="E745" s="232" t="s">
        <v>19</v>
      </c>
      <c r="F745" s="233" t="s">
        <v>1237</v>
      </c>
      <c r="G745" s="231"/>
      <c r="H745" s="234">
        <v>38.3</v>
      </c>
      <c r="I745" s="235"/>
      <c r="J745" s="231"/>
      <c r="K745" s="231"/>
      <c r="L745" s="236"/>
      <c r="M745" s="237"/>
      <c r="N745" s="238"/>
      <c r="O745" s="238"/>
      <c r="P745" s="238"/>
      <c r="Q745" s="238"/>
      <c r="R745" s="238"/>
      <c r="S745" s="238"/>
      <c r="T745" s="239"/>
      <c r="AT745" s="240" t="s">
        <v>157</v>
      </c>
      <c r="AU745" s="240" t="s">
        <v>80</v>
      </c>
      <c r="AV745" s="12" t="s">
        <v>80</v>
      </c>
      <c r="AW745" s="12" t="s">
        <v>33</v>
      </c>
      <c r="AX745" s="12" t="s">
        <v>71</v>
      </c>
      <c r="AY745" s="240" t="s">
        <v>145</v>
      </c>
    </row>
    <row r="746" spans="2:51" s="14" customFormat="1" ht="12">
      <c r="B746" s="262"/>
      <c r="C746" s="263"/>
      <c r="D746" s="217" t="s">
        <v>157</v>
      </c>
      <c r="E746" s="264" t="s">
        <v>95</v>
      </c>
      <c r="F746" s="265" t="s">
        <v>229</v>
      </c>
      <c r="G746" s="263"/>
      <c r="H746" s="266">
        <v>100.1</v>
      </c>
      <c r="I746" s="267"/>
      <c r="J746" s="263"/>
      <c r="K746" s="263"/>
      <c r="L746" s="268"/>
      <c r="M746" s="269"/>
      <c r="N746" s="270"/>
      <c r="O746" s="270"/>
      <c r="P746" s="270"/>
      <c r="Q746" s="270"/>
      <c r="R746" s="270"/>
      <c r="S746" s="270"/>
      <c r="T746" s="271"/>
      <c r="AT746" s="272" t="s">
        <v>157</v>
      </c>
      <c r="AU746" s="272" t="s">
        <v>80</v>
      </c>
      <c r="AV746" s="14" t="s">
        <v>146</v>
      </c>
      <c r="AW746" s="14" t="s">
        <v>33</v>
      </c>
      <c r="AX746" s="14" t="s">
        <v>71</v>
      </c>
      <c r="AY746" s="272" t="s">
        <v>145</v>
      </c>
    </row>
    <row r="747" spans="2:51" s="13" customFormat="1" ht="12">
      <c r="B747" s="251"/>
      <c r="C747" s="252"/>
      <c r="D747" s="217" t="s">
        <v>157</v>
      </c>
      <c r="E747" s="253" t="s">
        <v>19</v>
      </c>
      <c r="F747" s="254" t="s">
        <v>185</v>
      </c>
      <c r="G747" s="252"/>
      <c r="H747" s="255">
        <v>100.1</v>
      </c>
      <c r="I747" s="256"/>
      <c r="J747" s="252"/>
      <c r="K747" s="252"/>
      <c r="L747" s="257"/>
      <c r="M747" s="258"/>
      <c r="N747" s="259"/>
      <c r="O747" s="259"/>
      <c r="P747" s="259"/>
      <c r="Q747" s="259"/>
      <c r="R747" s="259"/>
      <c r="S747" s="259"/>
      <c r="T747" s="260"/>
      <c r="AT747" s="261" t="s">
        <v>157</v>
      </c>
      <c r="AU747" s="261" t="s">
        <v>80</v>
      </c>
      <c r="AV747" s="13" t="s">
        <v>153</v>
      </c>
      <c r="AW747" s="13" t="s">
        <v>33</v>
      </c>
      <c r="AX747" s="13" t="s">
        <v>76</v>
      </c>
      <c r="AY747" s="261" t="s">
        <v>145</v>
      </c>
    </row>
    <row r="748" spans="2:65" s="1" customFormat="1" ht="20.4" customHeight="1">
      <c r="B748" s="38"/>
      <c r="C748" s="205" t="s">
        <v>817</v>
      </c>
      <c r="D748" s="205" t="s">
        <v>148</v>
      </c>
      <c r="E748" s="206" t="s">
        <v>818</v>
      </c>
      <c r="F748" s="207" t="s">
        <v>819</v>
      </c>
      <c r="G748" s="208" t="s">
        <v>177</v>
      </c>
      <c r="H748" s="209">
        <v>100.1</v>
      </c>
      <c r="I748" s="210"/>
      <c r="J748" s="211">
        <f>ROUND(I748*H748,2)</f>
        <v>0</v>
      </c>
      <c r="K748" s="207" t="s">
        <v>152</v>
      </c>
      <c r="L748" s="43"/>
      <c r="M748" s="212" t="s">
        <v>19</v>
      </c>
      <c r="N748" s="213" t="s">
        <v>42</v>
      </c>
      <c r="O748" s="79"/>
      <c r="P748" s="214">
        <f>O748*H748</f>
        <v>0</v>
      </c>
      <c r="Q748" s="214">
        <v>0.0003</v>
      </c>
      <c r="R748" s="214">
        <f>Q748*H748</f>
        <v>0.030029999999999994</v>
      </c>
      <c r="S748" s="214">
        <v>0</v>
      </c>
      <c r="T748" s="215">
        <f>S748*H748</f>
        <v>0</v>
      </c>
      <c r="AR748" s="17" t="s">
        <v>308</v>
      </c>
      <c r="AT748" s="17" t="s">
        <v>148</v>
      </c>
      <c r="AU748" s="17" t="s">
        <v>80</v>
      </c>
      <c r="AY748" s="17" t="s">
        <v>145</v>
      </c>
      <c r="BE748" s="216">
        <f>IF(N748="základní",J748,0)</f>
        <v>0</v>
      </c>
      <c r="BF748" s="216">
        <f>IF(N748="snížená",J748,0)</f>
        <v>0</v>
      </c>
      <c r="BG748" s="216">
        <f>IF(N748="zákl. přenesená",J748,0)</f>
        <v>0</v>
      </c>
      <c r="BH748" s="216">
        <f>IF(N748="sníž. přenesená",J748,0)</f>
        <v>0</v>
      </c>
      <c r="BI748" s="216">
        <f>IF(N748="nulová",J748,0)</f>
        <v>0</v>
      </c>
      <c r="BJ748" s="17" t="s">
        <v>76</v>
      </c>
      <c r="BK748" s="216">
        <f>ROUND(I748*H748,2)</f>
        <v>0</v>
      </c>
      <c r="BL748" s="17" t="s">
        <v>308</v>
      </c>
      <c r="BM748" s="17" t="s">
        <v>820</v>
      </c>
    </row>
    <row r="749" spans="2:47" s="1" customFormat="1" ht="12">
      <c r="B749" s="38"/>
      <c r="C749" s="39"/>
      <c r="D749" s="217" t="s">
        <v>155</v>
      </c>
      <c r="E749" s="39"/>
      <c r="F749" s="218" t="s">
        <v>814</v>
      </c>
      <c r="G749" s="39"/>
      <c r="H749" s="39"/>
      <c r="I749" s="131"/>
      <c r="J749" s="39"/>
      <c r="K749" s="39"/>
      <c r="L749" s="43"/>
      <c r="M749" s="219"/>
      <c r="N749" s="79"/>
      <c r="O749" s="79"/>
      <c r="P749" s="79"/>
      <c r="Q749" s="79"/>
      <c r="R749" s="79"/>
      <c r="S749" s="79"/>
      <c r="T749" s="80"/>
      <c r="AT749" s="17" t="s">
        <v>155</v>
      </c>
      <c r="AU749" s="17" t="s">
        <v>80</v>
      </c>
    </row>
    <row r="750" spans="2:51" s="11" customFormat="1" ht="12">
      <c r="B750" s="220"/>
      <c r="C750" s="221"/>
      <c r="D750" s="217" t="s">
        <v>157</v>
      </c>
      <c r="E750" s="222" t="s">
        <v>19</v>
      </c>
      <c r="F750" s="223" t="s">
        <v>1145</v>
      </c>
      <c r="G750" s="221"/>
      <c r="H750" s="222" t="s">
        <v>19</v>
      </c>
      <c r="I750" s="224"/>
      <c r="J750" s="221"/>
      <c r="K750" s="221"/>
      <c r="L750" s="225"/>
      <c r="M750" s="226"/>
      <c r="N750" s="227"/>
      <c r="O750" s="227"/>
      <c r="P750" s="227"/>
      <c r="Q750" s="227"/>
      <c r="R750" s="227"/>
      <c r="S750" s="227"/>
      <c r="T750" s="228"/>
      <c r="AT750" s="229" t="s">
        <v>157</v>
      </c>
      <c r="AU750" s="229" t="s">
        <v>80</v>
      </c>
      <c r="AV750" s="11" t="s">
        <v>76</v>
      </c>
      <c r="AW750" s="11" t="s">
        <v>33</v>
      </c>
      <c r="AX750" s="11" t="s">
        <v>71</v>
      </c>
      <c r="AY750" s="229" t="s">
        <v>145</v>
      </c>
    </row>
    <row r="751" spans="2:51" s="11" customFormat="1" ht="12">
      <c r="B751" s="220"/>
      <c r="C751" s="221"/>
      <c r="D751" s="217" t="s">
        <v>157</v>
      </c>
      <c r="E751" s="222" t="s">
        <v>19</v>
      </c>
      <c r="F751" s="223" t="s">
        <v>159</v>
      </c>
      <c r="G751" s="221"/>
      <c r="H751" s="222" t="s">
        <v>19</v>
      </c>
      <c r="I751" s="224"/>
      <c r="J751" s="221"/>
      <c r="K751" s="221"/>
      <c r="L751" s="225"/>
      <c r="M751" s="226"/>
      <c r="N751" s="227"/>
      <c r="O751" s="227"/>
      <c r="P751" s="227"/>
      <c r="Q751" s="227"/>
      <c r="R751" s="227"/>
      <c r="S751" s="227"/>
      <c r="T751" s="228"/>
      <c r="AT751" s="229" t="s">
        <v>157</v>
      </c>
      <c r="AU751" s="229" t="s">
        <v>80</v>
      </c>
      <c r="AV751" s="11" t="s">
        <v>76</v>
      </c>
      <c r="AW751" s="11" t="s">
        <v>33</v>
      </c>
      <c r="AX751" s="11" t="s">
        <v>71</v>
      </c>
      <c r="AY751" s="229" t="s">
        <v>145</v>
      </c>
    </row>
    <row r="752" spans="2:51" s="12" customFormat="1" ht="12">
      <c r="B752" s="230"/>
      <c r="C752" s="231"/>
      <c r="D752" s="217" t="s">
        <v>157</v>
      </c>
      <c r="E752" s="232" t="s">
        <v>19</v>
      </c>
      <c r="F752" s="233" t="s">
        <v>95</v>
      </c>
      <c r="G752" s="231"/>
      <c r="H752" s="234">
        <v>100.1</v>
      </c>
      <c r="I752" s="235"/>
      <c r="J752" s="231"/>
      <c r="K752" s="231"/>
      <c r="L752" s="236"/>
      <c r="M752" s="237"/>
      <c r="N752" s="238"/>
      <c r="O752" s="238"/>
      <c r="P752" s="238"/>
      <c r="Q752" s="238"/>
      <c r="R752" s="238"/>
      <c r="S752" s="238"/>
      <c r="T752" s="239"/>
      <c r="AT752" s="240" t="s">
        <v>157</v>
      </c>
      <c r="AU752" s="240" t="s">
        <v>80</v>
      </c>
      <c r="AV752" s="12" t="s">
        <v>80</v>
      </c>
      <c r="AW752" s="12" t="s">
        <v>33</v>
      </c>
      <c r="AX752" s="12" t="s">
        <v>76</v>
      </c>
      <c r="AY752" s="240" t="s">
        <v>145</v>
      </c>
    </row>
    <row r="753" spans="2:65" s="1" customFormat="1" ht="20.4" customHeight="1">
      <c r="B753" s="38"/>
      <c r="C753" s="205" t="s">
        <v>821</v>
      </c>
      <c r="D753" s="205" t="s">
        <v>148</v>
      </c>
      <c r="E753" s="206" t="s">
        <v>822</v>
      </c>
      <c r="F753" s="207" t="s">
        <v>823</v>
      </c>
      <c r="G753" s="208" t="s">
        <v>177</v>
      </c>
      <c r="H753" s="209">
        <v>100.1</v>
      </c>
      <c r="I753" s="210"/>
      <c r="J753" s="211">
        <f>ROUND(I753*H753,2)</f>
        <v>0</v>
      </c>
      <c r="K753" s="207" t="s">
        <v>152</v>
      </c>
      <c r="L753" s="43"/>
      <c r="M753" s="212" t="s">
        <v>19</v>
      </c>
      <c r="N753" s="213" t="s">
        <v>42</v>
      </c>
      <c r="O753" s="79"/>
      <c r="P753" s="214">
        <f>O753*H753</f>
        <v>0</v>
      </c>
      <c r="Q753" s="214">
        <v>0.0045</v>
      </c>
      <c r="R753" s="214">
        <f>Q753*H753</f>
        <v>0.45044999999999996</v>
      </c>
      <c r="S753" s="214">
        <v>0</v>
      </c>
      <c r="T753" s="215">
        <f>S753*H753</f>
        <v>0</v>
      </c>
      <c r="AR753" s="17" t="s">
        <v>308</v>
      </c>
      <c r="AT753" s="17" t="s">
        <v>148</v>
      </c>
      <c r="AU753" s="17" t="s">
        <v>80</v>
      </c>
      <c r="AY753" s="17" t="s">
        <v>145</v>
      </c>
      <c r="BE753" s="216">
        <f>IF(N753="základní",J753,0)</f>
        <v>0</v>
      </c>
      <c r="BF753" s="216">
        <f>IF(N753="snížená",J753,0)</f>
        <v>0</v>
      </c>
      <c r="BG753" s="216">
        <f>IF(N753="zákl. přenesená",J753,0)</f>
        <v>0</v>
      </c>
      <c r="BH753" s="216">
        <f>IF(N753="sníž. přenesená",J753,0)</f>
        <v>0</v>
      </c>
      <c r="BI753" s="216">
        <f>IF(N753="nulová",J753,0)</f>
        <v>0</v>
      </c>
      <c r="BJ753" s="17" t="s">
        <v>76</v>
      </c>
      <c r="BK753" s="216">
        <f>ROUND(I753*H753,2)</f>
        <v>0</v>
      </c>
      <c r="BL753" s="17" t="s">
        <v>308</v>
      </c>
      <c r="BM753" s="17" t="s">
        <v>824</v>
      </c>
    </row>
    <row r="754" spans="2:47" s="1" customFormat="1" ht="12">
      <c r="B754" s="38"/>
      <c r="C754" s="39"/>
      <c r="D754" s="217" t="s">
        <v>155</v>
      </c>
      <c r="E754" s="39"/>
      <c r="F754" s="218" t="s">
        <v>814</v>
      </c>
      <c r="G754" s="39"/>
      <c r="H754" s="39"/>
      <c r="I754" s="131"/>
      <c r="J754" s="39"/>
      <c r="K754" s="39"/>
      <c r="L754" s="43"/>
      <c r="M754" s="219"/>
      <c r="N754" s="79"/>
      <c r="O754" s="79"/>
      <c r="P754" s="79"/>
      <c r="Q754" s="79"/>
      <c r="R754" s="79"/>
      <c r="S754" s="79"/>
      <c r="T754" s="80"/>
      <c r="AT754" s="17" t="s">
        <v>155</v>
      </c>
      <c r="AU754" s="17" t="s">
        <v>80</v>
      </c>
    </row>
    <row r="755" spans="2:51" s="11" customFormat="1" ht="12">
      <c r="B755" s="220"/>
      <c r="C755" s="221"/>
      <c r="D755" s="217" t="s">
        <v>157</v>
      </c>
      <c r="E755" s="222" t="s">
        <v>19</v>
      </c>
      <c r="F755" s="223" t="s">
        <v>1145</v>
      </c>
      <c r="G755" s="221"/>
      <c r="H755" s="222" t="s">
        <v>19</v>
      </c>
      <c r="I755" s="224"/>
      <c r="J755" s="221"/>
      <c r="K755" s="221"/>
      <c r="L755" s="225"/>
      <c r="M755" s="226"/>
      <c r="N755" s="227"/>
      <c r="O755" s="227"/>
      <c r="P755" s="227"/>
      <c r="Q755" s="227"/>
      <c r="R755" s="227"/>
      <c r="S755" s="227"/>
      <c r="T755" s="228"/>
      <c r="AT755" s="229" t="s">
        <v>157</v>
      </c>
      <c r="AU755" s="229" t="s">
        <v>80</v>
      </c>
      <c r="AV755" s="11" t="s">
        <v>76</v>
      </c>
      <c r="AW755" s="11" t="s">
        <v>33</v>
      </c>
      <c r="AX755" s="11" t="s">
        <v>71</v>
      </c>
      <c r="AY755" s="229" t="s">
        <v>145</v>
      </c>
    </row>
    <row r="756" spans="2:51" s="11" customFormat="1" ht="12">
      <c r="B756" s="220"/>
      <c r="C756" s="221"/>
      <c r="D756" s="217" t="s">
        <v>157</v>
      </c>
      <c r="E756" s="222" t="s">
        <v>19</v>
      </c>
      <c r="F756" s="223" t="s">
        <v>159</v>
      </c>
      <c r="G756" s="221"/>
      <c r="H756" s="222" t="s">
        <v>19</v>
      </c>
      <c r="I756" s="224"/>
      <c r="J756" s="221"/>
      <c r="K756" s="221"/>
      <c r="L756" s="225"/>
      <c r="M756" s="226"/>
      <c r="N756" s="227"/>
      <c r="O756" s="227"/>
      <c r="P756" s="227"/>
      <c r="Q756" s="227"/>
      <c r="R756" s="227"/>
      <c r="S756" s="227"/>
      <c r="T756" s="228"/>
      <c r="AT756" s="229" t="s">
        <v>157</v>
      </c>
      <c r="AU756" s="229" t="s">
        <v>80</v>
      </c>
      <c r="AV756" s="11" t="s">
        <v>76</v>
      </c>
      <c r="AW756" s="11" t="s">
        <v>33</v>
      </c>
      <c r="AX756" s="11" t="s">
        <v>71</v>
      </c>
      <c r="AY756" s="229" t="s">
        <v>145</v>
      </c>
    </row>
    <row r="757" spans="2:51" s="12" customFormat="1" ht="12">
      <c r="B757" s="230"/>
      <c r="C757" s="231"/>
      <c r="D757" s="217" t="s">
        <v>157</v>
      </c>
      <c r="E757" s="232" t="s">
        <v>19</v>
      </c>
      <c r="F757" s="233" t="s">
        <v>95</v>
      </c>
      <c r="G757" s="231"/>
      <c r="H757" s="234">
        <v>100.1</v>
      </c>
      <c r="I757" s="235"/>
      <c r="J757" s="231"/>
      <c r="K757" s="231"/>
      <c r="L757" s="236"/>
      <c r="M757" s="237"/>
      <c r="N757" s="238"/>
      <c r="O757" s="238"/>
      <c r="P757" s="238"/>
      <c r="Q757" s="238"/>
      <c r="R757" s="238"/>
      <c r="S757" s="238"/>
      <c r="T757" s="239"/>
      <c r="AT757" s="240" t="s">
        <v>157</v>
      </c>
      <c r="AU757" s="240" t="s">
        <v>80</v>
      </c>
      <c r="AV757" s="12" t="s">
        <v>80</v>
      </c>
      <c r="AW757" s="12" t="s">
        <v>33</v>
      </c>
      <c r="AX757" s="12" t="s">
        <v>76</v>
      </c>
      <c r="AY757" s="240" t="s">
        <v>145</v>
      </c>
    </row>
    <row r="758" spans="2:65" s="1" customFormat="1" ht="20.4" customHeight="1">
      <c r="B758" s="38"/>
      <c r="C758" s="205" t="s">
        <v>825</v>
      </c>
      <c r="D758" s="205" t="s">
        <v>148</v>
      </c>
      <c r="E758" s="206" t="s">
        <v>826</v>
      </c>
      <c r="F758" s="207" t="s">
        <v>827</v>
      </c>
      <c r="G758" s="208" t="s">
        <v>316</v>
      </c>
      <c r="H758" s="209">
        <v>38</v>
      </c>
      <c r="I758" s="210"/>
      <c r="J758" s="211">
        <f>ROUND(I758*H758,2)</f>
        <v>0</v>
      </c>
      <c r="K758" s="207" t="s">
        <v>152</v>
      </c>
      <c r="L758" s="43"/>
      <c r="M758" s="212" t="s">
        <v>19</v>
      </c>
      <c r="N758" s="213" t="s">
        <v>42</v>
      </c>
      <c r="O758" s="79"/>
      <c r="P758" s="214">
        <f>O758*H758</f>
        <v>0</v>
      </c>
      <c r="Q758" s="214">
        <v>0.0002</v>
      </c>
      <c r="R758" s="214">
        <f>Q758*H758</f>
        <v>0.0076</v>
      </c>
      <c r="S758" s="214">
        <v>0</v>
      </c>
      <c r="T758" s="215">
        <f>S758*H758</f>
        <v>0</v>
      </c>
      <c r="AR758" s="17" t="s">
        <v>308</v>
      </c>
      <c r="AT758" s="17" t="s">
        <v>148</v>
      </c>
      <c r="AU758" s="17" t="s">
        <v>80</v>
      </c>
      <c r="AY758" s="17" t="s">
        <v>145</v>
      </c>
      <c r="BE758" s="216">
        <f>IF(N758="základní",J758,0)</f>
        <v>0</v>
      </c>
      <c r="BF758" s="216">
        <f>IF(N758="snížená",J758,0)</f>
        <v>0</v>
      </c>
      <c r="BG758" s="216">
        <f>IF(N758="zákl. přenesená",J758,0)</f>
        <v>0</v>
      </c>
      <c r="BH758" s="216">
        <f>IF(N758="sníž. přenesená",J758,0)</f>
        <v>0</v>
      </c>
      <c r="BI758" s="216">
        <f>IF(N758="nulová",J758,0)</f>
        <v>0</v>
      </c>
      <c r="BJ758" s="17" t="s">
        <v>76</v>
      </c>
      <c r="BK758" s="216">
        <f>ROUND(I758*H758,2)</f>
        <v>0</v>
      </c>
      <c r="BL758" s="17" t="s">
        <v>308</v>
      </c>
      <c r="BM758" s="17" t="s">
        <v>828</v>
      </c>
    </row>
    <row r="759" spans="2:47" s="1" customFormat="1" ht="12">
      <c r="B759" s="38"/>
      <c r="C759" s="39"/>
      <c r="D759" s="217" t="s">
        <v>155</v>
      </c>
      <c r="E759" s="39"/>
      <c r="F759" s="218" t="s">
        <v>814</v>
      </c>
      <c r="G759" s="39"/>
      <c r="H759" s="39"/>
      <c r="I759" s="131"/>
      <c r="J759" s="39"/>
      <c r="K759" s="39"/>
      <c r="L759" s="43"/>
      <c r="M759" s="219"/>
      <c r="N759" s="79"/>
      <c r="O759" s="79"/>
      <c r="P759" s="79"/>
      <c r="Q759" s="79"/>
      <c r="R759" s="79"/>
      <c r="S759" s="79"/>
      <c r="T759" s="80"/>
      <c r="AT759" s="17" t="s">
        <v>155</v>
      </c>
      <c r="AU759" s="17" t="s">
        <v>80</v>
      </c>
    </row>
    <row r="760" spans="2:51" s="11" customFormat="1" ht="12">
      <c r="B760" s="220"/>
      <c r="C760" s="221"/>
      <c r="D760" s="217" t="s">
        <v>157</v>
      </c>
      <c r="E760" s="222" t="s">
        <v>19</v>
      </c>
      <c r="F760" s="223" t="s">
        <v>1145</v>
      </c>
      <c r="G760" s="221"/>
      <c r="H760" s="222" t="s">
        <v>19</v>
      </c>
      <c r="I760" s="224"/>
      <c r="J760" s="221"/>
      <c r="K760" s="221"/>
      <c r="L760" s="225"/>
      <c r="M760" s="226"/>
      <c r="N760" s="227"/>
      <c r="O760" s="227"/>
      <c r="P760" s="227"/>
      <c r="Q760" s="227"/>
      <c r="R760" s="227"/>
      <c r="S760" s="227"/>
      <c r="T760" s="228"/>
      <c r="AT760" s="229" t="s">
        <v>157</v>
      </c>
      <c r="AU760" s="229" t="s">
        <v>80</v>
      </c>
      <c r="AV760" s="11" t="s">
        <v>76</v>
      </c>
      <c r="AW760" s="11" t="s">
        <v>33</v>
      </c>
      <c r="AX760" s="11" t="s">
        <v>71</v>
      </c>
      <c r="AY760" s="229" t="s">
        <v>145</v>
      </c>
    </row>
    <row r="761" spans="2:51" s="11" customFormat="1" ht="12">
      <c r="B761" s="220"/>
      <c r="C761" s="221"/>
      <c r="D761" s="217" t="s">
        <v>157</v>
      </c>
      <c r="E761" s="222" t="s">
        <v>19</v>
      </c>
      <c r="F761" s="223" t="s">
        <v>829</v>
      </c>
      <c r="G761" s="221"/>
      <c r="H761" s="222" t="s">
        <v>19</v>
      </c>
      <c r="I761" s="224"/>
      <c r="J761" s="221"/>
      <c r="K761" s="221"/>
      <c r="L761" s="225"/>
      <c r="M761" s="226"/>
      <c r="N761" s="227"/>
      <c r="O761" s="227"/>
      <c r="P761" s="227"/>
      <c r="Q761" s="227"/>
      <c r="R761" s="227"/>
      <c r="S761" s="227"/>
      <c r="T761" s="228"/>
      <c r="AT761" s="229" t="s">
        <v>157</v>
      </c>
      <c r="AU761" s="229" t="s">
        <v>80</v>
      </c>
      <c r="AV761" s="11" t="s">
        <v>76</v>
      </c>
      <c r="AW761" s="11" t="s">
        <v>33</v>
      </c>
      <c r="AX761" s="11" t="s">
        <v>71</v>
      </c>
      <c r="AY761" s="229" t="s">
        <v>145</v>
      </c>
    </row>
    <row r="762" spans="2:51" s="12" customFormat="1" ht="12">
      <c r="B762" s="230"/>
      <c r="C762" s="231"/>
      <c r="D762" s="217" t="s">
        <v>157</v>
      </c>
      <c r="E762" s="232" t="s">
        <v>19</v>
      </c>
      <c r="F762" s="233" t="s">
        <v>830</v>
      </c>
      <c r="G762" s="231"/>
      <c r="H762" s="234">
        <v>24</v>
      </c>
      <c r="I762" s="235"/>
      <c r="J762" s="231"/>
      <c r="K762" s="231"/>
      <c r="L762" s="236"/>
      <c r="M762" s="237"/>
      <c r="N762" s="238"/>
      <c r="O762" s="238"/>
      <c r="P762" s="238"/>
      <c r="Q762" s="238"/>
      <c r="R762" s="238"/>
      <c r="S762" s="238"/>
      <c r="T762" s="239"/>
      <c r="AT762" s="240" t="s">
        <v>157</v>
      </c>
      <c r="AU762" s="240" t="s">
        <v>80</v>
      </c>
      <c r="AV762" s="12" t="s">
        <v>80</v>
      </c>
      <c r="AW762" s="12" t="s">
        <v>33</v>
      </c>
      <c r="AX762" s="12" t="s">
        <v>71</v>
      </c>
      <c r="AY762" s="240" t="s">
        <v>145</v>
      </c>
    </row>
    <row r="763" spans="2:51" s="12" customFormat="1" ht="12">
      <c r="B763" s="230"/>
      <c r="C763" s="231"/>
      <c r="D763" s="217" t="s">
        <v>157</v>
      </c>
      <c r="E763" s="232" t="s">
        <v>19</v>
      </c>
      <c r="F763" s="233" t="s">
        <v>1238</v>
      </c>
      <c r="G763" s="231"/>
      <c r="H763" s="234">
        <v>14</v>
      </c>
      <c r="I763" s="235"/>
      <c r="J763" s="231"/>
      <c r="K763" s="231"/>
      <c r="L763" s="236"/>
      <c r="M763" s="237"/>
      <c r="N763" s="238"/>
      <c r="O763" s="238"/>
      <c r="P763" s="238"/>
      <c r="Q763" s="238"/>
      <c r="R763" s="238"/>
      <c r="S763" s="238"/>
      <c r="T763" s="239"/>
      <c r="AT763" s="240" t="s">
        <v>157</v>
      </c>
      <c r="AU763" s="240" t="s">
        <v>80</v>
      </c>
      <c r="AV763" s="12" t="s">
        <v>80</v>
      </c>
      <c r="AW763" s="12" t="s">
        <v>33</v>
      </c>
      <c r="AX763" s="12" t="s">
        <v>71</v>
      </c>
      <c r="AY763" s="240" t="s">
        <v>145</v>
      </c>
    </row>
    <row r="764" spans="2:51" s="13" customFormat="1" ht="12">
      <c r="B764" s="251"/>
      <c r="C764" s="252"/>
      <c r="D764" s="217" t="s">
        <v>157</v>
      </c>
      <c r="E764" s="253" t="s">
        <v>19</v>
      </c>
      <c r="F764" s="254" t="s">
        <v>185</v>
      </c>
      <c r="G764" s="252"/>
      <c r="H764" s="255">
        <v>38</v>
      </c>
      <c r="I764" s="256"/>
      <c r="J764" s="252"/>
      <c r="K764" s="252"/>
      <c r="L764" s="257"/>
      <c r="M764" s="258"/>
      <c r="N764" s="259"/>
      <c r="O764" s="259"/>
      <c r="P764" s="259"/>
      <c r="Q764" s="259"/>
      <c r="R764" s="259"/>
      <c r="S764" s="259"/>
      <c r="T764" s="260"/>
      <c r="AT764" s="261" t="s">
        <v>157</v>
      </c>
      <c r="AU764" s="261" t="s">
        <v>80</v>
      </c>
      <c r="AV764" s="13" t="s">
        <v>153</v>
      </c>
      <c r="AW764" s="13" t="s">
        <v>33</v>
      </c>
      <c r="AX764" s="13" t="s">
        <v>76</v>
      </c>
      <c r="AY764" s="261" t="s">
        <v>145</v>
      </c>
    </row>
    <row r="765" spans="2:65" s="1" customFormat="1" ht="14.4" customHeight="1">
      <c r="B765" s="38"/>
      <c r="C765" s="241" t="s">
        <v>832</v>
      </c>
      <c r="D765" s="241" t="s">
        <v>169</v>
      </c>
      <c r="E765" s="242" t="s">
        <v>833</v>
      </c>
      <c r="F765" s="243" t="s">
        <v>834</v>
      </c>
      <c r="G765" s="244" t="s">
        <v>316</v>
      </c>
      <c r="H765" s="245">
        <v>41.8</v>
      </c>
      <c r="I765" s="246"/>
      <c r="J765" s="247">
        <f>ROUND(I765*H765,2)</f>
        <v>0</v>
      </c>
      <c r="K765" s="243" t="s">
        <v>19</v>
      </c>
      <c r="L765" s="248"/>
      <c r="M765" s="249" t="s">
        <v>19</v>
      </c>
      <c r="N765" s="250" t="s">
        <v>42</v>
      </c>
      <c r="O765" s="79"/>
      <c r="P765" s="214">
        <f>O765*H765</f>
        <v>0</v>
      </c>
      <c r="Q765" s="214">
        <v>0.00017</v>
      </c>
      <c r="R765" s="214">
        <f>Q765*H765</f>
        <v>0.007106</v>
      </c>
      <c r="S765" s="214">
        <v>0</v>
      </c>
      <c r="T765" s="215">
        <f>S765*H765</f>
        <v>0</v>
      </c>
      <c r="AR765" s="17" t="s">
        <v>425</v>
      </c>
      <c r="AT765" s="17" t="s">
        <v>169</v>
      </c>
      <c r="AU765" s="17" t="s">
        <v>80</v>
      </c>
      <c r="AY765" s="17" t="s">
        <v>145</v>
      </c>
      <c r="BE765" s="216">
        <f>IF(N765="základní",J765,0)</f>
        <v>0</v>
      </c>
      <c r="BF765" s="216">
        <f>IF(N765="snížená",J765,0)</f>
        <v>0</v>
      </c>
      <c r="BG765" s="216">
        <f>IF(N765="zákl. přenesená",J765,0)</f>
        <v>0</v>
      </c>
      <c r="BH765" s="216">
        <f>IF(N765="sníž. přenesená",J765,0)</f>
        <v>0</v>
      </c>
      <c r="BI765" s="216">
        <f>IF(N765="nulová",J765,0)</f>
        <v>0</v>
      </c>
      <c r="BJ765" s="17" t="s">
        <v>76</v>
      </c>
      <c r="BK765" s="216">
        <f>ROUND(I765*H765,2)</f>
        <v>0</v>
      </c>
      <c r="BL765" s="17" t="s">
        <v>308</v>
      </c>
      <c r="BM765" s="17" t="s">
        <v>835</v>
      </c>
    </row>
    <row r="766" spans="2:51" s="12" customFormat="1" ht="12">
      <c r="B766" s="230"/>
      <c r="C766" s="231"/>
      <c r="D766" s="217" t="s">
        <v>157</v>
      </c>
      <c r="E766" s="231"/>
      <c r="F766" s="233" t="s">
        <v>1239</v>
      </c>
      <c r="G766" s="231"/>
      <c r="H766" s="234">
        <v>41.8</v>
      </c>
      <c r="I766" s="235"/>
      <c r="J766" s="231"/>
      <c r="K766" s="231"/>
      <c r="L766" s="236"/>
      <c r="M766" s="237"/>
      <c r="N766" s="238"/>
      <c r="O766" s="238"/>
      <c r="P766" s="238"/>
      <c r="Q766" s="238"/>
      <c r="R766" s="238"/>
      <c r="S766" s="238"/>
      <c r="T766" s="239"/>
      <c r="AT766" s="240" t="s">
        <v>157</v>
      </c>
      <c r="AU766" s="240" t="s">
        <v>80</v>
      </c>
      <c r="AV766" s="12" t="s">
        <v>80</v>
      </c>
      <c r="AW766" s="12" t="s">
        <v>4</v>
      </c>
      <c r="AX766" s="12" t="s">
        <v>76</v>
      </c>
      <c r="AY766" s="240" t="s">
        <v>145</v>
      </c>
    </row>
    <row r="767" spans="2:65" s="1" customFormat="1" ht="20.4" customHeight="1">
      <c r="B767" s="38"/>
      <c r="C767" s="205" t="s">
        <v>837</v>
      </c>
      <c r="D767" s="205" t="s">
        <v>148</v>
      </c>
      <c r="E767" s="206" t="s">
        <v>838</v>
      </c>
      <c r="F767" s="207" t="s">
        <v>839</v>
      </c>
      <c r="G767" s="208" t="s">
        <v>177</v>
      </c>
      <c r="H767" s="209">
        <v>10.04</v>
      </c>
      <c r="I767" s="210"/>
      <c r="J767" s="211">
        <f>ROUND(I767*H767,2)</f>
        <v>0</v>
      </c>
      <c r="K767" s="207" t="s">
        <v>152</v>
      </c>
      <c r="L767" s="43"/>
      <c r="M767" s="212" t="s">
        <v>19</v>
      </c>
      <c r="N767" s="213" t="s">
        <v>42</v>
      </c>
      <c r="O767" s="79"/>
      <c r="P767" s="214">
        <f>O767*H767</f>
        <v>0</v>
      </c>
      <c r="Q767" s="214">
        <v>0</v>
      </c>
      <c r="R767" s="214">
        <f>Q767*H767</f>
        <v>0</v>
      </c>
      <c r="S767" s="214">
        <v>0.08317</v>
      </c>
      <c r="T767" s="215">
        <f>S767*H767</f>
        <v>0.8350267999999998</v>
      </c>
      <c r="AR767" s="17" t="s">
        <v>308</v>
      </c>
      <c r="AT767" s="17" t="s">
        <v>148</v>
      </c>
      <c r="AU767" s="17" t="s">
        <v>80</v>
      </c>
      <c r="AY767" s="17" t="s">
        <v>145</v>
      </c>
      <c r="BE767" s="216">
        <f>IF(N767="základní",J767,0)</f>
        <v>0</v>
      </c>
      <c r="BF767" s="216">
        <f>IF(N767="snížená",J767,0)</f>
        <v>0</v>
      </c>
      <c r="BG767" s="216">
        <f>IF(N767="zákl. přenesená",J767,0)</f>
        <v>0</v>
      </c>
      <c r="BH767" s="216">
        <f>IF(N767="sníž. přenesená",J767,0)</f>
        <v>0</v>
      </c>
      <c r="BI767" s="216">
        <f>IF(N767="nulová",J767,0)</f>
        <v>0</v>
      </c>
      <c r="BJ767" s="17" t="s">
        <v>76</v>
      </c>
      <c r="BK767" s="216">
        <f>ROUND(I767*H767,2)</f>
        <v>0</v>
      </c>
      <c r="BL767" s="17" t="s">
        <v>308</v>
      </c>
      <c r="BM767" s="17" t="s">
        <v>840</v>
      </c>
    </row>
    <row r="768" spans="2:51" s="11" customFormat="1" ht="12">
      <c r="B768" s="220"/>
      <c r="C768" s="221"/>
      <c r="D768" s="217" t="s">
        <v>157</v>
      </c>
      <c r="E768" s="222" t="s">
        <v>19</v>
      </c>
      <c r="F768" s="223" t="s">
        <v>1168</v>
      </c>
      <c r="G768" s="221"/>
      <c r="H768" s="222" t="s">
        <v>19</v>
      </c>
      <c r="I768" s="224"/>
      <c r="J768" s="221"/>
      <c r="K768" s="221"/>
      <c r="L768" s="225"/>
      <c r="M768" s="226"/>
      <c r="N768" s="227"/>
      <c r="O768" s="227"/>
      <c r="P768" s="227"/>
      <c r="Q768" s="227"/>
      <c r="R768" s="227"/>
      <c r="S768" s="227"/>
      <c r="T768" s="228"/>
      <c r="AT768" s="229" t="s">
        <v>157</v>
      </c>
      <c r="AU768" s="229" t="s">
        <v>80</v>
      </c>
      <c r="AV768" s="11" t="s">
        <v>76</v>
      </c>
      <c r="AW768" s="11" t="s">
        <v>33</v>
      </c>
      <c r="AX768" s="11" t="s">
        <v>71</v>
      </c>
      <c r="AY768" s="229" t="s">
        <v>145</v>
      </c>
    </row>
    <row r="769" spans="2:51" s="11" customFormat="1" ht="12">
      <c r="B769" s="220"/>
      <c r="C769" s="221"/>
      <c r="D769" s="217" t="s">
        <v>157</v>
      </c>
      <c r="E769" s="222" t="s">
        <v>19</v>
      </c>
      <c r="F769" s="223" t="s">
        <v>336</v>
      </c>
      <c r="G769" s="221"/>
      <c r="H769" s="222" t="s">
        <v>19</v>
      </c>
      <c r="I769" s="224"/>
      <c r="J769" s="221"/>
      <c r="K769" s="221"/>
      <c r="L769" s="225"/>
      <c r="M769" s="226"/>
      <c r="N769" s="227"/>
      <c r="O769" s="227"/>
      <c r="P769" s="227"/>
      <c r="Q769" s="227"/>
      <c r="R769" s="227"/>
      <c r="S769" s="227"/>
      <c r="T769" s="228"/>
      <c r="AT769" s="229" t="s">
        <v>157</v>
      </c>
      <c r="AU769" s="229" t="s">
        <v>80</v>
      </c>
      <c r="AV769" s="11" t="s">
        <v>76</v>
      </c>
      <c r="AW769" s="11" t="s">
        <v>33</v>
      </c>
      <c r="AX769" s="11" t="s">
        <v>71</v>
      </c>
      <c r="AY769" s="229" t="s">
        <v>145</v>
      </c>
    </row>
    <row r="770" spans="2:51" s="11" customFormat="1" ht="12">
      <c r="B770" s="220"/>
      <c r="C770" s="221"/>
      <c r="D770" s="217" t="s">
        <v>157</v>
      </c>
      <c r="E770" s="222" t="s">
        <v>19</v>
      </c>
      <c r="F770" s="223" t="s">
        <v>337</v>
      </c>
      <c r="G770" s="221"/>
      <c r="H770" s="222" t="s">
        <v>19</v>
      </c>
      <c r="I770" s="224"/>
      <c r="J770" s="221"/>
      <c r="K770" s="221"/>
      <c r="L770" s="225"/>
      <c r="M770" s="226"/>
      <c r="N770" s="227"/>
      <c r="O770" s="227"/>
      <c r="P770" s="227"/>
      <c r="Q770" s="227"/>
      <c r="R770" s="227"/>
      <c r="S770" s="227"/>
      <c r="T770" s="228"/>
      <c r="AT770" s="229" t="s">
        <v>157</v>
      </c>
      <c r="AU770" s="229" t="s">
        <v>80</v>
      </c>
      <c r="AV770" s="11" t="s">
        <v>76</v>
      </c>
      <c r="AW770" s="11" t="s">
        <v>33</v>
      </c>
      <c r="AX770" s="11" t="s">
        <v>71</v>
      </c>
      <c r="AY770" s="229" t="s">
        <v>145</v>
      </c>
    </row>
    <row r="771" spans="2:51" s="12" customFormat="1" ht="12">
      <c r="B771" s="230"/>
      <c r="C771" s="231"/>
      <c r="D771" s="217" t="s">
        <v>157</v>
      </c>
      <c r="E771" s="232" t="s">
        <v>19</v>
      </c>
      <c r="F771" s="233" t="s">
        <v>1240</v>
      </c>
      <c r="G771" s="231"/>
      <c r="H771" s="234">
        <v>6.18</v>
      </c>
      <c r="I771" s="235"/>
      <c r="J771" s="231"/>
      <c r="K771" s="231"/>
      <c r="L771" s="236"/>
      <c r="M771" s="237"/>
      <c r="N771" s="238"/>
      <c r="O771" s="238"/>
      <c r="P771" s="238"/>
      <c r="Q771" s="238"/>
      <c r="R771" s="238"/>
      <c r="S771" s="238"/>
      <c r="T771" s="239"/>
      <c r="AT771" s="240" t="s">
        <v>157</v>
      </c>
      <c r="AU771" s="240" t="s">
        <v>80</v>
      </c>
      <c r="AV771" s="12" t="s">
        <v>80</v>
      </c>
      <c r="AW771" s="12" t="s">
        <v>33</v>
      </c>
      <c r="AX771" s="12" t="s">
        <v>71</v>
      </c>
      <c r="AY771" s="240" t="s">
        <v>145</v>
      </c>
    </row>
    <row r="772" spans="2:51" s="11" customFormat="1" ht="12">
      <c r="B772" s="220"/>
      <c r="C772" s="221"/>
      <c r="D772" s="217" t="s">
        <v>157</v>
      </c>
      <c r="E772" s="222" t="s">
        <v>19</v>
      </c>
      <c r="F772" s="223" t="s">
        <v>340</v>
      </c>
      <c r="G772" s="221"/>
      <c r="H772" s="222" t="s">
        <v>19</v>
      </c>
      <c r="I772" s="224"/>
      <c r="J772" s="221"/>
      <c r="K772" s="221"/>
      <c r="L772" s="225"/>
      <c r="M772" s="226"/>
      <c r="N772" s="227"/>
      <c r="O772" s="227"/>
      <c r="P772" s="227"/>
      <c r="Q772" s="227"/>
      <c r="R772" s="227"/>
      <c r="S772" s="227"/>
      <c r="T772" s="228"/>
      <c r="AT772" s="229" t="s">
        <v>157</v>
      </c>
      <c r="AU772" s="229" t="s">
        <v>80</v>
      </c>
      <c r="AV772" s="11" t="s">
        <v>76</v>
      </c>
      <c r="AW772" s="11" t="s">
        <v>33</v>
      </c>
      <c r="AX772" s="11" t="s">
        <v>71</v>
      </c>
      <c r="AY772" s="229" t="s">
        <v>145</v>
      </c>
    </row>
    <row r="773" spans="2:51" s="12" customFormat="1" ht="12">
      <c r="B773" s="230"/>
      <c r="C773" s="231"/>
      <c r="D773" s="217" t="s">
        <v>157</v>
      </c>
      <c r="E773" s="232" t="s">
        <v>19</v>
      </c>
      <c r="F773" s="233" t="s">
        <v>1241</v>
      </c>
      <c r="G773" s="231"/>
      <c r="H773" s="234">
        <v>3.86</v>
      </c>
      <c r="I773" s="235"/>
      <c r="J773" s="231"/>
      <c r="K773" s="231"/>
      <c r="L773" s="236"/>
      <c r="M773" s="237"/>
      <c r="N773" s="238"/>
      <c r="O773" s="238"/>
      <c r="P773" s="238"/>
      <c r="Q773" s="238"/>
      <c r="R773" s="238"/>
      <c r="S773" s="238"/>
      <c r="T773" s="239"/>
      <c r="AT773" s="240" t="s">
        <v>157</v>
      </c>
      <c r="AU773" s="240" t="s">
        <v>80</v>
      </c>
      <c r="AV773" s="12" t="s">
        <v>80</v>
      </c>
      <c r="AW773" s="12" t="s">
        <v>33</v>
      </c>
      <c r="AX773" s="12" t="s">
        <v>71</v>
      </c>
      <c r="AY773" s="240" t="s">
        <v>145</v>
      </c>
    </row>
    <row r="774" spans="2:51" s="14" customFormat="1" ht="12">
      <c r="B774" s="262"/>
      <c r="C774" s="263"/>
      <c r="D774" s="217" t="s">
        <v>157</v>
      </c>
      <c r="E774" s="264" t="s">
        <v>91</v>
      </c>
      <c r="F774" s="265" t="s">
        <v>229</v>
      </c>
      <c r="G774" s="263"/>
      <c r="H774" s="266">
        <v>10.04</v>
      </c>
      <c r="I774" s="267"/>
      <c r="J774" s="263"/>
      <c r="K774" s="263"/>
      <c r="L774" s="268"/>
      <c r="M774" s="269"/>
      <c r="N774" s="270"/>
      <c r="O774" s="270"/>
      <c r="P774" s="270"/>
      <c r="Q774" s="270"/>
      <c r="R774" s="270"/>
      <c r="S774" s="270"/>
      <c r="T774" s="271"/>
      <c r="AT774" s="272" t="s">
        <v>157</v>
      </c>
      <c r="AU774" s="272" t="s">
        <v>80</v>
      </c>
      <c r="AV774" s="14" t="s">
        <v>146</v>
      </c>
      <c r="AW774" s="14" t="s">
        <v>33</v>
      </c>
      <c r="AX774" s="14" t="s">
        <v>71</v>
      </c>
      <c r="AY774" s="272" t="s">
        <v>145</v>
      </c>
    </row>
    <row r="775" spans="2:51" s="13" customFormat="1" ht="12">
      <c r="B775" s="251"/>
      <c r="C775" s="252"/>
      <c r="D775" s="217" t="s">
        <v>157</v>
      </c>
      <c r="E775" s="253" t="s">
        <v>19</v>
      </c>
      <c r="F775" s="254" t="s">
        <v>185</v>
      </c>
      <c r="G775" s="252"/>
      <c r="H775" s="255">
        <v>10.04</v>
      </c>
      <c r="I775" s="256"/>
      <c r="J775" s="252"/>
      <c r="K775" s="252"/>
      <c r="L775" s="257"/>
      <c r="M775" s="258"/>
      <c r="N775" s="259"/>
      <c r="O775" s="259"/>
      <c r="P775" s="259"/>
      <c r="Q775" s="259"/>
      <c r="R775" s="259"/>
      <c r="S775" s="259"/>
      <c r="T775" s="260"/>
      <c r="AT775" s="261" t="s">
        <v>157</v>
      </c>
      <c r="AU775" s="261" t="s">
        <v>80</v>
      </c>
      <c r="AV775" s="13" t="s">
        <v>153</v>
      </c>
      <c r="AW775" s="13" t="s">
        <v>33</v>
      </c>
      <c r="AX775" s="13" t="s">
        <v>76</v>
      </c>
      <c r="AY775" s="261" t="s">
        <v>145</v>
      </c>
    </row>
    <row r="776" spans="2:65" s="1" customFormat="1" ht="20.4" customHeight="1">
      <c r="B776" s="38"/>
      <c r="C776" s="205" t="s">
        <v>843</v>
      </c>
      <c r="D776" s="205" t="s">
        <v>148</v>
      </c>
      <c r="E776" s="206" t="s">
        <v>844</v>
      </c>
      <c r="F776" s="207" t="s">
        <v>845</v>
      </c>
      <c r="G776" s="208" t="s">
        <v>177</v>
      </c>
      <c r="H776" s="209">
        <v>100.1</v>
      </c>
      <c r="I776" s="210"/>
      <c r="J776" s="211">
        <f>ROUND(I776*H776,2)</f>
        <v>0</v>
      </c>
      <c r="K776" s="207" t="s">
        <v>152</v>
      </c>
      <c r="L776" s="43"/>
      <c r="M776" s="212" t="s">
        <v>19</v>
      </c>
      <c r="N776" s="213" t="s">
        <v>42</v>
      </c>
      <c r="O776" s="79"/>
      <c r="P776" s="214">
        <f>O776*H776</f>
        <v>0</v>
      </c>
      <c r="Q776" s="214">
        <v>0.00635</v>
      </c>
      <c r="R776" s="214">
        <f>Q776*H776</f>
        <v>0.635635</v>
      </c>
      <c r="S776" s="214">
        <v>0</v>
      </c>
      <c r="T776" s="215">
        <f>S776*H776</f>
        <v>0</v>
      </c>
      <c r="AR776" s="17" t="s">
        <v>308</v>
      </c>
      <c r="AT776" s="17" t="s">
        <v>148</v>
      </c>
      <c r="AU776" s="17" t="s">
        <v>80</v>
      </c>
      <c r="AY776" s="17" t="s">
        <v>145</v>
      </c>
      <c r="BE776" s="216">
        <f>IF(N776="základní",J776,0)</f>
        <v>0</v>
      </c>
      <c r="BF776" s="216">
        <f>IF(N776="snížená",J776,0)</f>
        <v>0</v>
      </c>
      <c r="BG776" s="216">
        <f>IF(N776="zákl. přenesená",J776,0)</f>
        <v>0</v>
      </c>
      <c r="BH776" s="216">
        <f>IF(N776="sníž. přenesená",J776,0)</f>
        <v>0</v>
      </c>
      <c r="BI776" s="216">
        <f>IF(N776="nulová",J776,0)</f>
        <v>0</v>
      </c>
      <c r="BJ776" s="17" t="s">
        <v>76</v>
      </c>
      <c r="BK776" s="216">
        <f>ROUND(I776*H776,2)</f>
        <v>0</v>
      </c>
      <c r="BL776" s="17" t="s">
        <v>308</v>
      </c>
      <c r="BM776" s="17" t="s">
        <v>846</v>
      </c>
    </row>
    <row r="777" spans="2:47" s="1" customFormat="1" ht="12">
      <c r="B777" s="38"/>
      <c r="C777" s="39"/>
      <c r="D777" s="217" t="s">
        <v>155</v>
      </c>
      <c r="E777" s="39"/>
      <c r="F777" s="218" t="s">
        <v>847</v>
      </c>
      <c r="G777" s="39"/>
      <c r="H777" s="39"/>
      <c r="I777" s="131"/>
      <c r="J777" s="39"/>
      <c r="K777" s="39"/>
      <c r="L777" s="43"/>
      <c r="M777" s="219"/>
      <c r="N777" s="79"/>
      <c r="O777" s="79"/>
      <c r="P777" s="79"/>
      <c r="Q777" s="79"/>
      <c r="R777" s="79"/>
      <c r="S777" s="79"/>
      <c r="T777" s="80"/>
      <c r="AT777" s="17" t="s">
        <v>155</v>
      </c>
      <c r="AU777" s="17" t="s">
        <v>80</v>
      </c>
    </row>
    <row r="778" spans="2:51" s="11" customFormat="1" ht="12">
      <c r="B778" s="220"/>
      <c r="C778" s="221"/>
      <c r="D778" s="217" t="s">
        <v>157</v>
      </c>
      <c r="E778" s="222" t="s">
        <v>19</v>
      </c>
      <c r="F778" s="223" t="s">
        <v>1145</v>
      </c>
      <c r="G778" s="221"/>
      <c r="H778" s="222" t="s">
        <v>19</v>
      </c>
      <c r="I778" s="224"/>
      <c r="J778" s="221"/>
      <c r="K778" s="221"/>
      <c r="L778" s="225"/>
      <c r="M778" s="226"/>
      <c r="N778" s="227"/>
      <c r="O778" s="227"/>
      <c r="P778" s="227"/>
      <c r="Q778" s="227"/>
      <c r="R778" s="227"/>
      <c r="S778" s="227"/>
      <c r="T778" s="228"/>
      <c r="AT778" s="229" t="s">
        <v>157</v>
      </c>
      <c r="AU778" s="229" t="s">
        <v>80</v>
      </c>
      <c r="AV778" s="11" t="s">
        <v>76</v>
      </c>
      <c r="AW778" s="11" t="s">
        <v>33</v>
      </c>
      <c r="AX778" s="11" t="s">
        <v>71</v>
      </c>
      <c r="AY778" s="229" t="s">
        <v>145</v>
      </c>
    </row>
    <row r="779" spans="2:51" s="11" customFormat="1" ht="12">
      <c r="B779" s="220"/>
      <c r="C779" s="221"/>
      <c r="D779" s="217" t="s">
        <v>157</v>
      </c>
      <c r="E779" s="222" t="s">
        <v>19</v>
      </c>
      <c r="F779" s="223" t="s">
        <v>159</v>
      </c>
      <c r="G779" s="221"/>
      <c r="H779" s="222" t="s">
        <v>19</v>
      </c>
      <c r="I779" s="224"/>
      <c r="J779" s="221"/>
      <c r="K779" s="221"/>
      <c r="L779" s="225"/>
      <c r="M779" s="226"/>
      <c r="N779" s="227"/>
      <c r="O779" s="227"/>
      <c r="P779" s="227"/>
      <c r="Q779" s="227"/>
      <c r="R779" s="227"/>
      <c r="S779" s="227"/>
      <c r="T779" s="228"/>
      <c r="AT779" s="229" t="s">
        <v>157</v>
      </c>
      <c r="AU779" s="229" t="s">
        <v>80</v>
      </c>
      <c r="AV779" s="11" t="s">
        <v>76</v>
      </c>
      <c r="AW779" s="11" t="s">
        <v>33</v>
      </c>
      <c r="AX779" s="11" t="s">
        <v>71</v>
      </c>
      <c r="AY779" s="229" t="s">
        <v>145</v>
      </c>
    </row>
    <row r="780" spans="2:51" s="12" customFormat="1" ht="12">
      <c r="B780" s="230"/>
      <c r="C780" s="231"/>
      <c r="D780" s="217" t="s">
        <v>157</v>
      </c>
      <c r="E780" s="232" t="s">
        <v>19</v>
      </c>
      <c r="F780" s="233" t="s">
        <v>95</v>
      </c>
      <c r="G780" s="231"/>
      <c r="H780" s="234">
        <v>100.1</v>
      </c>
      <c r="I780" s="235"/>
      <c r="J780" s="231"/>
      <c r="K780" s="231"/>
      <c r="L780" s="236"/>
      <c r="M780" s="237"/>
      <c r="N780" s="238"/>
      <c r="O780" s="238"/>
      <c r="P780" s="238"/>
      <c r="Q780" s="238"/>
      <c r="R780" s="238"/>
      <c r="S780" s="238"/>
      <c r="T780" s="239"/>
      <c r="AT780" s="240" t="s">
        <v>157</v>
      </c>
      <c r="AU780" s="240" t="s">
        <v>80</v>
      </c>
      <c r="AV780" s="12" t="s">
        <v>80</v>
      </c>
      <c r="AW780" s="12" t="s">
        <v>33</v>
      </c>
      <c r="AX780" s="12" t="s">
        <v>76</v>
      </c>
      <c r="AY780" s="240" t="s">
        <v>145</v>
      </c>
    </row>
    <row r="781" spans="2:65" s="1" customFormat="1" ht="40.8" customHeight="1">
      <c r="B781" s="38"/>
      <c r="C781" s="241" t="s">
        <v>848</v>
      </c>
      <c r="D781" s="241" t="s">
        <v>169</v>
      </c>
      <c r="E781" s="242" t="s">
        <v>849</v>
      </c>
      <c r="F781" s="243" t="s">
        <v>850</v>
      </c>
      <c r="G781" s="244" t="s">
        <v>177</v>
      </c>
      <c r="H781" s="245">
        <v>110.11</v>
      </c>
      <c r="I781" s="246"/>
      <c r="J781" s="247">
        <f>ROUND(I781*H781,2)</f>
        <v>0</v>
      </c>
      <c r="K781" s="243" t="s">
        <v>19</v>
      </c>
      <c r="L781" s="248"/>
      <c r="M781" s="249" t="s">
        <v>19</v>
      </c>
      <c r="N781" s="250" t="s">
        <v>42</v>
      </c>
      <c r="O781" s="79"/>
      <c r="P781" s="214">
        <f>O781*H781</f>
        <v>0</v>
      </c>
      <c r="Q781" s="214">
        <v>0.0207</v>
      </c>
      <c r="R781" s="214">
        <f>Q781*H781</f>
        <v>2.279277</v>
      </c>
      <c r="S781" s="214">
        <v>0</v>
      </c>
      <c r="T781" s="215">
        <f>S781*H781</f>
        <v>0</v>
      </c>
      <c r="AR781" s="17" t="s">
        <v>425</v>
      </c>
      <c r="AT781" s="17" t="s">
        <v>169</v>
      </c>
      <c r="AU781" s="17" t="s">
        <v>80</v>
      </c>
      <c r="AY781" s="17" t="s">
        <v>145</v>
      </c>
      <c r="BE781" s="216">
        <f>IF(N781="základní",J781,0)</f>
        <v>0</v>
      </c>
      <c r="BF781" s="216">
        <f>IF(N781="snížená",J781,0)</f>
        <v>0</v>
      </c>
      <c r="BG781" s="216">
        <f>IF(N781="zákl. přenesená",J781,0)</f>
        <v>0</v>
      </c>
      <c r="BH781" s="216">
        <f>IF(N781="sníž. přenesená",J781,0)</f>
        <v>0</v>
      </c>
      <c r="BI781" s="216">
        <f>IF(N781="nulová",J781,0)</f>
        <v>0</v>
      </c>
      <c r="BJ781" s="17" t="s">
        <v>76</v>
      </c>
      <c r="BK781" s="216">
        <f>ROUND(I781*H781,2)</f>
        <v>0</v>
      </c>
      <c r="BL781" s="17" t="s">
        <v>308</v>
      </c>
      <c r="BM781" s="17" t="s">
        <v>851</v>
      </c>
    </row>
    <row r="782" spans="2:51" s="12" customFormat="1" ht="12">
      <c r="B782" s="230"/>
      <c r="C782" s="231"/>
      <c r="D782" s="217" t="s">
        <v>157</v>
      </c>
      <c r="E782" s="231"/>
      <c r="F782" s="233" t="s">
        <v>1242</v>
      </c>
      <c r="G782" s="231"/>
      <c r="H782" s="234">
        <v>110.11</v>
      </c>
      <c r="I782" s="235"/>
      <c r="J782" s="231"/>
      <c r="K782" s="231"/>
      <c r="L782" s="236"/>
      <c r="M782" s="237"/>
      <c r="N782" s="238"/>
      <c r="O782" s="238"/>
      <c r="P782" s="238"/>
      <c r="Q782" s="238"/>
      <c r="R782" s="238"/>
      <c r="S782" s="238"/>
      <c r="T782" s="239"/>
      <c r="AT782" s="240" t="s">
        <v>157</v>
      </c>
      <c r="AU782" s="240" t="s">
        <v>80</v>
      </c>
      <c r="AV782" s="12" t="s">
        <v>80</v>
      </c>
      <c r="AW782" s="12" t="s">
        <v>4</v>
      </c>
      <c r="AX782" s="12" t="s">
        <v>76</v>
      </c>
      <c r="AY782" s="240" t="s">
        <v>145</v>
      </c>
    </row>
    <row r="783" spans="2:65" s="1" customFormat="1" ht="20.4" customHeight="1">
      <c r="B783" s="38"/>
      <c r="C783" s="205" t="s">
        <v>853</v>
      </c>
      <c r="D783" s="205" t="s">
        <v>148</v>
      </c>
      <c r="E783" s="206" t="s">
        <v>854</v>
      </c>
      <c r="F783" s="207" t="s">
        <v>855</v>
      </c>
      <c r="G783" s="208" t="s">
        <v>316</v>
      </c>
      <c r="H783" s="209">
        <v>100</v>
      </c>
      <c r="I783" s="210"/>
      <c r="J783" s="211">
        <f>ROUND(I783*H783,2)</f>
        <v>0</v>
      </c>
      <c r="K783" s="207" t="s">
        <v>152</v>
      </c>
      <c r="L783" s="43"/>
      <c r="M783" s="212" t="s">
        <v>19</v>
      </c>
      <c r="N783" s="213" t="s">
        <v>42</v>
      </c>
      <c r="O783" s="79"/>
      <c r="P783" s="214">
        <f>O783*H783</f>
        <v>0</v>
      </c>
      <c r="Q783" s="214">
        <v>3E-05</v>
      </c>
      <c r="R783" s="214">
        <f>Q783*H783</f>
        <v>0.003</v>
      </c>
      <c r="S783" s="214">
        <v>0</v>
      </c>
      <c r="T783" s="215">
        <f>S783*H783</f>
        <v>0</v>
      </c>
      <c r="AR783" s="17" t="s">
        <v>308</v>
      </c>
      <c r="AT783" s="17" t="s">
        <v>148</v>
      </c>
      <c r="AU783" s="17" t="s">
        <v>80</v>
      </c>
      <c r="AY783" s="17" t="s">
        <v>145</v>
      </c>
      <c r="BE783" s="216">
        <f>IF(N783="základní",J783,0)</f>
        <v>0</v>
      </c>
      <c r="BF783" s="216">
        <f>IF(N783="snížená",J783,0)</f>
        <v>0</v>
      </c>
      <c r="BG783" s="216">
        <f>IF(N783="zákl. přenesená",J783,0)</f>
        <v>0</v>
      </c>
      <c r="BH783" s="216">
        <f>IF(N783="sníž. přenesená",J783,0)</f>
        <v>0</v>
      </c>
      <c r="BI783" s="216">
        <f>IF(N783="nulová",J783,0)</f>
        <v>0</v>
      </c>
      <c r="BJ783" s="17" t="s">
        <v>76</v>
      </c>
      <c r="BK783" s="216">
        <f>ROUND(I783*H783,2)</f>
        <v>0</v>
      </c>
      <c r="BL783" s="17" t="s">
        <v>308</v>
      </c>
      <c r="BM783" s="17" t="s">
        <v>856</v>
      </c>
    </row>
    <row r="784" spans="2:47" s="1" customFormat="1" ht="12">
      <c r="B784" s="38"/>
      <c r="C784" s="39"/>
      <c r="D784" s="217" t="s">
        <v>155</v>
      </c>
      <c r="E784" s="39"/>
      <c r="F784" s="218" t="s">
        <v>857</v>
      </c>
      <c r="G784" s="39"/>
      <c r="H784" s="39"/>
      <c r="I784" s="131"/>
      <c r="J784" s="39"/>
      <c r="K784" s="39"/>
      <c r="L784" s="43"/>
      <c r="M784" s="219"/>
      <c r="N784" s="79"/>
      <c r="O784" s="79"/>
      <c r="P784" s="79"/>
      <c r="Q784" s="79"/>
      <c r="R784" s="79"/>
      <c r="S784" s="79"/>
      <c r="T784" s="80"/>
      <c r="AT784" s="17" t="s">
        <v>155</v>
      </c>
      <c r="AU784" s="17" t="s">
        <v>80</v>
      </c>
    </row>
    <row r="785" spans="2:65" s="1" customFormat="1" ht="20.4" customHeight="1">
      <c r="B785" s="38"/>
      <c r="C785" s="205" t="s">
        <v>858</v>
      </c>
      <c r="D785" s="205" t="s">
        <v>148</v>
      </c>
      <c r="E785" s="206" t="s">
        <v>859</v>
      </c>
      <c r="F785" s="207" t="s">
        <v>860</v>
      </c>
      <c r="G785" s="208" t="s">
        <v>151</v>
      </c>
      <c r="H785" s="209">
        <v>120</v>
      </c>
      <c r="I785" s="210"/>
      <c r="J785" s="211">
        <f>ROUND(I785*H785,2)</f>
        <v>0</v>
      </c>
      <c r="K785" s="207" t="s">
        <v>152</v>
      </c>
      <c r="L785" s="43"/>
      <c r="M785" s="212" t="s">
        <v>19</v>
      </c>
      <c r="N785" s="213" t="s">
        <v>42</v>
      </c>
      <c r="O785" s="79"/>
      <c r="P785" s="214">
        <f>O785*H785</f>
        <v>0</v>
      </c>
      <c r="Q785" s="214">
        <v>0</v>
      </c>
      <c r="R785" s="214">
        <f>Q785*H785</f>
        <v>0</v>
      </c>
      <c r="S785" s="214">
        <v>0</v>
      </c>
      <c r="T785" s="215">
        <f>S785*H785</f>
        <v>0</v>
      </c>
      <c r="AR785" s="17" t="s">
        <v>308</v>
      </c>
      <c r="AT785" s="17" t="s">
        <v>148</v>
      </c>
      <c r="AU785" s="17" t="s">
        <v>80</v>
      </c>
      <c r="AY785" s="17" t="s">
        <v>145</v>
      </c>
      <c r="BE785" s="216">
        <f>IF(N785="základní",J785,0)</f>
        <v>0</v>
      </c>
      <c r="BF785" s="216">
        <f>IF(N785="snížená",J785,0)</f>
        <v>0</v>
      </c>
      <c r="BG785" s="216">
        <f>IF(N785="zákl. přenesená",J785,0)</f>
        <v>0</v>
      </c>
      <c r="BH785" s="216">
        <f>IF(N785="sníž. přenesená",J785,0)</f>
        <v>0</v>
      </c>
      <c r="BI785" s="216">
        <f>IF(N785="nulová",J785,0)</f>
        <v>0</v>
      </c>
      <c r="BJ785" s="17" t="s">
        <v>76</v>
      </c>
      <c r="BK785" s="216">
        <f>ROUND(I785*H785,2)</f>
        <v>0</v>
      </c>
      <c r="BL785" s="17" t="s">
        <v>308</v>
      </c>
      <c r="BM785" s="17" t="s">
        <v>861</v>
      </c>
    </row>
    <row r="786" spans="2:47" s="1" customFormat="1" ht="12">
      <c r="B786" s="38"/>
      <c r="C786" s="39"/>
      <c r="D786" s="217" t="s">
        <v>155</v>
      </c>
      <c r="E786" s="39"/>
      <c r="F786" s="218" t="s">
        <v>857</v>
      </c>
      <c r="G786" s="39"/>
      <c r="H786" s="39"/>
      <c r="I786" s="131"/>
      <c r="J786" s="39"/>
      <c r="K786" s="39"/>
      <c r="L786" s="43"/>
      <c r="M786" s="219"/>
      <c r="N786" s="79"/>
      <c r="O786" s="79"/>
      <c r="P786" s="79"/>
      <c r="Q786" s="79"/>
      <c r="R786" s="79"/>
      <c r="S786" s="79"/>
      <c r="T786" s="80"/>
      <c r="AT786" s="17" t="s">
        <v>155</v>
      </c>
      <c r="AU786" s="17" t="s">
        <v>80</v>
      </c>
    </row>
    <row r="787" spans="2:65" s="1" customFormat="1" ht="20.4" customHeight="1">
      <c r="B787" s="38"/>
      <c r="C787" s="205" t="s">
        <v>862</v>
      </c>
      <c r="D787" s="205" t="s">
        <v>148</v>
      </c>
      <c r="E787" s="206" t="s">
        <v>863</v>
      </c>
      <c r="F787" s="207" t="s">
        <v>864</v>
      </c>
      <c r="G787" s="208" t="s">
        <v>164</v>
      </c>
      <c r="H787" s="209">
        <v>3.413</v>
      </c>
      <c r="I787" s="210"/>
      <c r="J787" s="211">
        <f>ROUND(I787*H787,2)</f>
        <v>0</v>
      </c>
      <c r="K787" s="207" t="s">
        <v>152</v>
      </c>
      <c r="L787" s="43"/>
      <c r="M787" s="212" t="s">
        <v>19</v>
      </c>
      <c r="N787" s="213" t="s">
        <v>42</v>
      </c>
      <c r="O787" s="79"/>
      <c r="P787" s="214">
        <f>O787*H787</f>
        <v>0</v>
      </c>
      <c r="Q787" s="214">
        <v>0</v>
      </c>
      <c r="R787" s="214">
        <f>Q787*H787</f>
        <v>0</v>
      </c>
      <c r="S787" s="214">
        <v>0</v>
      </c>
      <c r="T787" s="215">
        <f>S787*H787</f>
        <v>0</v>
      </c>
      <c r="AR787" s="17" t="s">
        <v>308</v>
      </c>
      <c r="AT787" s="17" t="s">
        <v>148</v>
      </c>
      <c r="AU787" s="17" t="s">
        <v>80</v>
      </c>
      <c r="AY787" s="17" t="s">
        <v>145</v>
      </c>
      <c r="BE787" s="216">
        <f>IF(N787="základní",J787,0)</f>
        <v>0</v>
      </c>
      <c r="BF787" s="216">
        <f>IF(N787="snížená",J787,0)</f>
        <v>0</v>
      </c>
      <c r="BG787" s="216">
        <f>IF(N787="zákl. přenesená",J787,0)</f>
        <v>0</v>
      </c>
      <c r="BH787" s="216">
        <f>IF(N787="sníž. přenesená",J787,0)</f>
        <v>0</v>
      </c>
      <c r="BI787" s="216">
        <f>IF(N787="nulová",J787,0)</f>
        <v>0</v>
      </c>
      <c r="BJ787" s="17" t="s">
        <v>76</v>
      </c>
      <c r="BK787" s="216">
        <f>ROUND(I787*H787,2)</f>
        <v>0</v>
      </c>
      <c r="BL787" s="17" t="s">
        <v>308</v>
      </c>
      <c r="BM787" s="17" t="s">
        <v>865</v>
      </c>
    </row>
    <row r="788" spans="2:47" s="1" customFormat="1" ht="12">
      <c r="B788" s="38"/>
      <c r="C788" s="39"/>
      <c r="D788" s="217" t="s">
        <v>155</v>
      </c>
      <c r="E788" s="39"/>
      <c r="F788" s="218" t="s">
        <v>474</v>
      </c>
      <c r="G788" s="39"/>
      <c r="H788" s="39"/>
      <c r="I788" s="131"/>
      <c r="J788" s="39"/>
      <c r="K788" s="39"/>
      <c r="L788" s="43"/>
      <c r="M788" s="219"/>
      <c r="N788" s="79"/>
      <c r="O788" s="79"/>
      <c r="P788" s="79"/>
      <c r="Q788" s="79"/>
      <c r="R788" s="79"/>
      <c r="S788" s="79"/>
      <c r="T788" s="80"/>
      <c r="AT788" s="17" t="s">
        <v>155</v>
      </c>
      <c r="AU788" s="17" t="s">
        <v>80</v>
      </c>
    </row>
    <row r="789" spans="2:63" s="10" customFormat="1" ht="22.8" customHeight="1">
      <c r="B789" s="189"/>
      <c r="C789" s="190"/>
      <c r="D789" s="191" t="s">
        <v>70</v>
      </c>
      <c r="E789" s="203" t="s">
        <v>866</v>
      </c>
      <c r="F789" s="203" t="s">
        <v>867</v>
      </c>
      <c r="G789" s="190"/>
      <c r="H789" s="190"/>
      <c r="I789" s="193"/>
      <c r="J789" s="204">
        <f>BK789</f>
        <v>0</v>
      </c>
      <c r="K789" s="190"/>
      <c r="L789" s="195"/>
      <c r="M789" s="196"/>
      <c r="N789" s="197"/>
      <c r="O789" s="197"/>
      <c r="P789" s="198">
        <f>SUM(P790:P969)</f>
        <v>0</v>
      </c>
      <c r="Q789" s="197"/>
      <c r="R789" s="198">
        <f>SUM(R790:R969)</f>
        <v>9.262059999999998</v>
      </c>
      <c r="S789" s="197"/>
      <c r="T789" s="199">
        <f>SUM(T790:T969)</f>
        <v>2.9068840000000002</v>
      </c>
      <c r="AR789" s="200" t="s">
        <v>80</v>
      </c>
      <c r="AT789" s="201" t="s">
        <v>70</v>
      </c>
      <c r="AU789" s="201" t="s">
        <v>76</v>
      </c>
      <c r="AY789" s="200" t="s">
        <v>145</v>
      </c>
      <c r="BK789" s="202">
        <f>SUM(BK790:BK969)</f>
        <v>0</v>
      </c>
    </row>
    <row r="790" spans="2:65" s="1" customFormat="1" ht="20.4" customHeight="1">
      <c r="B790" s="38"/>
      <c r="C790" s="205" t="s">
        <v>868</v>
      </c>
      <c r="D790" s="205" t="s">
        <v>148</v>
      </c>
      <c r="E790" s="206" t="s">
        <v>869</v>
      </c>
      <c r="F790" s="207" t="s">
        <v>870</v>
      </c>
      <c r="G790" s="208" t="s">
        <v>177</v>
      </c>
      <c r="H790" s="209">
        <v>960.1</v>
      </c>
      <c r="I790" s="210"/>
      <c r="J790" s="211">
        <f>ROUND(I790*H790,2)</f>
        <v>0</v>
      </c>
      <c r="K790" s="207" t="s">
        <v>152</v>
      </c>
      <c r="L790" s="43"/>
      <c r="M790" s="212" t="s">
        <v>19</v>
      </c>
      <c r="N790" s="213" t="s">
        <v>42</v>
      </c>
      <c r="O790" s="79"/>
      <c r="P790" s="214">
        <f>O790*H790</f>
        <v>0</v>
      </c>
      <c r="Q790" s="214">
        <v>0</v>
      </c>
      <c r="R790" s="214">
        <f>Q790*H790</f>
        <v>0</v>
      </c>
      <c r="S790" s="214">
        <v>0</v>
      </c>
      <c r="T790" s="215">
        <f>S790*H790</f>
        <v>0</v>
      </c>
      <c r="AR790" s="17" t="s">
        <v>308</v>
      </c>
      <c r="AT790" s="17" t="s">
        <v>148</v>
      </c>
      <c r="AU790" s="17" t="s">
        <v>80</v>
      </c>
      <c r="AY790" s="17" t="s">
        <v>145</v>
      </c>
      <c r="BE790" s="216">
        <f>IF(N790="základní",J790,0)</f>
        <v>0</v>
      </c>
      <c r="BF790" s="216">
        <f>IF(N790="snížená",J790,0)</f>
        <v>0</v>
      </c>
      <c r="BG790" s="216">
        <f>IF(N790="zákl. přenesená",J790,0)</f>
        <v>0</v>
      </c>
      <c r="BH790" s="216">
        <f>IF(N790="sníž. přenesená",J790,0)</f>
        <v>0</v>
      </c>
      <c r="BI790" s="216">
        <f>IF(N790="nulová",J790,0)</f>
        <v>0</v>
      </c>
      <c r="BJ790" s="17" t="s">
        <v>76</v>
      </c>
      <c r="BK790" s="216">
        <f>ROUND(I790*H790,2)</f>
        <v>0</v>
      </c>
      <c r="BL790" s="17" t="s">
        <v>308</v>
      </c>
      <c r="BM790" s="17" t="s">
        <v>871</v>
      </c>
    </row>
    <row r="791" spans="2:47" s="1" customFormat="1" ht="12">
      <c r="B791" s="38"/>
      <c r="C791" s="39"/>
      <c r="D791" s="217" t="s">
        <v>155</v>
      </c>
      <c r="E791" s="39"/>
      <c r="F791" s="218" t="s">
        <v>872</v>
      </c>
      <c r="G791" s="39"/>
      <c r="H791" s="39"/>
      <c r="I791" s="131"/>
      <c r="J791" s="39"/>
      <c r="K791" s="39"/>
      <c r="L791" s="43"/>
      <c r="M791" s="219"/>
      <c r="N791" s="79"/>
      <c r="O791" s="79"/>
      <c r="P791" s="79"/>
      <c r="Q791" s="79"/>
      <c r="R791" s="79"/>
      <c r="S791" s="79"/>
      <c r="T791" s="80"/>
      <c r="AT791" s="17" t="s">
        <v>155</v>
      </c>
      <c r="AU791" s="17" t="s">
        <v>80</v>
      </c>
    </row>
    <row r="792" spans="2:51" s="11" customFormat="1" ht="12">
      <c r="B792" s="220"/>
      <c r="C792" s="221"/>
      <c r="D792" s="217" t="s">
        <v>157</v>
      </c>
      <c r="E792" s="222" t="s">
        <v>19</v>
      </c>
      <c r="F792" s="223" t="s">
        <v>1145</v>
      </c>
      <c r="G792" s="221"/>
      <c r="H792" s="222" t="s">
        <v>19</v>
      </c>
      <c r="I792" s="224"/>
      <c r="J792" s="221"/>
      <c r="K792" s="221"/>
      <c r="L792" s="225"/>
      <c r="M792" s="226"/>
      <c r="N792" s="227"/>
      <c r="O792" s="227"/>
      <c r="P792" s="227"/>
      <c r="Q792" s="227"/>
      <c r="R792" s="227"/>
      <c r="S792" s="227"/>
      <c r="T792" s="228"/>
      <c r="AT792" s="229" t="s">
        <v>157</v>
      </c>
      <c r="AU792" s="229" t="s">
        <v>80</v>
      </c>
      <c r="AV792" s="11" t="s">
        <v>76</v>
      </c>
      <c r="AW792" s="11" t="s">
        <v>33</v>
      </c>
      <c r="AX792" s="11" t="s">
        <v>71</v>
      </c>
      <c r="AY792" s="229" t="s">
        <v>145</v>
      </c>
    </row>
    <row r="793" spans="2:51" s="11" customFormat="1" ht="12">
      <c r="B793" s="220"/>
      <c r="C793" s="221"/>
      <c r="D793" s="217" t="s">
        <v>157</v>
      </c>
      <c r="E793" s="222" t="s">
        <v>19</v>
      </c>
      <c r="F793" s="223" t="s">
        <v>159</v>
      </c>
      <c r="G793" s="221"/>
      <c r="H793" s="222" t="s">
        <v>19</v>
      </c>
      <c r="I793" s="224"/>
      <c r="J793" s="221"/>
      <c r="K793" s="221"/>
      <c r="L793" s="225"/>
      <c r="M793" s="226"/>
      <c r="N793" s="227"/>
      <c r="O793" s="227"/>
      <c r="P793" s="227"/>
      <c r="Q793" s="227"/>
      <c r="R793" s="227"/>
      <c r="S793" s="227"/>
      <c r="T793" s="228"/>
      <c r="AT793" s="229" t="s">
        <v>157</v>
      </c>
      <c r="AU793" s="229" t="s">
        <v>80</v>
      </c>
      <c r="AV793" s="11" t="s">
        <v>76</v>
      </c>
      <c r="AW793" s="11" t="s">
        <v>33</v>
      </c>
      <c r="AX793" s="11" t="s">
        <v>71</v>
      </c>
      <c r="AY793" s="229" t="s">
        <v>145</v>
      </c>
    </row>
    <row r="794" spans="2:51" s="12" customFormat="1" ht="12">
      <c r="B794" s="230"/>
      <c r="C794" s="231"/>
      <c r="D794" s="217" t="s">
        <v>157</v>
      </c>
      <c r="E794" s="232" t="s">
        <v>19</v>
      </c>
      <c r="F794" s="233" t="s">
        <v>93</v>
      </c>
      <c r="G794" s="231"/>
      <c r="H794" s="234">
        <v>960.1</v>
      </c>
      <c r="I794" s="235"/>
      <c r="J794" s="231"/>
      <c r="K794" s="231"/>
      <c r="L794" s="236"/>
      <c r="M794" s="237"/>
      <c r="N794" s="238"/>
      <c r="O794" s="238"/>
      <c r="P794" s="238"/>
      <c r="Q794" s="238"/>
      <c r="R794" s="238"/>
      <c r="S794" s="238"/>
      <c r="T794" s="239"/>
      <c r="AT794" s="240" t="s">
        <v>157</v>
      </c>
      <c r="AU794" s="240" t="s">
        <v>80</v>
      </c>
      <c r="AV794" s="12" t="s">
        <v>80</v>
      </c>
      <c r="AW794" s="12" t="s">
        <v>33</v>
      </c>
      <c r="AX794" s="12" t="s">
        <v>76</v>
      </c>
      <c r="AY794" s="240" t="s">
        <v>145</v>
      </c>
    </row>
    <row r="795" spans="2:65" s="1" customFormat="1" ht="20.4" customHeight="1">
      <c r="B795" s="38"/>
      <c r="C795" s="205" t="s">
        <v>873</v>
      </c>
      <c r="D795" s="205" t="s">
        <v>148</v>
      </c>
      <c r="E795" s="206" t="s">
        <v>874</v>
      </c>
      <c r="F795" s="207" t="s">
        <v>875</v>
      </c>
      <c r="G795" s="208" t="s">
        <v>177</v>
      </c>
      <c r="H795" s="209">
        <v>960.1</v>
      </c>
      <c r="I795" s="210"/>
      <c r="J795" s="211">
        <f>ROUND(I795*H795,2)</f>
        <v>0</v>
      </c>
      <c r="K795" s="207" t="s">
        <v>152</v>
      </c>
      <c r="L795" s="43"/>
      <c r="M795" s="212" t="s">
        <v>19</v>
      </c>
      <c r="N795" s="213" t="s">
        <v>42</v>
      </c>
      <c r="O795" s="79"/>
      <c r="P795" s="214">
        <f>O795*H795</f>
        <v>0</v>
      </c>
      <c r="Q795" s="214">
        <v>0</v>
      </c>
      <c r="R795" s="214">
        <f>Q795*H795</f>
        <v>0</v>
      </c>
      <c r="S795" s="214">
        <v>0</v>
      </c>
      <c r="T795" s="215">
        <f>S795*H795</f>
        <v>0</v>
      </c>
      <c r="AR795" s="17" t="s">
        <v>308</v>
      </c>
      <c r="AT795" s="17" t="s">
        <v>148</v>
      </c>
      <c r="AU795" s="17" t="s">
        <v>80</v>
      </c>
      <c r="AY795" s="17" t="s">
        <v>145</v>
      </c>
      <c r="BE795" s="216">
        <f>IF(N795="základní",J795,0)</f>
        <v>0</v>
      </c>
      <c r="BF795" s="216">
        <f>IF(N795="snížená",J795,0)</f>
        <v>0</v>
      </c>
      <c r="BG795" s="216">
        <f>IF(N795="zákl. přenesená",J795,0)</f>
        <v>0</v>
      </c>
      <c r="BH795" s="216">
        <f>IF(N795="sníž. přenesená",J795,0)</f>
        <v>0</v>
      </c>
      <c r="BI795" s="216">
        <f>IF(N795="nulová",J795,0)</f>
        <v>0</v>
      </c>
      <c r="BJ795" s="17" t="s">
        <v>76</v>
      </c>
      <c r="BK795" s="216">
        <f>ROUND(I795*H795,2)</f>
        <v>0</v>
      </c>
      <c r="BL795" s="17" t="s">
        <v>308</v>
      </c>
      <c r="BM795" s="17" t="s">
        <v>876</v>
      </c>
    </row>
    <row r="796" spans="2:47" s="1" customFormat="1" ht="12">
      <c r="B796" s="38"/>
      <c r="C796" s="39"/>
      <c r="D796" s="217" t="s">
        <v>155</v>
      </c>
      <c r="E796" s="39"/>
      <c r="F796" s="218" t="s">
        <v>872</v>
      </c>
      <c r="G796" s="39"/>
      <c r="H796" s="39"/>
      <c r="I796" s="131"/>
      <c r="J796" s="39"/>
      <c r="K796" s="39"/>
      <c r="L796" s="43"/>
      <c r="M796" s="219"/>
      <c r="N796" s="79"/>
      <c r="O796" s="79"/>
      <c r="P796" s="79"/>
      <c r="Q796" s="79"/>
      <c r="R796" s="79"/>
      <c r="S796" s="79"/>
      <c r="T796" s="80"/>
      <c r="AT796" s="17" t="s">
        <v>155</v>
      </c>
      <c r="AU796" s="17" t="s">
        <v>80</v>
      </c>
    </row>
    <row r="797" spans="2:51" s="11" customFormat="1" ht="12">
      <c r="B797" s="220"/>
      <c r="C797" s="221"/>
      <c r="D797" s="217" t="s">
        <v>157</v>
      </c>
      <c r="E797" s="222" t="s">
        <v>19</v>
      </c>
      <c r="F797" s="223" t="s">
        <v>1243</v>
      </c>
      <c r="G797" s="221"/>
      <c r="H797" s="222" t="s">
        <v>19</v>
      </c>
      <c r="I797" s="224"/>
      <c r="J797" s="221"/>
      <c r="K797" s="221"/>
      <c r="L797" s="225"/>
      <c r="M797" s="226"/>
      <c r="N797" s="227"/>
      <c r="O797" s="227"/>
      <c r="P797" s="227"/>
      <c r="Q797" s="227"/>
      <c r="R797" s="227"/>
      <c r="S797" s="227"/>
      <c r="T797" s="228"/>
      <c r="AT797" s="229" t="s">
        <v>157</v>
      </c>
      <c r="AU797" s="229" t="s">
        <v>80</v>
      </c>
      <c r="AV797" s="11" t="s">
        <v>76</v>
      </c>
      <c r="AW797" s="11" t="s">
        <v>33</v>
      </c>
      <c r="AX797" s="11" t="s">
        <v>71</v>
      </c>
      <c r="AY797" s="229" t="s">
        <v>145</v>
      </c>
    </row>
    <row r="798" spans="2:51" s="11" customFormat="1" ht="12">
      <c r="B798" s="220"/>
      <c r="C798" s="221"/>
      <c r="D798" s="217" t="s">
        <v>157</v>
      </c>
      <c r="E798" s="222" t="s">
        <v>19</v>
      </c>
      <c r="F798" s="223" t="s">
        <v>159</v>
      </c>
      <c r="G798" s="221"/>
      <c r="H798" s="222" t="s">
        <v>19</v>
      </c>
      <c r="I798" s="224"/>
      <c r="J798" s="221"/>
      <c r="K798" s="221"/>
      <c r="L798" s="225"/>
      <c r="M798" s="226"/>
      <c r="N798" s="227"/>
      <c r="O798" s="227"/>
      <c r="P798" s="227"/>
      <c r="Q798" s="227"/>
      <c r="R798" s="227"/>
      <c r="S798" s="227"/>
      <c r="T798" s="228"/>
      <c r="AT798" s="229" t="s">
        <v>157</v>
      </c>
      <c r="AU798" s="229" t="s">
        <v>80</v>
      </c>
      <c r="AV798" s="11" t="s">
        <v>76</v>
      </c>
      <c r="AW798" s="11" t="s">
        <v>33</v>
      </c>
      <c r="AX798" s="11" t="s">
        <v>71</v>
      </c>
      <c r="AY798" s="229" t="s">
        <v>145</v>
      </c>
    </row>
    <row r="799" spans="2:51" s="11" customFormat="1" ht="12">
      <c r="B799" s="220"/>
      <c r="C799" s="221"/>
      <c r="D799" s="217" t="s">
        <v>157</v>
      </c>
      <c r="E799" s="222" t="s">
        <v>19</v>
      </c>
      <c r="F799" s="223" t="s">
        <v>466</v>
      </c>
      <c r="G799" s="221"/>
      <c r="H799" s="222" t="s">
        <v>19</v>
      </c>
      <c r="I799" s="224"/>
      <c r="J799" s="221"/>
      <c r="K799" s="221"/>
      <c r="L799" s="225"/>
      <c r="M799" s="226"/>
      <c r="N799" s="227"/>
      <c r="O799" s="227"/>
      <c r="P799" s="227"/>
      <c r="Q799" s="227"/>
      <c r="R799" s="227"/>
      <c r="S799" s="227"/>
      <c r="T799" s="228"/>
      <c r="AT799" s="229" t="s">
        <v>157</v>
      </c>
      <c r="AU799" s="229" t="s">
        <v>80</v>
      </c>
      <c r="AV799" s="11" t="s">
        <v>76</v>
      </c>
      <c r="AW799" s="11" t="s">
        <v>33</v>
      </c>
      <c r="AX799" s="11" t="s">
        <v>71</v>
      </c>
      <c r="AY799" s="229" t="s">
        <v>145</v>
      </c>
    </row>
    <row r="800" spans="2:51" s="12" customFormat="1" ht="12">
      <c r="B800" s="230"/>
      <c r="C800" s="231"/>
      <c r="D800" s="217" t="s">
        <v>157</v>
      </c>
      <c r="E800" s="232" t="s">
        <v>19</v>
      </c>
      <c r="F800" s="233" t="s">
        <v>877</v>
      </c>
      <c r="G800" s="231"/>
      <c r="H800" s="234">
        <v>385.6</v>
      </c>
      <c r="I800" s="235"/>
      <c r="J800" s="231"/>
      <c r="K800" s="231"/>
      <c r="L800" s="236"/>
      <c r="M800" s="237"/>
      <c r="N800" s="238"/>
      <c r="O800" s="238"/>
      <c r="P800" s="238"/>
      <c r="Q800" s="238"/>
      <c r="R800" s="238"/>
      <c r="S800" s="238"/>
      <c r="T800" s="239"/>
      <c r="AT800" s="240" t="s">
        <v>157</v>
      </c>
      <c r="AU800" s="240" t="s">
        <v>80</v>
      </c>
      <c r="AV800" s="12" t="s">
        <v>80</v>
      </c>
      <c r="AW800" s="12" t="s">
        <v>33</v>
      </c>
      <c r="AX800" s="12" t="s">
        <v>71</v>
      </c>
      <c r="AY800" s="240" t="s">
        <v>145</v>
      </c>
    </row>
    <row r="801" spans="2:51" s="12" customFormat="1" ht="12">
      <c r="B801" s="230"/>
      <c r="C801" s="231"/>
      <c r="D801" s="217" t="s">
        <v>157</v>
      </c>
      <c r="E801" s="232" t="s">
        <v>19</v>
      </c>
      <c r="F801" s="233" t="s">
        <v>878</v>
      </c>
      <c r="G801" s="231"/>
      <c r="H801" s="234">
        <v>23.8</v>
      </c>
      <c r="I801" s="235"/>
      <c r="J801" s="231"/>
      <c r="K801" s="231"/>
      <c r="L801" s="236"/>
      <c r="M801" s="237"/>
      <c r="N801" s="238"/>
      <c r="O801" s="238"/>
      <c r="P801" s="238"/>
      <c r="Q801" s="238"/>
      <c r="R801" s="238"/>
      <c r="S801" s="238"/>
      <c r="T801" s="239"/>
      <c r="AT801" s="240" t="s">
        <v>157</v>
      </c>
      <c r="AU801" s="240" t="s">
        <v>80</v>
      </c>
      <c r="AV801" s="12" t="s">
        <v>80</v>
      </c>
      <c r="AW801" s="12" t="s">
        <v>33</v>
      </c>
      <c r="AX801" s="12" t="s">
        <v>71</v>
      </c>
      <c r="AY801" s="240" t="s">
        <v>145</v>
      </c>
    </row>
    <row r="802" spans="2:51" s="11" customFormat="1" ht="12">
      <c r="B802" s="220"/>
      <c r="C802" s="221"/>
      <c r="D802" s="217" t="s">
        <v>157</v>
      </c>
      <c r="E802" s="222" t="s">
        <v>19</v>
      </c>
      <c r="F802" s="223" t="s">
        <v>468</v>
      </c>
      <c r="G802" s="221"/>
      <c r="H802" s="222" t="s">
        <v>19</v>
      </c>
      <c r="I802" s="224"/>
      <c r="J802" s="221"/>
      <c r="K802" s="221"/>
      <c r="L802" s="225"/>
      <c r="M802" s="226"/>
      <c r="N802" s="227"/>
      <c r="O802" s="227"/>
      <c r="P802" s="227"/>
      <c r="Q802" s="227"/>
      <c r="R802" s="227"/>
      <c r="S802" s="227"/>
      <c r="T802" s="228"/>
      <c r="AT802" s="229" t="s">
        <v>157</v>
      </c>
      <c r="AU802" s="229" t="s">
        <v>80</v>
      </c>
      <c r="AV802" s="11" t="s">
        <v>76</v>
      </c>
      <c r="AW802" s="11" t="s">
        <v>33</v>
      </c>
      <c r="AX802" s="11" t="s">
        <v>71</v>
      </c>
      <c r="AY802" s="229" t="s">
        <v>145</v>
      </c>
    </row>
    <row r="803" spans="2:51" s="12" customFormat="1" ht="12">
      <c r="B803" s="230"/>
      <c r="C803" s="231"/>
      <c r="D803" s="217" t="s">
        <v>157</v>
      </c>
      <c r="E803" s="232" t="s">
        <v>19</v>
      </c>
      <c r="F803" s="233" t="s">
        <v>1244</v>
      </c>
      <c r="G803" s="231"/>
      <c r="H803" s="234">
        <v>184.8</v>
      </c>
      <c r="I803" s="235"/>
      <c r="J803" s="231"/>
      <c r="K803" s="231"/>
      <c r="L803" s="236"/>
      <c r="M803" s="237"/>
      <c r="N803" s="238"/>
      <c r="O803" s="238"/>
      <c r="P803" s="238"/>
      <c r="Q803" s="238"/>
      <c r="R803" s="238"/>
      <c r="S803" s="238"/>
      <c r="T803" s="239"/>
      <c r="AT803" s="240" t="s">
        <v>157</v>
      </c>
      <c r="AU803" s="240" t="s">
        <v>80</v>
      </c>
      <c r="AV803" s="12" t="s">
        <v>80</v>
      </c>
      <c r="AW803" s="12" t="s">
        <v>33</v>
      </c>
      <c r="AX803" s="12" t="s">
        <v>71</v>
      </c>
      <c r="AY803" s="240" t="s">
        <v>145</v>
      </c>
    </row>
    <row r="804" spans="2:51" s="11" customFormat="1" ht="12">
      <c r="B804" s="220"/>
      <c r="C804" s="221"/>
      <c r="D804" s="217" t="s">
        <v>157</v>
      </c>
      <c r="E804" s="222" t="s">
        <v>19</v>
      </c>
      <c r="F804" s="223" t="s">
        <v>250</v>
      </c>
      <c r="G804" s="221"/>
      <c r="H804" s="222" t="s">
        <v>19</v>
      </c>
      <c r="I804" s="224"/>
      <c r="J804" s="221"/>
      <c r="K804" s="221"/>
      <c r="L804" s="225"/>
      <c r="M804" s="226"/>
      <c r="N804" s="227"/>
      <c r="O804" s="227"/>
      <c r="P804" s="227"/>
      <c r="Q804" s="227"/>
      <c r="R804" s="227"/>
      <c r="S804" s="227"/>
      <c r="T804" s="228"/>
      <c r="AT804" s="229" t="s">
        <v>157</v>
      </c>
      <c r="AU804" s="229" t="s">
        <v>80</v>
      </c>
      <c r="AV804" s="11" t="s">
        <v>76</v>
      </c>
      <c r="AW804" s="11" t="s">
        <v>33</v>
      </c>
      <c r="AX804" s="11" t="s">
        <v>71</v>
      </c>
      <c r="AY804" s="229" t="s">
        <v>145</v>
      </c>
    </row>
    <row r="805" spans="2:51" s="12" customFormat="1" ht="12">
      <c r="B805" s="230"/>
      <c r="C805" s="231"/>
      <c r="D805" s="217" t="s">
        <v>157</v>
      </c>
      <c r="E805" s="232" t="s">
        <v>19</v>
      </c>
      <c r="F805" s="233" t="s">
        <v>784</v>
      </c>
      <c r="G805" s="231"/>
      <c r="H805" s="234">
        <v>242.1</v>
      </c>
      <c r="I805" s="235"/>
      <c r="J805" s="231"/>
      <c r="K805" s="231"/>
      <c r="L805" s="236"/>
      <c r="M805" s="237"/>
      <c r="N805" s="238"/>
      <c r="O805" s="238"/>
      <c r="P805" s="238"/>
      <c r="Q805" s="238"/>
      <c r="R805" s="238"/>
      <c r="S805" s="238"/>
      <c r="T805" s="239"/>
      <c r="AT805" s="240" t="s">
        <v>157</v>
      </c>
      <c r="AU805" s="240" t="s">
        <v>80</v>
      </c>
      <c r="AV805" s="12" t="s">
        <v>80</v>
      </c>
      <c r="AW805" s="12" t="s">
        <v>33</v>
      </c>
      <c r="AX805" s="12" t="s">
        <v>71</v>
      </c>
      <c r="AY805" s="240" t="s">
        <v>145</v>
      </c>
    </row>
    <row r="806" spans="2:51" s="11" customFormat="1" ht="12">
      <c r="B806" s="220"/>
      <c r="C806" s="221"/>
      <c r="D806" s="217" t="s">
        <v>157</v>
      </c>
      <c r="E806" s="222" t="s">
        <v>19</v>
      </c>
      <c r="F806" s="223" t="s">
        <v>259</v>
      </c>
      <c r="G806" s="221"/>
      <c r="H806" s="222" t="s">
        <v>19</v>
      </c>
      <c r="I806" s="224"/>
      <c r="J806" s="221"/>
      <c r="K806" s="221"/>
      <c r="L806" s="225"/>
      <c r="M806" s="226"/>
      <c r="N806" s="227"/>
      <c r="O806" s="227"/>
      <c r="P806" s="227"/>
      <c r="Q806" s="227"/>
      <c r="R806" s="227"/>
      <c r="S806" s="227"/>
      <c r="T806" s="228"/>
      <c r="AT806" s="229" t="s">
        <v>157</v>
      </c>
      <c r="AU806" s="229" t="s">
        <v>80</v>
      </c>
      <c r="AV806" s="11" t="s">
        <v>76</v>
      </c>
      <c r="AW806" s="11" t="s">
        <v>33</v>
      </c>
      <c r="AX806" s="11" t="s">
        <v>71</v>
      </c>
      <c r="AY806" s="229" t="s">
        <v>145</v>
      </c>
    </row>
    <row r="807" spans="2:51" s="12" customFormat="1" ht="12">
      <c r="B807" s="230"/>
      <c r="C807" s="231"/>
      <c r="D807" s="217" t="s">
        <v>157</v>
      </c>
      <c r="E807" s="232" t="s">
        <v>19</v>
      </c>
      <c r="F807" s="233" t="s">
        <v>785</v>
      </c>
      <c r="G807" s="231"/>
      <c r="H807" s="234">
        <v>23.3</v>
      </c>
      <c r="I807" s="235"/>
      <c r="J807" s="231"/>
      <c r="K807" s="231"/>
      <c r="L807" s="236"/>
      <c r="M807" s="237"/>
      <c r="N807" s="238"/>
      <c r="O807" s="238"/>
      <c r="P807" s="238"/>
      <c r="Q807" s="238"/>
      <c r="R807" s="238"/>
      <c r="S807" s="238"/>
      <c r="T807" s="239"/>
      <c r="AT807" s="240" t="s">
        <v>157</v>
      </c>
      <c r="AU807" s="240" t="s">
        <v>80</v>
      </c>
      <c r="AV807" s="12" t="s">
        <v>80</v>
      </c>
      <c r="AW807" s="12" t="s">
        <v>33</v>
      </c>
      <c r="AX807" s="12" t="s">
        <v>71</v>
      </c>
      <c r="AY807" s="240" t="s">
        <v>145</v>
      </c>
    </row>
    <row r="808" spans="2:51" s="11" customFormat="1" ht="12">
      <c r="B808" s="220"/>
      <c r="C808" s="221"/>
      <c r="D808" s="217" t="s">
        <v>157</v>
      </c>
      <c r="E808" s="222" t="s">
        <v>19</v>
      </c>
      <c r="F808" s="223" t="s">
        <v>261</v>
      </c>
      <c r="G808" s="221"/>
      <c r="H808" s="222" t="s">
        <v>19</v>
      </c>
      <c r="I808" s="224"/>
      <c r="J808" s="221"/>
      <c r="K808" s="221"/>
      <c r="L808" s="225"/>
      <c r="M808" s="226"/>
      <c r="N808" s="227"/>
      <c r="O808" s="227"/>
      <c r="P808" s="227"/>
      <c r="Q808" s="227"/>
      <c r="R808" s="227"/>
      <c r="S808" s="227"/>
      <c r="T808" s="228"/>
      <c r="AT808" s="229" t="s">
        <v>157</v>
      </c>
      <c r="AU808" s="229" t="s">
        <v>80</v>
      </c>
      <c r="AV808" s="11" t="s">
        <v>76</v>
      </c>
      <c r="AW808" s="11" t="s">
        <v>33</v>
      </c>
      <c r="AX808" s="11" t="s">
        <v>71</v>
      </c>
      <c r="AY808" s="229" t="s">
        <v>145</v>
      </c>
    </row>
    <row r="809" spans="2:51" s="12" customFormat="1" ht="12">
      <c r="B809" s="230"/>
      <c r="C809" s="231"/>
      <c r="D809" s="217" t="s">
        <v>157</v>
      </c>
      <c r="E809" s="232" t="s">
        <v>19</v>
      </c>
      <c r="F809" s="233" t="s">
        <v>880</v>
      </c>
      <c r="G809" s="231"/>
      <c r="H809" s="234">
        <v>10.4</v>
      </c>
      <c r="I809" s="235"/>
      <c r="J809" s="231"/>
      <c r="K809" s="231"/>
      <c r="L809" s="236"/>
      <c r="M809" s="237"/>
      <c r="N809" s="238"/>
      <c r="O809" s="238"/>
      <c r="P809" s="238"/>
      <c r="Q809" s="238"/>
      <c r="R809" s="238"/>
      <c r="S809" s="238"/>
      <c r="T809" s="239"/>
      <c r="AT809" s="240" t="s">
        <v>157</v>
      </c>
      <c r="AU809" s="240" t="s">
        <v>80</v>
      </c>
      <c r="AV809" s="12" t="s">
        <v>80</v>
      </c>
      <c r="AW809" s="12" t="s">
        <v>33</v>
      </c>
      <c r="AX809" s="12" t="s">
        <v>71</v>
      </c>
      <c r="AY809" s="240" t="s">
        <v>145</v>
      </c>
    </row>
    <row r="810" spans="2:51" s="11" customFormat="1" ht="12">
      <c r="B810" s="220"/>
      <c r="C810" s="221"/>
      <c r="D810" s="217" t="s">
        <v>157</v>
      </c>
      <c r="E810" s="222" t="s">
        <v>19</v>
      </c>
      <c r="F810" s="223" t="s">
        <v>264</v>
      </c>
      <c r="G810" s="221"/>
      <c r="H810" s="222" t="s">
        <v>19</v>
      </c>
      <c r="I810" s="224"/>
      <c r="J810" s="221"/>
      <c r="K810" s="221"/>
      <c r="L810" s="225"/>
      <c r="M810" s="226"/>
      <c r="N810" s="227"/>
      <c r="O810" s="227"/>
      <c r="P810" s="227"/>
      <c r="Q810" s="227"/>
      <c r="R810" s="227"/>
      <c r="S810" s="227"/>
      <c r="T810" s="228"/>
      <c r="AT810" s="229" t="s">
        <v>157</v>
      </c>
      <c r="AU810" s="229" t="s">
        <v>80</v>
      </c>
      <c r="AV810" s="11" t="s">
        <v>76</v>
      </c>
      <c r="AW810" s="11" t="s">
        <v>33</v>
      </c>
      <c r="AX810" s="11" t="s">
        <v>71</v>
      </c>
      <c r="AY810" s="229" t="s">
        <v>145</v>
      </c>
    </row>
    <row r="811" spans="2:51" s="12" customFormat="1" ht="12">
      <c r="B811" s="230"/>
      <c r="C811" s="231"/>
      <c r="D811" s="217" t="s">
        <v>157</v>
      </c>
      <c r="E811" s="232" t="s">
        <v>19</v>
      </c>
      <c r="F811" s="233" t="s">
        <v>881</v>
      </c>
      <c r="G811" s="231"/>
      <c r="H811" s="234">
        <v>39.6</v>
      </c>
      <c r="I811" s="235"/>
      <c r="J811" s="231"/>
      <c r="K811" s="231"/>
      <c r="L811" s="236"/>
      <c r="M811" s="237"/>
      <c r="N811" s="238"/>
      <c r="O811" s="238"/>
      <c r="P811" s="238"/>
      <c r="Q811" s="238"/>
      <c r="R811" s="238"/>
      <c r="S811" s="238"/>
      <c r="T811" s="239"/>
      <c r="AT811" s="240" t="s">
        <v>157</v>
      </c>
      <c r="AU811" s="240" t="s">
        <v>80</v>
      </c>
      <c r="AV811" s="12" t="s">
        <v>80</v>
      </c>
      <c r="AW811" s="12" t="s">
        <v>33</v>
      </c>
      <c r="AX811" s="12" t="s">
        <v>71</v>
      </c>
      <c r="AY811" s="240" t="s">
        <v>145</v>
      </c>
    </row>
    <row r="812" spans="2:51" s="11" customFormat="1" ht="12">
      <c r="B812" s="220"/>
      <c r="C812" s="221"/>
      <c r="D812" s="217" t="s">
        <v>157</v>
      </c>
      <c r="E812" s="222" t="s">
        <v>19</v>
      </c>
      <c r="F812" s="223" t="s">
        <v>882</v>
      </c>
      <c r="G812" s="221"/>
      <c r="H812" s="222" t="s">
        <v>19</v>
      </c>
      <c r="I812" s="224"/>
      <c r="J812" s="221"/>
      <c r="K812" s="221"/>
      <c r="L812" s="225"/>
      <c r="M812" s="226"/>
      <c r="N812" s="227"/>
      <c r="O812" s="227"/>
      <c r="P812" s="227"/>
      <c r="Q812" s="227"/>
      <c r="R812" s="227"/>
      <c r="S812" s="227"/>
      <c r="T812" s="228"/>
      <c r="AT812" s="229" t="s">
        <v>157</v>
      </c>
      <c r="AU812" s="229" t="s">
        <v>80</v>
      </c>
      <c r="AV812" s="11" t="s">
        <v>76</v>
      </c>
      <c r="AW812" s="11" t="s">
        <v>33</v>
      </c>
      <c r="AX812" s="11" t="s">
        <v>71</v>
      </c>
      <c r="AY812" s="229" t="s">
        <v>145</v>
      </c>
    </row>
    <row r="813" spans="2:51" s="12" customFormat="1" ht="12">
      <c r="B813" s="230"/>
      <c r="C813" s="231"/>
      <c r="D813" s="217" t="s">
        <v>157</v>
      </c>
      <c r="E813" s="232" t="s">
        <v>19</v>
      </c>
      <c r="F813" s="233" t="s">
        <v>883</v>
      </c>
      <c r="G813" s="231"/>
      <c r="H813" s="234">
        <v>18.5</v>
      </c>
      <c r="I813" s="235"/>
      <c r="J813" s="231"/>
      <c r="K813" s="231"/>
      <c r="L813" s="236"/>
      <c r="M813" s="237"/>
      <c r="N813" s="238"/>
      <c r="O813" s="238"/>
      <c r="P813" s="238"/>
      <c r="Q813" s="238"/>
      <c r="R813" s="238"/>
      <c r="S813" s="238"/>
      <c r="T813" s="239"/>
      <c r="AT813" s="240" t="s">
        <v>157</v>
      </c>
      <c r="AU813" s="240" t="s">
        <v>80</v>
      </c>
      <c r="AV813" s="12" t="s">
        <v>80</v>
      </c>
      <c r="AW813" s="12" t="s">
        <v>33</v>
      </c>
      <c r="AX813" s="12" t="s">
        <v>71</v>
      </c>
      <c r="AY813" s="240" t="s">
        <v>145</v>
      </c>
    </row>
    <row r="814" spans="2:51" s="11" customFormat="1" ht="12">
      <c r="B814" s="220"/>
      <c r="C814" s="221"/>
      <c r="D814" s="217" t="s">
        <v>157</v>
      </c>
      <c r="E814" s="222" t="s">
        <v>19</v>
      </c>
      <c r="F814" s="223" t="s">
        <v>884</v>
      </c>
      <c r="G814" s="221"/>
      <c r="H814" s="222" t="s">
        <v>19</v>
      </c>
      <c r="I814" s="224"/>
      <c r="J814" s="221"/>
      <c r="K814" s="221"/>
      <c r="L814" s="225"/>
      <c r="M814" s="226"/>
      <c r="N814" s="227"/>
      <c r="O814" s="227"/>
      <c r="P814" s="227"/>
      <c r="Q814" s="227"/>
      <c r="R814" s="227"/>
      <c r="S814" s="227"/>
      <c r="T814" s="228"/>
      <c r="AT814" s="229" t="s">
        <v>157</v>
      </c>
      <c r="AU814" s="229" t="s">
        <v>80</v>
      </c>
      <c r="AV814" s="11" t="s">
        <v>76</v>
      </c>
      <c r="AW814" s="11" t="s">
        <v>33</v>
      </c>
      <c r="AX814" s="11" t="s">
        <v>71</v>
      </c>
      <c r="AY814" s="229" t="s">
        <v>145</v>
      </c>
    </row>
    <row r="815" spans="2:51" s="12" customFormat="1" ht="12">
      <c r="B815" s="230"/>
      <c r="C815" s="231"/>
      <c r="D815" s="217" t="s">
        <v>157</v>
      </c>
      <c r="E815" s="232" t="s">
        <v>19</v>
      </c>
      <c r="F815" s="233" t="s">
        <v>885</v>
      </c>
      <c r="G815" s="231"/>
      <c r="H815" s="234">
        <v>32</v>
      </c>
      <c r="I815" s="235"/>
      <c r="J815" s="231"/>
      <c r="K815" s="231"/>
      <c r="L815" s="236"/>
      <c r="M815" s="237"/>
      <c r="N815" s="238"/>
      <c r="O815" s="238"/>
      <c r="P815" s="238"/>
      <c r="Q815" s="238"/>
      <c r="R815" s="238"/>
      <c r="S815" s="238"/>
      <c r="T815" s="239"/>
      <c r="AT815" s="240" t="s">
        <v>157</v>
      </c>
      <c r="AU815" s="240" t="s">
        <v>80</v>
      </c>
      <c r="AV815" s="12" t="s">
        <v>80</v>
      </c>
      <c r="AW815" s="12" t="s">
        <v>33</v>
      </c>
      <c r="AX815" s="12" t="s">
        <v>71</v>
      </c>
      <c r="AY815" s="240" t="s">
        <v>145</v>
      </c>
    </row>
    <row r="816" spans="2:51" s="14" customFormat="1" ht="12">
      <c r="B816" s="262"/>
      <c r="C816" s="263"/>
      <c r="D816" s="217" t="s">
        <v>157</v>
      </c>
      <c r="E816" s="264" t="s">
        <v>93</v>
      </c>
      <c r="F816" s="265" t="s">
        <v>229</v>
      </c>
      <c r="G816" s="263"/>
      <c r="H816" s="266">
        <v>960.1</v>
      </c>
      <c r="I816" s="267"/>
      <c r="J816" s="263"/>
      <c r="K816" s="263"/>
      <c r="L816" s="268"/>
      <c r="M816" s="269"/>
      <c r="N816" s="270"/>
      <c r="O816" s="270"/>
      <c r="P816" s="270"/>
      <c r="Q816" s="270"/>
      <c r="R816" s="270"/>
      <c r="S816" s="270"/>
      <c r="T816" s="271"/>
      <c r="AT816" s="272" t="s">
        <v>157</v>
      </c>
      <c r="AU816" s="272" t="s">
        <v>80</v>
      </c>
      <c r="AV816" s="14" t="s">
        <v>146</v>
      </c>
      <c r="AW816" s="14" t="s">
        <v>33</v>
      </c>
      <c r="AX816" s="14" t="s">
        <v>71</v>
      </c>
      <c r="AY816" s="272" t="s">
        <v>145</v>
      </c>
    </row>
    <row r="817" spans="2:51" s="13" customFormat="1" ht="12">
      <c r="B817" s="251"/>
      <c r="C817" s="252"/>
      <c r="D817" s="217" t="s">
        <v>157</v>
      </c>
      <c r="E817" s="253" t="s">
        <v>19</v>
      </c>
      <c r="F817" s="254" t="s">
        <v>185</v>
      </c>
      <c r="G817" s="252"/>
      <c r="H817" s="255">
        <v>960.1</v>
      </c>
      <c r="I817" s="256"/>
      <c r="J817" s="252"/>
      <c r="K817" s="252"/>
      <c r="L817" s="257"/>
      <c r="M817" s="258"/>
      <c r="N817" s="259"/>
      <c r="O817" s="259"/>
      <c r="P817" s="259"/>
      <c r="Q817" s="259"/>
      <c r="R817" s="259"/>
      <c r="S817" s="259"/>
      <c r="T817" s="260"/>
      <c r="AT817" s="261" t="s">
        <v>157</v>
      </c>
      <c r="AU817" s="261" t="s">
        <v>80</v>
      </c>
      <c r="AV817" s="13" t="s">
        <v>153</v>
      </c>
      <c r="AW817" s="13" t="s">
        <v>33</v>
      </c>
      <c r="AX817" s="13" t="s">
        <v>76</v>
      </c>
      <c r="AY817" s="261" t="s">
        <v>145</v>
      </c>
    </row>
    <row r="818" spans="2:65" s="1" customFormat="1" ht="20.4" customHeight="1">
      <c r="B818" s="38"/>
      <c r="C818" s="205" t="s">
        <v>886</v>
      </c>
      <c r="D818" s="205" t="s">
        <v>148</v>
      </c>
      <c r="E818" s="206" t="s">
        <v>887</v>
      </c>
      <c r="F818" s="207" t="s">
        <v>888</v>
      </c>
      <c r="G818" s="208" t="s">
        <v>177</v>
      </c>
      <c r="H818" s="209">
        <v>960.1</v>
      </c>
      <c r="I818" s="210"/>
      <c r="J818" s="211">
        <f>ROUND(I818*H818,2)</f>
        <v>0</v>
      </c>
      <c r="K818" s="207" t="s">
        <v>152</v>
      </c>
      <c r="L818" s="43"/>
      <c r="M818" s="212" t="s">
        <v>19</v>
      </c>
      <c r="N818" s="213" t="s">
        <v>42</v>
      </c>
      <c r="O818" s="79"/>
      <c r="P818" s="214">
        <f>O818*H818</f>
        <v>0</v>
      </c>
      <c r="Q818" s="214">
        <v>3E-05</v>
      </c>
      <c r="R818" s="214">
        <f>Q818*H818</f>
        <v>0.028803000000000002</v>
      </c>
      <c r="S818" s="214">
        <v>0</v>
      </c>
      <c r="T818" s="215">
        <f>S818*H818</f>
        <v>0</v>
      </c>
      <c r="AR818" s="17" t="s">
        <v>308</v>
      </c>
      <c r="AT818" s="17" t="s">
        <v>148</v>
      </c>
      <c r="AU818" s="17" t="s">
        <v>80</v>
      </c>
      <c r="AY818" s="17" t="s">
        <v>145</v>
      </c>
      <c r="BE818" s="216">
        <f>IF(N818="základní",J818,0)</f>
        <v>0</v>
      </c>
      <c r="BF818" s="216">
        <f>IF(N818="snížená",J818,0)</f>
        <v>0</v>
      </c>
      <c r="BG818" s="216">
        <f>IF(N818="zákl. přenesená",J818,0)</f>
        <v>0</v>
      </c>
      <c r="BH818" s="216">
        <f>IF(N818="sníž. přenesená",J818,0)</f>
        <v>0</v>
      </c>
      <c r="BI818" s="216">
        <f>IF(N818="nulová",J818,0)</f>
        <v>0</v>
      </c>
      <c r="BJ818" s="17" t="s">
        <v>76</v>
      </c>
      <c r="BK818" s="216">
        <f>ROUND(I818*H818,2)</f>
        <v>0</v>
      </c>
      <c r="BL818" s="17" t="s">
        <v>308</v>
      </c>
      <c r="BM818" s="17" t="s">
        <v>889</v>
      </c>
    </row>
    <row r="819" spans="2:47" s="1" customFormat="1" ht="12">
      <c r="B819" s="38"/>
      <c r="C819" s="39"/>
      <c r="D819" s="217" t="s">
        <v>155</v>
      </c>
      <c r="E819" s="39"/>
      <c r="F819" s="218" t="s">
        <v>872</v>
      </c>
      <c r="G819" s="39"/>
      <c r="H819" s="39"/>
      <c r="I819" s="131"/>
      <c r="J819" s="39"/>
      <c r="K819" s="39"/>
      <c r="L819" s="43"/>
      <c r="M819" s="219"/>
      <c r="N819" s="79"/>
      <c r="O819" s="79"/>
      <c r="P819" s="79"/>
      <c r="Q819" s="79"/>
      <c r="R819" s="79"/>
      <c r="S819" s="79"/>
      <c r="T819" s="80"/>
      <c r="AT819" s="17" t="s">
        <v>155</v>
      </c>
      <c r="AU819" s="17" t="s">
        <v>80</v>
      </c>
    </row>
    <row r="820" spans="2:51" s="11" customFormat="1" ht="12">
      <c r="B820" s="220"/>
      <c r="C820" s="221"/>
      <c r="D820" s="217" t="s">
        <v>157</v>
      </c>
      <c r="E820" s="222" t="s">
        <v>19</v>
      </c>
      <c r="F820" s="223" t="s">
        <v>1145</v>
      </c>
      <c r="G820" s="221"/>
      <c r="H820" s="222" t="s">
        <v>19</v>
      </c>
      <c r="I820" s="224"/>
      <c r="J820" s="221"/>
      <c r="K820" s="221"/>
      <c r="L820" s="225"/>
      <c r="M820" s="226"/>
      <c r="N820" s="227"/>
      <c r="O820" s="227"/>
      <c r="P820" s="227"/>
      <c r="Q820" s="227"/>
      <c r="R820" s="227"/>
      <c r="S820" s="227"/>
      <c r="T820" s="228"/>
      <c r="AT820" s="229" t="s">
        <v>157</v>
      </c>
      <c r="AU820" s="229" t="s">
        <v>80</v>
      </c>
      <c r="AV820" s="11" t="s">
        <v>76</v>
      </c>
      <c r="AW820" s="11" t="s">
        <v>33</v>
      </c>
      <c r="AX820" s="11" t="s">
        <v>71</v>
      </c>
      <c r="AY820" s="229" t="s">
        <v>145</v>
      </c>
    </row>
    <row r="821" spans="2:51" s="11" customFormat="1" ht="12">
      <c r="B821" s="220"/>
      <c r="C821" s="221"/>
      <c r="D821" s="217" t="s">
        <v>157</v>
      </c>
      <c r="E821" s="222" t="s">
        <v>19</v>
      </c>
      <c r="F821" s="223" t="s">
        <v>159</v>
      </c>
      <c r="G821" s="221"/>
      <c r="H821" s="222" t="s">
        <v>19</v>
      </c>
      <c r="I821" s="224"/>
      <c r="J821" s="221"/>
      <c r="K821" s="221"/>
      <c r="L821" s="225"/>
      <c r="M821" s="226"/>
      <c r="N821" s="227"/>
      <c r="O821" s="227"/>
      <c r="P821" s="227"/>
      <c r="Q821" s="227"/>
      <c r="R821" s="227"/>
      <c r="S821" s="227"/>
      <c r="T821" s="228"/>
      <c r="AT821" s="229" t="s">
        <v>157</v>
      </c>
      <c r="AU821" s="229" t="s">
        <v>80</v>
      </c>
      <c r="AV821" s="11" t="s">
        <v>76</v>
      </c>
      <c r="AW821" s="11" t="s">
        <v>33</v>
      </c>
      <c r="AX821" s="11" t="s">
        <v>71</v>
      </c>
      <c r="AY821" s="229" t="s">
        <v>145</v>
      </c>
    </row>
    <row r="822" spans="2:51" s="12" customFormat="1" ht="12">
      <c r="B822" s="230"/>
      <c r="C822" s="231"/>
      <c r="D822" s="217" t="s">
        <v>157</v>
      </c>
      <c r="E822" s="232" t="s">
        <v>19</v>
      </c>
      <c r="F822" s="233" t="s">
        <v>93</v>
      </c>
      <c r="G822" s="231"/>
      <c r="H822" s="234">
        <v>960.1</v>
      </c>
      <c r="I822" s="235"/>
      <c r="J822" s="231"/>
      <c r="K822" s="231"/>
      <c r="L822" s="236"/>
      <c r="M822" s="237"/>
      <c r="N822" s="238"/>
      <c r="O822" s="238"/>
      <c r="P822" s="238"/>
      <c r="Q822" s="238"/>
      <c r="R822" s="238"/>
      <c r="S822" s="238"/>
      <c r="T822" s="239"/>
      <c r="AT822" s="240" t="s">
        <v>157</v>
      </c>
      <c r="AU822" s="240" t="s">
        <v>80</v>
      </c>
      <c r="AV822" s="12" t="s">
        <v>80</v>
      </c>
      <c r="AW822" s="12" t="s">
        <v>33</v>
      </c>
      <c r="AX822" s="12" t="s">
        <v>76</v>
      </c>
      <c r="AY822" s="240" t="s">
        <v>145</v>
      </c>
    </row>
    <row r="823" spans="2:65" s="1" customFormat="1" ht="20.4" customHeight="1">
      <c r="B823" s="38"/>
      <c r="C823" s="205" t="s">
        <v>890</v>
      </c>
      <c r="D823" s="205" t="s">
        <v>148</v>
      </c>
      <c r="E823" s="206" t="s">
        <v>891</v>
      </c>
      <c r="F823" s="207" t="s">
        <v>892</v>
      </c>
      <c r="G823" s="208" t="s">
        <v>177</v>
      </c>
      <c r="H823" s="209">
        <v>480.05</v>
      </c>
      <c r="I823" s="210"/>
      <c r="J823" s="211">
        <f>ROUND(I823*H823,2)</f>
        <v>0</v>
      </c>
      <c r="K823" s="207" t="s">
        <v>152</v>
      </c>
      <c r="L823" s="43"/>
      <c r="M823" s="212" t="s">
        <v>19</v>
      </c>
      <c r="N823" s="213" t="s">
        <v>42</v>
      </c>
      <c r="O823" s="79"/>
      <c r="P823" s="214">
        <f>O823*H823</f>
        <v>0</v>
      </c>
      <c r="Q823" s="214">
        <v>0.0045</v>
      </c>
      <c r="R823" s="214">
        <f>Q823*H823</f>
        <v>2.160225</v>
      </c>
      <c r="S823" s="214">
        <v>0</v>
      </c>
      <c r="T823" s="215">
        <f>S823*H823</f>
        <v>0</v>
      </c>
      <c r="AR823" s="17" t="s">
        <v>308</v>
      </c>
      <c r="AT823" s="17" t="s">
        <v>148</v>
      </c>
      <c r="AU823" s="17" t="s">
        <v>80</v>
      </c>
      <c r="AY823" s="17" t="s">
        <v>145</v>
      </c>
      <c r="BE823" s="216">
        <f>IF(N823="základní",J823,0)</f>
        <v>0</v>
      </c>
      <c r="BF823" s="216">
        <f>IF(N823="snížená",J823,0)</f>
        <v>0</v>
      </c>
      <c r="BG823" s="216">
        <f>IF(N823="zákl. přenesená",J823,0)</f>
        <v>0</v>
      </c>
      <c r="BH823" s="216">
        <f>IF(N823="sníž. přenesená",J823,0)</f>
        <v>0</v>
      </c>
      <c r="BI823" s="216">
        <f>IF(N823="nulová",J823,0)</f>
        <v>0</v>
      </c>
      <c r="BJ823" s="17" t="s">
        <v>76</v>
      </c>
      <c r="BK823" s="216">
        <f>ROUND(I823*H823,2)</f>
        <v>0</v>
      </c>
      <c r="BL823" s="17" t="s">
        <v>308</v>
      </c>
      <c r="BM823" s="17" t="s">
        <v>893</v>
      </c>
    </row>
    <row r="824" spans="2:47" s="1" customFormat="1" ht="12">
      <c r="B824" s="38"/>
      <c r="C824" s="39"/>
      <c r="D824" s="217" t="s">
        <v>155</v>
      </c>
      <c r="E824" s="39"/>
      <c r="F824" s="218" t="s">
        <v>872</v>
      </c>
      <c r="G824" s="39"/>
      <c r="H824" s="39"/>
      <c r="I824" s="131"/>
      <c r="J824" s="39"/>
      <c r="K824" s="39"/>
      <c r="L824" s="43"/>
      <c r="M824" s="219"/>
      <c r="N824" s="79"/>
      <c r="O824" s="79"/>
      <c r="P824" s="79"/>
      <c r="Q824" s="79"/>
      <c r="R824" s="79"/>
      <c r="S824" s="79"/>
      <c r="T824" s="80"/>
      <c r="AT824" s="17" t="s">
        <v>155</v>
      </c>
      <c r="AU824" s="17" t="s">
        <v>80</v>
      </c>
    </row>
    <row r="825" spans="2:51" s="11" customFormat="1" ht="12">
      <c r="B825" s="220"/>
      <c r="C825" s="221"/>
      <c r="D825" s="217" t="s">
        <v>157</v>
      </c>
      <c r="E825" s="222" t="s">
        <v>19</v>
      </c>
      <c r="F825" s="223" t="s">
        <v>1145</v>
      </c>
      <c r="G825" s="221"/>
      <c r="H825" s="222" t="s">
        <v>19</v>
      </c>
      <c r="I825" s="224"/>
      <c r="J825" s="221"/>
      <c r="K825" s="221"/>
      <c r="L825" s="225"/>
      <c r="M825" s="226"/>
      <c r="N825" s="227"/>
      <c r="O825" s="227"/>
      <c r="P825" s="227"/>
      <c r="Q825" s="227"/>
      <c r="R825" s="227"/>
      <c r="S825" s="227"/>
      <c r="T825" s="228"/>
      <c r="AT825" s="229" t="s">
        <v>157</v>
      </c>
      <c r="AU825" s="229" t="s">
        <v>80</v>
      </c>
      <c r="AV825" s="11" t="s">
        <v>76</v>
      </c>
      <c r="AW825" s="11" t="s">
        <v>33</v>
      </c>
      <c r="AX825" s="11" t="s">
        <v>71</v>
      </c>
      <c r="AY825" s="229" t="s">
        <v>145</v>
      </c>
    </row>
    <row r="826" spans="2:51" s="11" customFormat="1" ht="12">
      <c r="B826" s="220"/>
      <c r="C826" s="221"/>
      <c r="D826" s="217" t="s">
        <v>157</v>
      </c>
      <c r="E826" s="222" t="s">
        <v>19</v>
      </c>
      <c r="F826" s="223" t="s">
        <v>159</v>
      </c>
      <c r="G826" s="221"/>
      <c r="H826" s="222" t="s">
        <v>19</v>
      </c>
      <c r="I826" s="224"/>
      <c r="J826" s="221"/>
      <c r="K826" s="221"/>
      <c r="L826" s="225"/>
      <c r="M826" s="226"/>
      <c r="N826" s="227"/>
      <c r="O826" s="227"/>
      <c r="P826" s="227"/>
      <c r="Q826" s="227"/>
      <c r="R826" s="227"/>
      <c r="S826" s="227"/>
      <c r="T826" s="228"/>
      <c r="AT826" s="229" t="s">
        <v>157</v>
      </c>
      <c r="AU826" s="229" t="s">
        <v>80</v>
      </c>
      <c r="AV826" s="11" t="s">
        <v>76</v>
      </c>
      <c r="AW826" s="11" t="s">
        <v>33</v>
      </c>
      <c r="AX826" s="11" t="s">
        <v>71</v>
      </c>
      <c r="AY826" s="229" t="s">
        <v>145</v>
      </c>
    </row>
    <row r="827" spans="2:51" s="12" customFormat="1" ht="12">
      <c r="B827" s="230"/>
      <c r="C827" s="231"/>
      <c r="D827" s="217" t="s">
        <v>157</v>
      </c>
      <c r="E827" s="232" t="s">
        <v>19</v>
      </c>
      <c r="F827" s="233" t="s">
        <v>894</v>
      </c>
      <c r="G827" s="231"/>
      <c r="H827" s="234">
        <v>480.05</v>
      </c>
      <c r="I827" s="235"/>
      <c r="J827" s="231"/>
      <c r="K827" s="231"/>
      <c r="L827" s="236"/>
      <c r="M827" s="237"/>
      <c r="N827" s="238"/>
      <c r="O827" s="238"/>
      <c r="P827" s="238"/>
      <c r="Q827" s="238"/>
      <c r="R827" s="238"/>
      <c r="S827" s="238"/>
      <c r="T827" s="239"/>
      <c r="AT827" s="240" t="s">
        <v>157</v>
      </c>
      <c r="AU827" s="240" t="s">
        <v>80</v>
      </c>
      <c r="AV827" s="12" t="s">
        <v>80</v>
      </c>
      <c r="AW827" s="12" t="s">
        <v>33</v>
      </c>
      <c r="AX827" s="12" t="s">
        <v>76</v>
      </c>
      <c r="AY827" s="240" t="s">
        <v>145</v>
      </c>
    </row>
    <row r="828" spans="2:65" s="1" customFormat="1" ht="20.4" customHeight="1">
      <c r="B828" s="38"/>
      <c r="C828" s="205" t="s">
        <v>895</v>
      </c>
      <c r="D828" s="205" t="s">
        <v>148</v>
      </c>
      <c r="E828" s="206" t="s">
        <v>896</v>
      </c>
      <c r="F828" s="207" t="s">
        <v>897</v>
      </c>
      <c r="G828" s="208" t="s">
        <v>177</v>
      </c>
      <c r="H828" s="209">
        <v>480.05</v>
      </c>
      <c r="I828" s="210"/>
      <c r="J828" s="211">
        <f>ROUND(I828*H828,2)</f>
        <v>0</v>
      </c>
      <c r="K828" s="207" t="s">
        <v>152</v>
      </c>
      <c r="L828" s="43"/>
      <c r="M828" s="212" t="s">
        <v>19</v>
      </c>
      <c r="N828" s="213" t="s">
        <v>42</v>
      </c>
      <c r="O828" s="79"/>
      <c r="P828" s="214">
        <f>O828*H828</f>
        <v>0</v>
      </c>
      <c r="Q828" s="214">
        <v>0.0075</v>
      </c>
      <c r="R828" s="214">
        <f>Q828*H828</f>
        <v>3.600375</v>
      </c>
      <c r="S828" s="214">
        <v>0</v>
      </c>
      <c r="T828" s="215">
        <f>S828*H828</f>
        <v>0</v>
      </c>
      <c r="AR828" s="17" t="s">
        <v>308</v>
      </c>
      <c r="AT828" s="17" t="s">
        <v>148</v>
      </c>
      <c r="AU828" s="17" t="s">
        <v>80</v>
      </c>
      <c r="AY828" s="17" t="s">
        <v>145</v>
      </c>
      <c r="BE828" s="216">
        <f>IF(N828="základní",J828,0)</f>
        <v>0</v>
      </c>
      <c r="BF828" s="216">
        <f>IF(N828="snížená",J828,0)</f>
        <v>0</v>
      </c>
      <c r="BG828" s="216">
        <f>IF(N828="zákl. přenesená",J828,0)</f>
        <v>0</v>
      </c>
      <c r="BH828" s="216">
        <f>IF(N828="sníž. přenesená",J828,0)</f>
        <v>0</v>
      </c>
      <c r="BI828" s="216">
        <f>IF(N828="nulová",J828,0)</f>
        <v>0</v>
      </c>
      <c r="BJ828" s="17" t="s">
        <v>76</v>
      </c>
      <c r="BK828" s="216">
        <f>ROUND(I828*H828,2)</f>
        <v>0</v>
      </c>
      <c r="BL828" s="17" t="s">
        <v>308</v>
      </c>
      <c r="BM828" s="17" t="s">
        <v>898</v>
      </c>
    </row>
    <row r="829" spans="2:47" s="1" customFormat="1" ht="12">
      <c r="B829" s="38"/>
      <c r="C829" s="39"/>
      <c r="D829" s="217" t="s">
        <v>155</v>
      </c>
      <c r="E829" s="39"/>
      <c r="F829" s="218" t="s">
        <v>872</v>
      </c>
      <c r="G829" s="39"/>
      <c r="H829" s="39"/>
      <c r="I829" s="131"/>
      <c r="J829" s="39"/>
      <c r="K829" s="39"/>
      <c r="L829" s="43"/>
      <c r="M829" s="219"/>
      <c r="N829" s="79"/>
      <c r="O829" s="79"/>
      <c r="P829" s="79"/>
      <c r="Q829" s="79"/>
      <c r="R829" s="79"/>
      <c r="S829" s="79"/>
      <c r="T829" s="80"/>
      <c r="AT829" s="17" t="s">
        <v>155</v>
      </c>
      <c r="AU829" s="17" t="s">
        <v>80</v>
      </c>
    </row>
    <row r="830" spans="2:51" s="11" customFormat="1" ht="12">
      <c r="B830" s="220"/>
      <c r="C830" s="221"/>
      <c r="D830" s="217" t="s">
        <v>157</v>
      </c>
      <c r="E830" s="222" t="s">
        <v>19</v>
      </c>
      <c r="F830" s="223" t="s">
        <v>1145</v>
      </c>
      <c r="G830" s="221"/>
      <c r="H830" s="222" t="s">
        <v>19</v>
      </c>
      <c r="I830" s="224"/>
      <c r="J830" s="221"/>
      <c r="K830" s="221"/>
      <c r="L830" s="225"/>
      <c r="M830" s="226"/>
      <c r="N830" s="227"/>
      <c r="O830" s="227"/>
      <c r="P830" s="227"/>
      <c r="Q830" s="227"/>
      <c r="R830" s="227"/>
      <c r="S830" s="227"/>
      <c r="T830" s="228"/>
      <c r="AT830" s="229" t="s">
        <v>157</v>
      </c>
      <c r="AU830" s="229" t="s">
        <v>80</v>
      </c>
      <c r="AV830" s="11" t="s">
        <v>76</v>
      </c>
      <c r="AW830" s="11" t="s">
        <v>33</v>
      </c>
      <c r="AX830" s="11" t="s">
        <v>71</v>
      </c>
      <c r="AY830" s="229" t="s">
        <v>145</v>
      </c>
    </row>
    <row r="831" spans="2:51" s="11" customFormat="1" ht="12">
      <c r="B831" s="220"/>
      <c r="C831" s="221"/>
      <c r="D831" s="217" t="s">
        <v>157</v>
      </c>
      <c r="E831" s="222" t="s">
        <v>19</v>
      </c>
      <c r="F831" s="223" t="s">
        <v>159</v>
      </c>
      <c r="G831" s="221"/>
      <c r="H831" s="222" t="s">
        <v>19</v>
      </c>
      <c r="I831" s="224"/>
      <c r="J831" s="221"/>
      <c r="K831" s="221"/>
      <c r="L831" s="225"/>
      <c r="M831" s="226"/>
      <c r="N831" s="227"/>
      <c r="O831" s="227"/>
      <c r="P831" s="227"/>
      <c r="Q831" s="227"/>
      <c r="R831" s="227"/>
      <c r="S831" s="227"/>
      <c r="T831" s="228"/>
      <c r="AT831" s="229" t="s">
        <v>157</v>
      </c>
      <c r="AU831" s="229" t="s">
        <v>80</v>
      </c>
      <c r="AV831" s="11" t="s">
        <v>76</v>
      </c>
      <c r="AW831" s="11" t="s">
        <v>33</v>
      </c>
      <c r="AX831" s="11" t="s">
        <v>71</v>
      </c>
      <c r="AY831" s="229" t="s">
        <v>145</v>
      </c>
    </row>
    <row r="832" spans="2:51" s="12" customFormat="1" ht="12">
      <c r="B832" s="230"/>
      <c r="C832" s="231"/>
      <c r="D832" s="217" t="s">
        <v>157</v>
      </c>
      <c r="E832" s="232" t="s">
        <v>19</v>
      </c>
      <c r="F832" s="233" t="s">
        <v>894</v>
      </c>
      <c r="G832" s="231"/>
      <c r="H832" s="234">
        <v>480.05</v>
      </c>
      <c r="I832" s="235"/>
      <c r="J832" s="231"/>
      <c r="K832" s="231"/>
      <c r="L832" s="236"/>
      <c r="M832" s="237"/>
      <c r="N832" s="238"/>
      <c r="O832" s="238"/>
      <c r="P832" s="238"/>
      <c r="Q832" s="238"/>
      <c r="R832" s="238"/>
      <c r="S832" s="238"/>
      <c r="T832" s="239"/>
      <c r="AT832" s="240" t="s">
        <v>157</v>
      </c>
      <c r="AU832" s="240" t="s">
        <v>80</v>
      </c>
      <c r="AV832" s="12" t="s">
        <v>80</v>
      </c>
      <c r="AW832" s="12" t="s">
        <v>33</v>
      </c>
      <c r="AX832" s="12" t="s">
        <v>76</v>
      </c>
      <c r="AY832" s="240" t="s">
        <v>145</v>
      </c>
    </row>
    <row r="833" spans="2:65" s="1" customFormat="1" ht="20.4" customHeight="1">
      <c r="B833" s="38"/>
      <c r="C833" s="205" t="s">
        <v>899</v>
      </c>
      <c r="D833" s="205" t="s">
        <v>148</v>
      </c>
      <c r="E833" s="206" t="s">
        <v>900</v>
      </c>
      <c r="F833" s="207" t="s">
        <v>901</v>
      </c>
      <c r="G833" s="208" t="s">
        <v>177</v>
      </c>
      <c r="H833" s="209">
        <v>895.6</v>
      </c>
      <c r="I833" s="210"/>
      <c r="J833" s="211">
        <f>ROUND(I833*H833,2)</f>
        <v>0</v>
      </c>
      <c r="K833" s="207" t="s">
        <v>152</v>
      </c>
      <c r="L833" s="43"/>
      <c r="M833" s="212" t="s">
        <v>19</v>
      </c>
      <c r="N833" s="213" t="s">
        <v>42</v>
      </c>
      <c r="O833" s="79"/>
      <c r="P833" s="214">
        <f>O833*H833</f>
        <v>0</v>
      </c>
      <c r="Q833" s="214">
        <v>0</v>
      </c>
      <c r="R833" s="214">
        <f>Q833*H833</f>
        <v>0</v>
      </c>
      <c r="S833" s="214">
        <v>0.0025</v>
      </c>
      <c r="T833" s="215">
        <f>S833*H833</f>
        <v>2.2390000000000003</v>
      </c>
      <c r="AR833" s="17" t="s">
        <v>308</v>
      </c>
      <c r="AT833" s="17" t="s">
        <v>148</v>
      </c>
      <c r="AU833" s="17" t="s">
        <v>80</v>
      </c>
      <c r="AY833" s="17" t="s">
        <v>145</v>
      </c>
      <c r="BE833" s="216">
        <f>IF(N833="základní",J833,0)</f>
        <v>0</v>
      </c>
      <c r="BF833" s="216">
        <f>IF(N833="snížená",J833,0)</f>
        <v>0</v>
      </c>
      <c r="BG833" s="216">
        <f>IF(N833="zákl. přenesená",J833,0)</f>
        <v>0</v>
      </c>
      <c r="BH833" s="216">
        <f>IF(N833="sníž. přenesená",J833,0)</f>
        <v>0</v>
      </c>
      <c r="BI833" s="216">
        <f>IF(N833="nulová",J833,0)</f>
        <v>0</v>
      </c>
      <c r="BJ833" s="17" t="s">
        <v>76</v>
      </c>
      <c r="BK833" s="216">
        <f>ROUND(I833*H833,2)</f>
        <v>0</v>
      </c>
      <c r="BL833" s="17" t="s">
        <v>308</v>
      </c>
      <c r="BM833" s="17" t="s">
        <v>902</v>
      </c>
    </row>
    <row r="834" spans="2:51" s="11" customFormat="1" ht="12">
      <c r="B834" s="220"/>
      <c r="C834" s="221"/>
      <c r="D834" s="217" t="s">
        <v>157</v>
      </c>
      <c r="E834" s="222" t="s">
        <v>19</v>
      </c>
      <c r="F834" s="223" t="s">
        <v>1168</v>
      </c>
      <c r="G834" s="221"/>
      <c r="H834" s="222" t="s">
        <v>19</v>
      </c>
      <c r="I834" s="224"/>
      <c r="J834" s="221"/>
      <c r="K834" s="221"/>
      <c r="L834" s="225"/>
      <c r="M834" s="226"/>
      <c r="N834" s="227"/>
      <c r="O834" s="227"/>
      <c r="P834" s="227"/>
      <c r="Q834" s="227"/>
      <c r="R834" s="227"/>
      <c r="S834" s="227"/>
      <c r="T834" s="228"/>
      <c r="AT834" s="229" t="s">
        <v>157</v>
      </c>
      <c r="AU834" s="229" t="s">
        <v>80</v>
      </c>
      <c r="AV834" s="11" t="s">
        <v>76</v>
      </c>
      <c r="AW834" s="11" t="s">
        <v>33</v>
      </c>
      <c r="AX834" s="11" t="s">
        <v>71</v>
      </c>
      <c r="AY834" s="229" t="s">
        <v>145</v>
      </c>
    </row>
    <row r="835" spans="2:51" s="11" customFormat="1" ht="12">
      <c r="B835" s="220"/>
      <c r="C835" s="221"/>
      <c r="D835" s="217" t="s">
        <v>157</v>
      </c>
      <c r="E835" s="222" t="s">
        <v>19</v>
      </c>
      <c r="F835" s="223" t="s">
        <v>336</v>
      </c>
      <c r="G835" s="221"/>
      <c r="H835" s="222" t="s">
        <v>19</v>
      </c>
      <c r="I835" s="224"/>
      <c r="J835" s="221"/>
      <c r="K835" s="221"/>
      <c r="L835" s="225"/>
      <c r="M835" s="226"/>
      <c r="N835" s="227"/>
      <c r="O835" s="227"/>
      <c r="P835" s="227"/>
      <c r="Q835" s="227"/>
      <c r="R835" s="227"/>
      <c r="S835" s="227"/>
      <c r="T835" s="228"/>
      <c r="AT835" s="229" t="s">
        <v>157</v>
      </c>
      <c r="AU835" s="229" t="s">
        <v>80</v>
      </c>
      <c r="AV835" s="11" t="s">
        <v>76</v>
      </c>
      <c r="AW835" s="11" t="s">
        <v>33</v>
      </c>
      <c r="AX835" s="11" t="s">
        <v>71</v>
      </c>
      <c r="AY835" s="229" t="s">
        <v>145</v>
      </c>
    </row>
    <row r="836" spans="2:51" s="11" customFormat="1" ht="12">
      <c r="B836" s="220"/>
      <c r="C836" s="221"/>
      <c r="D836" s="217" t="s">
        <v>157</v>
      </c>
      <c r="E836" s="222" t="s">
        <v>19</v>
      </c>
      <c r="F836" s="223" t="s">
        <v>351</v>
      </c>
      <c r="G836" s="221"/>
      <c r="H836" s="222" t="s">
        <v>19</v>
      </c>
      <c r="I836" s="224"/>
      <c r="J836" s="221"/>
      <c r="K836" s="221"/>
      <c r="L836" s="225"/>
      <c r="M836" s="226"/>
      <c r="N836" s="227"/>
      <c r="O836" s="227"/>
      <c r="P836" s="227"/>
      <c r="Q836" s="227"/>
      <c r="R836" s="227"/>
      <c r="S836" s="227"/>
      <c r="T836" s="228"/>
      <c r="AT836" s="229" t="s">
        <v>157</v>
      </c>
      <c r="AU836" s="229" t="s">
        <v>80</v>
      </c>
      <c r="AV836" s="11" t="s">
        <v>76</v>
      </c>
      <c r="AW836" s="11" t="s">
        <v>33</v>
      </c>
      <c r="AX836" s="11" t="s">
        <v>71</v>
      </c>
      <c r="AY836" s="229" t="s">
        <v>145</v>
      </c>
    </row>
    <row r="837" spans="2:51" s="12" customFormat="1" ht="12">
      <c r="B837" s="230"/>
      <c r="C837" s="231"/>
      <c r="D837" s="217" t="s">
        <v>157</v>
      </c>
      <c r="E837" s="232" t="s">
        <v>19</v>
      </c>
      <c r="F837" s="233" t="s">
        <v>1245</v>
      </c>
      <c r="G837" s="231"/>
      <c r="H837" s="234">
        <v>349.38</v>
      </c>
      <c r="I837" s="235"/>
      <c r="J837" s="231"/>
      <c r="K837" s="231"/>
      <c r="L837" s="236"/>
      <c r="M837" s="237"/>
      <c r="N837" s="238"/>
      <c r="O837" s="238"/>
      <c r="P837" s="238"/>
      <c r="Q837" s="238"/>
      <c r="R837" s="238"/>
      <c r="S837" s="238"/>
      <c r="T837" s="239"/>
      <c r="AT837" s="240" t="s">
        <v>157</v>
      </c>
      <c r="AU837" s="240" t="s">
        <v>80</v>
      </c>
      <c r="AV837" s="12" t="s">
        <v>80</v>
      </c>
      <c r="AW837" s="12" t="s">
        <v>33</v>
      </c>
      <c r="AX837" s="12" t="s">
        <v>71</v>
      </c>
      <c r="AY837" s="240" t="s">
        <v>145</v>
      </c>
    </row>
    <row r="838" spans="2:51" s="11" customFormat="1" ht="12">
      <c r="B838" s="220"/>
      <c r="C838" s="221"/>
      <c r="D838" s="217" t="s">
        <v>157</v>
      </c>
      <c r="E838" s="222" t="s">
        <v>19</v>
      </c>
      <c r="F838" s="223" t="s">
        <v>354</v>
      </c>
      <c r="G838" s="221"/>
      <c r="H838" s="222" t="s">
        <v>19</v>
      </c>
      <c r="I838" s="224"/>
      <c r="J838" s="221"/>
      <c r="K838" s="221"/>
      <c r="L838" s="225"/>
      <c r="M838" s="226"/>
      <c r="N838" s="227"/>
      <c r="O838" s="227"/>
      <c r="P838" s="227"/>
      <c r="Q838" s="227"/>
      <c r="R838" s="227"/>
      <c r="S838" s="227"/>
      <c r="T838" s="228"/>
      <c r="AT838" s="229" t="s">
        <v>157</v>
      </c>
      <c r="AU838" s="229" t="s">
        <v>80</v>
      </c>
      <c r="AV838" s="11" t="s">
        <v>76</v>
      </c>
      <c r="AW838" s="11" t="s">
        <v>33</v>
      </c>
      <c r="AX838" s="11" t="s">
        <v>71</v>
      </c>
      <c r="AY838" s="229" t="s">
        <v>145</v>
      </c>
    </row>
    <row r="839" spans="2:51" s="12" customFormat="1" ht="12">
      <c r="B839" s="230"/>
      <c r="C839" s="231"/>
      <c r="D839" s="217" t="s">
        <v>157</v>
      </c>
      <c r="E839" s="232" t="s">
        <v>19</v>
      </c>
      <c r="F839" s="233" t="s">
        <v>1246</v>
      </c>
      <c r="G839" s="231"/>
      <c r="H839" s="234">
        <v>168.66</v>
      </c>
      <c r="I839" s="235"/>
      <c r="J839" s="231"/>
      <c r="K839" s="231"/>
      <c r="L839" s="236"/>
      <c r="M839" s="237"/>
      <c r="N839" s="238"/>
      <c r="O839" s="238"/>
      <c r="P839" s="238"/>
      <c r="Q839" s="238"/>
      <c r="R839" s="238"/>
      <c r="S839" s="238"/>
      <c r="T839" s="239"/>
      <c r="AT839" s="240" t="s">
        <v>157</v>
      </c>
      <c r="AU839" s="240" t="s">
        <v>80</v>
      </c>
      <c r="AV839" s="12" t="s">
        <v>80</v>
      </c>
      <c r="AW839" s="12" t="s">
        <v>33</v>
      </c>
      <c r="AX839" s="12" t="s">
        <v>71</v>
      </c>
      <c r="AY839" s="240" t="s">
        <v>145</v>
      </c>
    </row>
    <row r="840" spans="2:51" s="11" customFormat="1" ht="12">
      <c r="B840" s="220"/>
      <c r="C840" s="221"/>
      <c r="D840" s="217" t="s">
        <v>157</v>
      </c>
      <c r="E840" s="222" t="s">
        <v>19</v>
      </c>
      <c r="F840" s="223" t="s">
        <v>337</v>
      </c>
      <c r="G840" s="221"/>
      <c r="H840" s="222" t="s">
        <v>19</v>
      </c>
      <c r="I840" s="224"/>
      <c r="J840" s="221"/>
      <c r="K840" s="221"/>
      <c r="L840" s="225"/>
      <c r="M840" s="226"/>
      <c r="N840" s="227"/>
      <c r="O840" s="227"/>
      <c r="P840" s="227"/>
      <c r="Q840" s="227"/>
      <c r="R840" s="227"/>
      <c r="S840" s="227"/>
      <c r="T840" s="228"/>
      <c r="AT840" s="229" t="s">
        <v>157</v>
      </c>
      <c r="AU840" s="229" t="s">
        <v>80</v>
      </c>
      <c r="AV840" s="11" t="s">
        <v>76</v>
      </c>
      <c r="AW840" s="11" t="s">
        <v>33</v>
      </c>
      <c r="AX840" s="11" t="s">
        <v>71</v>
      </c>
      <c r="AY840" s="229" t="s">
        <v>145</v>
      </c>
    </row>
    <row r="841" spans="2:51" s="12" customFormat="1" ht="12">
      <c r="B841" s="230"/>
      <c r="C841" s="231"/>
      <c r="D841" s="217" t="s">
        <v>157</v>
      </c>
      <c r="E841" s="232" t="s">
        <v>19</v>
      </c>
      <c r="F841" s="233" t="s">
        <v>1247</v>
      </c>
      <c r="G841" s="231"/>
      <c r="H841" s="234">
        <v>38.82</v>
      </c>
      <c r="I841" s="235"/>
      <c r="J841" s="231"/>
      <c r="K841" s="231"/>
      <c r="L841" s="236"/>
      <c r="M841" s="237"/>
      <c r="N841" s="238"/>
      <c r="O841" s="238"/>
      <c r="P841" s="238"/>
      <c r="Q841" s="238"/>
      <c r="R841" s="238"/>
      <c r="S841" s="238"/>
      <c r="T841" s="239"/>
      <c r="AT841" s="240" t="s">
        <v>157</v>
      </c>
      <c r="AU841" s="240" t="s">
        <v>80</v>
      </c>
      <c r="AV841" s="12" t="s">
        <v>80</v>
      </c>
      <c r="AW841" s="12" t="s">
        <v>33</v>
      </c>
      <c r="AX841" s="12" t="s">
        <v>71</v>
      </c>
      <c r="AY841" s="240" t="s">
        <v>145</v>
      </c>
    </row>
    <row r="842" spans="2:51" s="11" customFormat="1" ht="12">
      <c r="B842" s="220"/>
      <c r="C842" s="221"/>
      <c r="D842" s="217" t="s">
        <v>157</v>
      </c>
      <c r="E842" s="222" t="s">
        <v>19</v>
      </c>
      <c r="F842" s="223" t="s">
        <v>340</v>
      </c>
      <c r="G842" s="221"/>
      <c r="H842" s="222" t="s">
        <v>19</v>
      </c>
      <c r="I842" s="224"/>
      <c r="J842" s="221"/>
      <c r="K842" s="221"/>
      <c r="L842" s="225"/>
      <c r="M842" s="226"/>
      <c r="N842" s="227"/>
      <c r="O842" s="227"/>
      <c r="P842" s="227"/>
      <c r="Q842" s="227"/>
      <c r="R842" s="227"/>
      <c r="S842" s="227"/>
      <c r="T842" s="228"/>
      <c r="AT842" s="229" t="s">
        <v>157</v>
      </c>
      <c r="AU842" s="229" t="s">
        <v>80</v>
      </c>
      <c r="AV842" s="11" t="s">
        <v>76</v>
      </c>
      <c r="AW842" s="11" t="s">
        <v>33</v>
      </c>
      <c r="AX842" s="11" t="s">
        <v>71</v>
      </c>
      <c r="AY842" s="229" t="s">
        <v>145</v>
      </c>
    </row>
    <row r="843" spans="2:51" s="12" customFormat="1" ht="12">
      <c r="B843" s="230"/>
      <c r="C843" s="231"/>
      <c r="D843" s="217" t="s">
        <v>157</v>
      </c>
      <c r="E843" s="232" t="s">
        <v>19</v>
      </c>
      <c r="F843" s="233" t="s">
        <v>1248</v>
      </c>
      <c r="G843" s="231"/>
      <c r="H843" s="234">
        <v>18.64</v>
      </c>
      <c r="I843" s="235"/>
      <c r="J843" s="231"/>
      <c r="K843" s="231"/>
      <c r="L843" s="236"/>
      <c r="M843" s="237"/>
      <c r="N843" s="238"/>
      <c r="O843" s="238"/>
      <c r="P843" s="238"/>
      <c r="Q843" s="238"/>
      <c r="R843" s="238"/>
      <c r="S843" s="238"/>
      <c r="T843" s="239"/>
      <c r="AT843" s="240" t="s">
        <v>157</v>
      </c>
      <c r="AU843" s="240" t="s">
        <v>80</v>
      </c>
      <c r="AV843" s="12" t="s">
        <v>80</v>
      </c>
      <c r="AW843" s="12" t="s">
        <v>33</v>
      </c>
      <c r="AX843" s="12" t="s">
        <v>71</v>
      </c>
      <c r="AY843" s="240" t="s">
        <v>145</v>
      </c>
    </row>
    <row r="844" spans="2:51" s="11" customFormat="1" ht="12">
      <c r="B844" s="220"/>
      <c r="C844" s="221"/>
      <c r="D844" s="217" t="s">
        <v>157</v>
      </c>
      <c r="E844" s="222" t="s">
        <v>19</v>
      </c>
      <c r="F844" s="223" t="s">
        <v>250</v>
      </c>
      <c r="G844" s="221"/>
      <c r="H844" s="222" t="s">
        <v>19</v>
      </c>
      <c r="I844" s="224"/>
      <c r="J844" s="221"/>
      <c r="K844" s="221"/>
      <c r="L844" s="225"/>
      <c r="M844" s="226"/>
      <c r="N844" s="227"/>
      <c r="O844" s="227"/>
      <c r="P844" s="227"/>
      <c r="Q844" s="227"/>
      <c r="R844" s="227"/>
      <c r="S844" s="227"/>
      <c r="T844" s="228"/>
      <c r="AT844" s="229" t="s">
        <v>157</v>
      </c>
      <c r="AU844" s="229" t="s">
        <v>80</v>
      </c>
      <c r="AV844" s="11" t="s">
        <v>76</v>
      </c>
      <c r="AW844" s="11" t="s">
        <v>33</v>
      </c>
      <c r="AX844" s="11" t="s">
        <v>71</v>
      </c>
      <c r="AY844" s="229" t="s">
        <v>145</v>
      </c>
    </row>
    <row r="845" spans="2:51" s="12" customFormat="1" ht="12">
      <c r="B845" s="230"/>
      <c r="C845" s="231"/>
      <c r="D845" s="217" t="s">
        <v>157</v>
      </c>
      <c r="E845" s="232" t="s">
        <v>19</v>
      </c>
      <c r="F845" s="233" t="s">
        <v>784</v>
      </c>
      <c r="G845" s="231"/>
      <c r="H845" s="234">
        <v>242.1</v>
      </c>
      <c r="I845" s="235"/>
      <c r="J845" s="231"/>
      <c r="K845" s="231"/>
      <c r="L845" s="236"/>
      <c r="M845" s="237"/>
      <c r="N845" s="238"/>
      <c r="O845" s="238"/>
      <c r="P845" s="238"/>
      <c r="Q845" s="238"/>
      <c r="R845" s="238"/>
      <c r="S845" s="238"/>
      <c r="T845" s="239"/>
      <c r="AT845" s="240" t="s">
        <v>157</v>
      </c>
      <c r="AU845" s="240" t="s">
        <v>80</v>
      </c>
      <c r="AV845" s="12" t="s">
        <v>80</v>
      </c>
      <c r="AW845" s="12" t="s">
        <v>33</v>
      </c>
      <c r="AX845" s="12" t="s">
        <v>71</v>
      </c>
      <c r="AY845" s="240" t="s">
        <v>145</v>
      </c>
    </row>
    <row r="846" spans="2:51" s="11" customFormat="1" ht="12">
      <c r="B846" s="220"/>
      <c r="C846" s="221"/>
      <c r="D846" s="217" t="s">
        <v>157</v>
      </c>
      <c r="E846" s="222" t="s">
        <v>19</v>
      </c>
      <c r="F846" s="223" t="s">
        <v>259</v>
      </c>
      <c r="G846" s="221"/>
      <c r="H846" s="222" t="s">
        <v>19</v>
      </c>
      <c r="I846" s="224"/>
      <c r="J846" s="221"/>
      <c r="K846" s="221"/>
      <c r="L846" s="225"/>
      <c r="M846" s="226"/>
      <c r="N846" s="227"/>
      <c r="O846" s="227"/>
      <c r="P846" s="227"/>
      <c r="Q846" s="227"/>
      <c r="R846" s="227"/>
      <c r="S846" s="227"/>
      <c r="T846" s="228"/>
      <c r="AT846" s="229" t="s">
        <v>157</v>
      </c>
      <c r="AU846" s="229" t="s">
        <v>80</v>
      </c>
      <c r="AV846" s="11" t="s">
        <v>76</v>
      </c>
      <c r="AW846" s="11" t="s">
        <v>33</v>
      </c>
      <c r="AX846" s="11" t="s">
        <v>71</v>
      </c>
      <c r="AY846" s="229" t="s">
        <v>145</v>
      </c>
    </row>
    <row r="847" spans="2:51" s="12" customFormat="1" ht="12">
      <c r="B847" s="230"/>
      <c r="C847" s="231"/>
      <c r="D847" s="217" t="s">
        <v>157</v>
      </c>
      <c r="E847" s="232" t="s">
        <v>19</v>
      </c>
      <c r="F847" s="233" t="s">
        <v>785</v>
      </c>
      <c r="G847" s="231"/>
      <c r="H847" s="234">
        <v>23.3</v>
      </c>
      <c r="I847" s="235"/>
      <c r="J847" s="231"/>
      <c r="K847" s="231"/>
      <c r="L847" s="236"/>
      <c r="M847" s="237"/>
      <c r="N847" s="238"/>
      <c r="O847" s="238"/>
      <c r="P847" s="238"/>
      <c r="Q847" s="238"/>
      <c r="R847" s="238"/>
      <c r="S847" s="238"/>
      <c r="T847" s="239"/>
      <c r="AT847" s="240" t="s">
        <v>157</v>
      </c>
      <c r="AU847" s="240" t="s">
        <v>80</v>
      </c>
      <c r="AV847" s="12" t="s">
        <v>80</v>
      </c>
      <c r="AW847" s="12" t="s">
        <v>33</v>
      </c>
      <c r="AX847" s="12" t="s">
        <v>71</v>
      </c>
      <c r="AY847" s="240" t="s">
        <v>145</v>
      </c>
    </row>
    <row r="848" spans="2:51" s="11" customFormat="1" ht="12">
      <c r="B848" s="220"/>
      <c r="C848" s="221"/>
      <c r="D848" s="217" t="s">
        <v>157</v>
      </c>
      <c r="E848" s="222" t="s">
        <v>19</v>
      </c>
      <c r="F848" s="223" t="s">
        <v>264</v>
      </c>
      <c r="G848" s="221"/>
      <c r="H848" s="222" t="s">
        <v>19</v>
      </c>
      <c r="I848" s="224"/>
      <c r="J848" s="221"/>
      <c r="K848" s="221"/>
      <c r="L848" s="225"/>
      <c r="M848" s="226"/>
      <c r="N848" s="227"/>
      <c r="O848" s="227"/>
      <c r="P848" s="227"/>
      <c r="Q848" s="227"/>
      <c r="R848" s="227"/>
      <c r="S848" s="227"/>
      <c r="T848" s="228"/>
      <c r="AT848" s="229" t="s">
        <v>157</v>
      </c>
      <c r="AU848" s="229" t="s">
        <v>80</v>
      </c>
      <c r="AV848" s="11" t="s">
        <v>76</v>
      </c>
      <c r="AW848" s="11" t="s">
        <v>33</v>
      </c>
      <c r="AX848" s="11" t="s">
        <v>71</v>
      </c>
      <c r="AY848" s="229" t="s">
        <v>145</v>
      </c>
    </row>
    <row r="849" spans="2:51" s="12" customFormat="1" ht="12">
      <c r="B849" s="230"/>
      <c r="C849" s="231"/>
      <c r="D849" s="217" t="s">
        <v>157</v>
      </c>
      <c r="E849" s="232" t="s">
        <v>19</v>
      </c>
      <c r="F849" s="233" t="s">
        <v>786</v>
      </c>
      <c r="G849" s="231"/>
      <c r="H849" s="234">
        <v>21.5</v>
      </c>
      <c r="I849" s="235"/>
      <c r="J849" s="231"/>
      <c r="K849" s="231"/>
      <c r="L849" s="236"/>
      <c r="M849" s="237"/>
      <c r="N849" s="238"/>
      <c r="O849" s="238"/>
      <c r="P849" s="238"/>
      <c r="Q849" s="238"/>
      <c r="R849" s="238"/>
      <c r="S849" s="238"/>
      <c r="T849" s="239"/>
      <c r="AT849" s="240" t="s">
        <v>157</v>
      </c>
      <c r="AU849" s="240" t="s">
        <v>80</v>
      </c>
      <c r="AV849" s="12" t="s">
        <v>80</v>
      </c>
      <c r="AW849" s="12" t="s">
        <v>33</v>
      </c>
      <c r="AX849" s="12" t="s">
        <v>71</v>
      </c>
      <c r="AY849" s="240" t="s">
        <v>145</v>
      </c>
    </row>
    <row r="850" spans="2:51" s="11" customFormat="1" ht="12">
      <c r="B850" s="220"/>
      <c r="C850" s="221"/>
      <c r="D850" s="217" t="s">
        <v>157</v>
      </c>
      <c r="E850" s="222" t="s">
        <v>19</v>
      </c>
      <c r="F850" s="223" t="s">
        <v>268</v>
      </c>
      <c r="G850" s="221"/>
      <c r="H850" s="222" t="s">
        <v>19</v>
      </c>
      <c r="I850" s="224"/>
      <c r="J850" s="221"/>
      <c r="K850" s="221"/>
      <c r="L850" s="225"/>
      <c r="M850" s="226"/>
      <c r="N850" s="227"/>
      <c r="O850" s="227"/>
      <c r="P850" s="227"/>
      <c r="Q850" s="227"/>
      <c r="R850" s="227"/>
      <c r="S850" s="227"/>
      <c r="T850" s="228"/>
      <c r="AT850" s="229" t="s">
        <v>157</v>
      </c>
      <c r="AU850" s="229" t="s">
        <v>80</v>
      </c>
      <c r="AV850" s="11" t="s">
        <v>76</v>
      </c>
      <c r="AW850" s="11" t="s">
        <v>33</v>
      </c>
      <c r="AX850" s="11" t="s">
        <v>71</v>
      </c>
      <c r="AY850" s="229" t="s">
        <v>145</v>
      </c>
    </row>
    <row r="851" spans="2:51" s="12" customFormat="1" ht="12">
      <c r="B851" s="230"/>
      <c r="C851" s="231"/>
      <c r="D851" s="217" t="s">
        <v>157</v>
      </c>
      <c r="E851" s="232" t="s">
        <v>19</v>
      </c>
      <c r="F851" s="233" t="s">
        <v>787</v>
      </c>
      <c r="G851" s="231"/>
      <c r="H851" s="234">
        <v>33.2</v>
      </c>
      <c r="I851" s="235"/>
      <c r="J851" s="231"/>
      <c r="K851" s="231"/>
      <c r="L851" s="236"/>
      <c r="M851" s="237"/>
      <c r="N851" s="238"/>
      <c r="O851" s="238"/>
      <c r="P851" s="238"/>
      <c r="Q851" s="238"/>
      <c r="R851" s="238"/>
      <c r="S851" s="238"/>
      <c r="T851" s="239"/>
      <c r="AT851" s="240" t="s">
        <v>157</v>
      </c>
      <c r="AU851" s="240" t="s">
        <v>80</v>
      </c>
      <c r="AV851" s="12" t="s">
        <v>80</v>
      </c>
      <c r="AW851" s="12" t="s">
        <v>33</v>
      </c>
      <c r="AX851" s="12" t="s">
        <v>71</v>
      </c>
      <c r="AY851" s="240" t="s">
        <v>145</v>
      </c>
    </row>
    <row r="852" spans="2:51" s="14" customFormat="1" ht="12">
      <c r="B852" s="262"/>
      <c r="C852" s="263"/>
      <c r="D852" s="217" t="s">
        <v>157</v>
      </c>
      <c r="E852" s="264" t="s">
        <v>86</v>
      </c>
      <c r="F852" s="265" t="s">
        <v>229</v>
      </c>
      <c r="G852" s="263"/>
      <c r="H852" s="266">
        <v>895.6</v>
      </c>
      <c r="I852" s="267"/>
      <c r="J852" s="263"/>
      <c r="K852" s="263"/>
      <c r="L852" s="268"/>
      <c r="M852" s="269"/>
      <c r="N852" s="270"/>
      <c r="O852" s="270"/>
      <c r="P852" s="270"/>
      <c r="Q852" s="270"/>
      <c r="R852" s="270"/>
      <c r="S852" s="270"/>
      <c r="T852" s="271"/>
      <c r="AT852" s="272" t="s">
        <v>157</v>
      </c>
      <c r="AU852" s="272" t="s">
        <v>80</v>
      </c>
      <c r="AV852" s="14" t="s">
        <v>146</v>
      </c>
      <c r="AW852" s="14" t="s">
        <v>33</v>
      </c>
      <c r="AX852" s="14" t="s">
        <v>71</v>
      </c>
      <c r="AY852" s="272" t="s">
        <v>145</v>
      </c>
    </row>
    <row r="853" spans="2:51" s="13" customFormat="1" ht="12">
      <c r="B853" s="251"/>
      <c r="C853" s="252"/>
      <c r="D853" s="217" t="s">
        <v>157</v>
      </c>
      <c r="E853" s="253" t="s">
        <v>19</v>
      </c>
      <c r="F853" s="254" t="s">
        <v>185</v>
      </c>
      <c r="G853" s="252"/>
      <c r="H853" s="255">
        <v>895.6</v>
      </c>
      <c r="I853" s="256"/>
      <c r="J853" s="252"/>
      <c r="K853" s="252"/>
      <c r="L853" s="257"/>
      <c r="M853" s="258"/>
      <c r="N853" s="259"/>
      <c r="O853" s="259"/>
      <c r="P853" s="259"/>
      <c r="Q853" s="259"/>
      <c r="R853" s="259"/>
      <c r="S853" s="259"/>
      <c r="T853" s="260"/>
      <c r="AT853" s="261" t="s">
        <v>157</v>
      </c>
      <c r="AU853" s="261" t="s">
        <v>80</v>
      </c>
      <c r="AV853" s="13" t="s">
        <v>153</v>
      </c>
      <c r="AW853" s="13" t="s">
        <v>33</v>
      </c>
      <c r="AX853" s="13" t="s">
        <v>76</v>
      </c>
      <c r="AY853" s="261" t="s">
        <v>145</v>
      </c>
    </row>
    <row r="854" spans="2:65" s="1" customFormat="1" ht="20.4" customHeight="1">
      <c r="B854" s="38"/>
      <c r="C854" s="205" t="s">
        <v>907</v>
      </c>
      <c r="D854" s="205" t="s">
        <v>148</v>
      </c>
      <c r="E854" s="206" t="s">
        <v>908</v>
      </c>
      <c r="F854" s="207" t="s">
        <v>909</v>
      </c>
      <c r="G854" s="208" t="s">
        <v>177</v>
      </c>
      <c r="H854" s="209">
        <v>121.58</v>
      </c>
      <c r="I854" s="210"/>
      <c r="J854" s="211">
        <f>ROUND(I854*H854,2)</f>
        <v>0</v>
      </c>
      <c r="K854" s="207" t="s">
        <v>152</v>
      </c>
      <c r="L854" s="43"/>
      <c r="M854" s="212" t="s">
        <v>19</v>
      </c>
      <c r="N854" s="213" t="s">
        <v>42</v>
      </c>
      <c r="O854" s="79"/>
      <c r="P854" s="214">
        <f>O854*H854</f>
        <v>0</v>
      </c>
      <c r="Q854" s="214">
        <v>0</v>
      </c>
      <c r="R854" s="214">
        <f>Q854*H854</f>
        <v>0</v>
      </c>
      <c r="S854" s="214">
        <v>0.003</v>
      </c>
      <c r="T854" s="215">
        <f>S854*H854</f>
        <v>0.36474</v>
      </c>
      <c r="AR854" s="17" t="s">
        <v>308</v>
      </c>
      <c r="AT854" s="17" t="s">
        <v>148</v>
      </c>
      <c r="AU854" s="17" t="s">
        <v>80</v>
      </c>
      <c r="AY854" s="17" t="s">
        <v>145</v>
      </c>
      <c r="BE854" s="216">
        <f>IF(N854="základní",J854,0)</f>
        <v>0</v>
      </c>
      <c r="BF854" s="216">
        <f>IF(N854="snížená",J854,0)</f>
        <v>0</v>
      </c>
      <c r="BG854" s="216">
        <f>IF(N854="zákl. přenesená",J854,0)</f>
        <v>0</v>
      </c>
      <c r="BH854" s="216">
        <f>IF(N854="sníž. přenesená",J854,0)</f>
        <v>0</v>
      </c>
      <c r="BI854" s="216">
        <f>IF(N854="nulová",J854,0)</f>
        <v>0</v>
      </c>
      <c r="BJ854" s="17" t="s">
        <v>76</v>
      </c>
      <c r="BK854" s="216">
        <f>ROUND(I854*H854,2)</f>
        <v>0</v>
      </c>
      <c r="BL854" s="17" t="s">
        <v>308</v>
      </c>
      <c r="BM854" s="17" t="s">
        <v>910</v>
      </c>
    </row>
    <row r="855" spans="2:51" s="11" customFormat="1" ht="12">
      <c r="B855" s="220"/>
      <c r="C855" s="221"/>
      <c r="D855" s="217" t="s">
        <v>157</v>
      </c>
      <c r="E855" s="222" t="s">
        <v>19</v>
      </c>
      <c r="F855" s="223" t="s">
        <v>1168</v>
      </c>
      <c r="G855" s="221"/>
      <c r="H855" s="222" t="s">
        <v>19</v>
      </c>
      <c r="I855" s="224"/>
      <c r="J855" s="221"/>
      <c r="K855" s="221"/>
      <c r="L855" s="225"/>
      <c r="M855" s="226"/>
      <c r="N855" s="227"/>
      <c r="O855" s="227"/>
      <c r="P855" s="227"/>
      <c r="Q855" s="227"/>
      <c r="R855" s="227"/>
      <c r="S855" s="227"/>
      <c r="T855" s="228"/>
      <c r="AT855" s="229" t="s">
        <v>157</v>
      </c>
      <c r="AU855" s="229" t="s">
        <v>80</v>
      </c>
      <c r="AV855" s="11" t="s">
        <v>76</v>
      </c>
      <c r="AW855" s="11" t="s">
        <v>33</v>
      </c>
      <c r="AX855" s="11" t="s">
        <v>71</v>
      </c>
      <c r="AY855" s="229" t="s">
        <v>145</v>
      </c>
    </row>
    <row r="856" spans="2:51" s="11" customFormat="1" ht="12">
      <c r="B856" s="220"/>
      <c r="C856" s="221"/>
      <c r="D856" s="217" t="s">
        <v>157</v>
      </c>
      <c r="E856" s="222" t="s">
        <v>19</v>
      </c>
      <c r="F856" s="223" t="s">
        <v>336</v>
      </c>
      <c r="G856" s="221"/>
      <c r="H856" s="222" t="s">
        <v>19</v>
      </c>
      <c r="I856" s="224"/>
      <c r="J856" s="221"/>
      <c r="K856" s="221"/>
      <c r="L856" s="225"/>
      <c r="M856" s="226"/>
      <c r="N856" s="227"/>
      <c r="O856" s="227"/>
      <c r="P856" s="227"/>
      <c r="Q856" s="227"/>
      <c r="R856" s="227"/>
      <c r="S856" s="227"/>
      <c r="T856" s="228"/>
      <c r="AT856" s="229" t="s">
        <v>157</v>
      </c>
      <c r="AU856" s="229" t="s">
        <v>80</v>
      </c>
      <c r="AV856" s="11" t="s">
        <v>76</v>
      </c>
      <c r="AW856" s="11" t="s">
        <v>33</v>
      </c>
      <c r="AX856" s="11" t="s">
        <v>71</v>
      </c>
      <c r="AY856" s="229" t="s">
        <v>145</v>
      </c>
    </row>
    <row r="857" spans="2:51" s="11" customFormat="1" ht="12">
      <c r="B857" s="220"/>
      <c r="C857" s="221"/>
      <c r="D857" s="217" t="s">
        <v>157</v>
      </c>
      <c r="E857" s="222" t="s">
        <v>19</v>
      </c>
      <c r="F857" s="223" t="s">
        <v>351</v>
      </c>
      <c r="G857" s="221"/>
      <c r="H857" s="222" t="s">
        <v>19</v>
      </c>
      <c r="I857" s="224"/>
      <c r="J857" s="221"/>
      <c r="K857" s="221"/>
      <c r="L857" s="225"/>
      <c r="M857" s="226"/>
      <c r="N857" s="227"/>
      <c r="O857" s="227"/>
      <c r="P857" s="227"/>
      <c r="Q857" s="227"/>
      <c r="R857" s="227"/>
      <c r="S857" s="227"/>
      <c r="T857" s="228"/>
      <c r="AT857" s="229" t="s">
        <v>157</v>
      </c>
      <c r="AU857" s="229" t="s">
        <v>80</v>
      </c>
      <c r="AV857" s="11" t="s">
        <v>76</v>
      </c>
      <c r="AW857" s="11" t="s">
        <v>33</v>
      </c>
      <c r="AX857" s="11" t="s">
        <v>71</v>
      </c>
      <c r="AY857" s="229" t="s">
        <v>145</v>
      </c>
    </row>
    <row r="858" spans="2:51" s="12" customFormat="1" ht="12">
      <c r="B858" s="230"/>
      <c r="C858" s="231"/>
      <c r="D858" s="217" t="s">
        <v>157</v>
      </c>
      <c r="E858" s="232" t="s">
        <v>19</v>
      </c>
      <c r="F858" s="233" t="s">
        <v>1249</v>
      </c>
      <c r="G858" s="231"/>
      <c r="H858" s="234">
        <v>56.52</v>
      </c>
      <c r="I858" s="235"/>
      <c r="J858" s="231"/>
      <c r="K858" s="231"/>
      <c r="L858" s="236"/>
      <c r="M858" s="237"/>
      <c r="N858" s="238"/>
      <c r="O858" s="238"/>
      <c r="P858" s="238"/>
      <c r="Q858" s="238"/>
      <c r="R858" s="238"/>
      <c r="S858" s="238"/>
      <c r="T858" s="239"/>
      <c r="AT858" s="240" t="s">
        <v>157</v>
      </c>
      <c r="AU858" s="240" t="s">
        <v>80</v>
      </c>
      <c r="AV858" s="12" t="s">
        <v>80</v>
      </c>
      <c r="AW858" s="12" t="s">
        <v>33</v>
      </c>
      <c r="AX858" s="12" t="s">
        <v>71</v>
      </c>
      <c r="AY858" s="240" t="s">
        <v>145</v>
      </c>
    </row>
    <row r="859" spans="2:51" s="11" customFormat="1" ht="12">
      <c r="B859" s="220"/>
      <c r="C859" s="221"/>
      <c r="D859" s="217" t="s">
        <v>157</v>
      </c>
      <c r="E859" s="222" t="s">
        <v>19</v>
      </c>
      <c r="F859" s="223" t="s">
        <v>354</v>
      </c>
      <c r="G859" s="221"/>
      <c r="H859" s="222" t="s">
        <v>19</v>
      </c>
      <c r="I859" s="224"/>
      <c r="J859" s="221"/>
      <c r="K859" s="221"/>
      <c r="L859" s="225"/>
      <c r="M859" s="226"/>
      <c r="N859" s="227"/>
      <c r="O859" s="227"/>
      <c r="P859" s="227"/>
      <c r="Q859" s="227"/>
      <c r="R859" s="227"/>
      <c r="S859" s="227"/>
      <c r="T859" s="228"/>
      <c r="AT859" s="229" t="s">
        <v>157</v>
      </c>
      <c r="AU859" s="229" t="s">
        <v>80</v>
      </c>
      <c r="AV859" s="11" t="s">
        <v>76</v>
      </c>
      <c r="AW859" s="11" t="s">
        <v>33</v>
      </c>
      <c r="AX859" s="11" t="s">
        <v>71</v>
      </c>
      <c r="AY859" s="229" t="s">
        <v>145</v>
      </c>
    </row>
    <row r="860" spans="2:51" s="12" customFormat="1" ht="12">
      <c r="B860" s="230"/>
      <c r="C860" s="231"/>
      <c r="D860" s="217" t="s">
        <v>157</v>
      </c>
      <c r="E860" s="232" t="s">
        <v>19</v>
      </c>
      <c r="F860" s="233" t="s">
        <v>1250</v>
      </c>
      <c r="G860" s="231"/>
      <c r="H860" s="234">
        <v>35.46</v>
      </c>
      <c r="I860" s="235"/>
      <c r="J860" s="231"/>
      <c r="K860" s="231"/>
      <c r="L860" s="236"/>
      <c r="M860" s="237"/>
      <c r="N860" s="238"/>
      <c r="O860" s="238"/>
      <c r="P860" s="238"/>
      <c r="Q860" s="238"/>
      <c r="R860" s="238"/>
      <c r="S860" s="238"/>
      <c r="T860" s="239"/>
      <c r="AT860" s="240" t="s">
        <v>157</v>
      </c>
      <c r="AU860" s="240" t="s">
        <v>80</v>
      </c>
      <c r="AV860" s="12" t="s">
        <v>80</v>
      </c>
      <c r="AW860" s="12" t="s">
        <v>33</v>
      </c>
      <c r="AX860" s="12" t="s">
        <v>71</v>
      </c>
      <c r="AY860" s="240" t="s">
        <v>145</v>
      </c>
    </row>
    <row r="861" spans="2:51" s="11" customFormat="1" ht="12">
      <c r="B861" s="220"/>
      <c r="C861" s="221"/>
      <c r="D861" s="217" t="s">
        <v>157</v>
      </c>
      <c r="E861" s="222" t="s">
        <v>19</v>
      </c>
      <c r="F861" s="223" t="s">
        <v>261</v>
      </c>
      <c r="G861" s="221"/>
      <c r="H861" s="222" t="s">
        <v>19</v>
      </c>
      <c r="I861" s="224"/>
      <c r="J861" s="221"/>
      <c r="K861" s="221"/>
      <c r="L861" s="225"/>
      <c r="M861" s="226"/>
      <c r="N861" s="227"/>
      <c r="O861" s="227"/>
      <c r="P861" s="227"/>
      <c r="Q861" s="227"/>
      <c r="R861" s="227"/>
      <c r="S861" s="227"/>
      <c r="T861" s="228"/>
      <c r="AT861" s="229" t="s">
        <v>157</v>
      </c>
      <c r="AU861" s="229" t="s">
        <v>80</v>
      </c>
      <c r="AV861" s="11" t="s">
        <v>76</v>
      </c>
      <c r="AW861" s="11" t="s">
        <v>33</v>
      </c>
      <c r="AX861" s="11" t="s">
        <v>71</v>
      </c>
      <c r="AY861" s="229" t="s">
        <v>145</v>
      </c>
    </row>
    <row r="862" spans="2:51" s="12" customFormat="1" ht="12">
      <c r="B862" s="230"/>
      <c r="C862" s="231"/>
      <c r="D862" s="217" t="s">
        <v>157</v>
      </c>
      <c r="E862" s="232" t="s">
        <v>19</v>
      </c>
      <c r="F862" s="233" t="s">
        <v>913</v>
      </c>
      <c r="G862" s="231"/>
      <c r="H862" s="234">
        <v>11.1</v>
      </c>
      <c r="I862" s="235"/>
      <c r="J862" s="231"/>
      <c r="K862" s="231"/>
      <c r="L862" s="236"/>
      <c r="M862" s="237"/>
      <c r="N862" s="238"/>
      <c r="O862" s="238"/>
      <c r="P862" s="238"/>
      <c r="Q862" s="238"/>
      <c r="R862" s="238"/>
      <c r="S862" s="238"/>
      <c r="T862" s="239"/>
      <c r="AT862" s="240" t="s">
        <v>157</v>
      </c>
      <c r="AU862" s="240" t="s">
        <v>80</v>
      </c>
      <c r="AV862" s="12" t="s">
        <v>80</v>
      </c>
      <c r="AW862" s="12" t="s">
        <v>33</v>
      </c>
      <c r="AX862" s="12" t="s">
        <v>71</v>
      </c>
      <c r="AY862" s="240" t="s">
        <v>145</v>
      </c>
    </row>
    <row r="863" spans="2:51" s="11" customFormat="1" ht="12">
      <c r="B863" s="220"/>
      <c r="C863" s="221"/>
      <c r="D863" s="217" t="s">
        <v>157</v>
      </c>
      <c r="E863" s="222" t="s">
        <v>19</v>
      </c>
      <c r="F863" s="223" t="s">
        <v>882</v>
      </c>
      <c r="G863" s="221"/>
      <c r="H863" s="222" t="s">
        <v>19</v>
      </c>
      <c r="I863" s="224"/>
      <c r="J863" s="221"/>
      <c r="K863" s="221"/>
      <c r="L863" s="225"/>
      <c r="M863" s="226"/>
      <c r="N863" s="227"/>
      <c r="O863" s="227"/>
      <c r="P863" s="227"/>
      <c r="Q863" s="227"/>
      <c r="R863" s="227"/>
      <c r="S863" s="227"/>
      <c r="T863" s="228"/>
      <c r="AT863" s="229" t="s">
        <v>157</v>
      </c>
      <c r="AU863" s="229" t="s">
        <v>80</v>
      </c>
      <c r="AV863" s="11" t="s">
        <v>76</v>
      </c>
      <c r="AW863" s="11" t="s">
        <v>33</v>
      </c>
      <c r="AX863" s="11" t="s">
        <v>71</v>
      </c>
      <c r="AY863" s="229" t="s">
        <v>145</v>
      </c>
    </row>
    <row r="864" spans="2:51" s="12" customFormat="1" ht="12">
      <c r="B864" s="230"/>
      <c r="C864" s="231"/>
      <c r="D864" s="217" t="s">
        <v>157</v>
      </c>
      <c r="E864" s="232" t="s">
        <v>19</v>
      </c>
      <c r="F864" s="233" t="s">
        <v>883</v>
      </c>
      <c r="G864" s="231"/>
      <c r="H864" s="234">
        <v>18.5</v>
      </c>
      <c r="I864" s="235"/>
      <c r="J864" s="231"/>
      <c r="K864" s="231"/>
      <c r="L864" s="236"/>
      <c r="M864" s="237"/>
      <c r="N864" s="238"/>
      <c r="O864" s="238"/>
      <c r="P864" s="238"/>
      <c r="Q864" s="238"/>
      <c r="R864" s="238"/>
      <c r="S864" s="238"/>
      <c r="T864" s="239"/>
      <c r="AT864" s="240" t="s">
        <v>157</v>
      </c>
      <c r="AU864" s="240" t="s">
        <v>80</v>
      </c>
      <c r="AV864" s="12" t="s">
        <v>80</v>
      </c>
      <c r="AW864" s="12" t="s">
        <v>33</v>
      </c>
      <c r="AX864" s="12" t="s">
        <v>71</v>
      </c>
      <c r="AY864" s="240" t="s">
        <v>145</v>
      </c>
    </row>
    <row r="865" spans="2:51" s="14" customFormat="1" ht="12">
      <c r="B865" s="262"/>
      <c r="C865" s="263"/>
      <c r="D865" s="217" t="s">
        <v>157</v>
      </c>
      <c r="E865" s="264" t="s">
        <v>88</v>
      </c>
      <c r="F865" s="265" t="s">
        <v>229</v>
      </c>
      <c r="G865" s="263"/>
      <c r="H865" s="266">
        <v>121.58</v>
      </c>
      <c r="I865" s="267"/>
      <c r="J865" s="263"/>
      <c r="K865" s="263"/>
      <c r="L865" s="268"/>
      <c r="M865" s="269"/>
      <c r="N865" s="270"/>
      <c r="O865" s="270"/>
      <c r="P865" s="270"/>
      <c r="Q865" s="270"/>
      <c r="R865" s="270"/>
      <c r="S865" s="270"/>
      <c r="T865" s="271"/>
      <c r="AT865" s="272" t="s">
        <v>157</v>
      </c>
      <c r="AU865" s="272" t="s">
        <v>80</v>
      </c>
      <c r="AV865" s="14" t="s">
        <v>146</v>
      </c>
      <c r="AW865" s="14" t="s">
        <v>33</v>
      </c>
      <c r="AX865" s="14" t="s">
        <v>71</v>
      </c>
      <c r="AY865" s="272" t="s">
        <v>145</v>
      </c>
    </row>
    <row r="866" spans="2:51" s="13" customFormat="1" ht="12">
      <c r="B866" s="251"/>
      <c r="C866" s="252"/>
      <c r="D866" s="217" t="s">
        <v>157</v>
      </c>
      <c r="E866" s="253" t="s">
        <v>19</v>
      </c>
      <c r="F866" s="254" t="s">
        <v>185</v>
      </c>
      <c r="G866" s="252"/>
      <c r="H866" s="255">
        <v>121.58</v>
      </c>
      <c r="I866" s="256"/>
      <c r="J866" s="252"/>
      <c r="K866" s="252"/>
      <c r="L866" s="257"/>
      <c r="M866" s="258"/>
      <c r="N866" s="259"/>
      <c r="O866" s="259"/>
      <c r="P866" s="259"/>
      <c r="Q866" s="259"/>
      <c r="R866" s="259"/>
      <c r="S866" s="259"/>
      <c r="T866" s="260"/>
      <c r="AT866" s="261" t="s">
        <v>157</v>
      </c>
      <c r="AU866" s="261" t="s">
        <v>80</v>
      </c>
      <c r="AV866" s="13" t="s">
        <v>153</v>
      </c>
      <c r="AW866" s="13" t="s">
        <v>33</v>
      </c>
      <c r="AX866" s="13" t="s">
        <v>76</v>
      </c>
      <c r="AY866" s="261" t="s">
        <v>145</v>
      </c>
    </row>
    <row r="867" spans="2:65" s="1" customFormat="1" ht="20.4" customHeight="1">
      <c r="B867" s="38"/>
      <c r="C867" s="205" t="s">
        <v>914</v>
      </c>
      <c r="D867" s="205" t="s">
        <v>148</v>
      </c>
      <c r="E867" s="206" t="s">
        <v>915</v>
      </c>
      <c r="F867" s="207" t="s">
        <v>916</v>
      </c>
      <c r="G867" s="208" t="s">
        <v>177</v>
      </c>
      <c r="H867" s="209">
        <v>960.1</v>
      </c>
      <c r="I867" s="210"/>
      <c r="J867" s="211">
        <f>ROUND(I867*H867,2)</f>
        <v>0</v>
      </c>
      <c r="K867" s="207" t="s">
        <v>152</v>
      </c>
      <c r="L867" s="43"/>
      <c r="M867" s="212" t="s">
        <v>19</v>
      </c>
      <c r="N867" s="213" t="s">
        <v>42</v>
      </c>
      <c r="O867" s="79"/>
      <c r="P867" s="214">
        <f>O867*H867</f>
        <v>0</v>
      </c>
      <c r="Q867" s="214">
        <v>0.0003</v>
      </c>
      <c r="R867" s="214">
        <f>Q867*H867</f>
        <v>0.28803</v>
      </c>
      <c r="S867" s="214">
        <v>0</v>
      </c>
      <c r="T867" s="215">
        <f>S867*H867</f>
        <v>0</v>
      </c>
      <c r="AR867" s="17" t="s">
        <v>308</v>
      </c>
      <c r="AT867" s="17" t="s">
        <v>148</v>
      </c>
      <c r="AU867" s="17" t="s">
        <v>80</v>
      </c>
      <c r="AY867" s="17" t="s">
        <v>145</v>
      </c>
      <c r="BE867" s="216">
        <f>IF(N867="základní",J867,0)</f>
        <v>0</v>
      </c>
      <c r="BF867" s="216">
        <f>IF(N867="snížená",J867,0)</f>
        <v>0</v>
      </c>
      <c r="BG867" s="216">
        <f>IF(N867="zákl. přenesená",J867,0)</f>
        <v>0</v>
      </c>
      <c r="BH867" s="216">
        <f>IF(N867="sníž. přenesená",J867,0)</f>
        <v>0</v>
      </c>
      <c r="BI867" s="216">
        <f>IF(N867="nulová",J867,0)</f>
        <v>0</v>
      </c>
      <c r="BJ867" s="17" t="s">
        <v>76</v>
      </c>
      <c r="BK867" s="216">
        <f>ROUND(I867*H867,2)</f>
        <v>0</v>
      </c>
      <c r="BL867" s="17" t="s">
        <v>308</v>
      </c>
      <c r="BM867" s="17" t="s">
        <v>917</v>
      </c>
    </row>
    <row r="868" spans="2:51" s="11" customFormat="1" ht="12">
      <c r="B868" s="220"/>
      <c r="C868" s="221"/>
      <c r="D868" s="217" t="s">
        <v>157</v>
      </c>
      <c r="E868" s="222" t="s">
        <v>19</v>
      </c>
      <c r="F868" s="223" t="s">
        <v>1145</v>
      </c>
      <c r="G868" s="221"/>
      <c r="H868" s="222" t="s">
        <v>19</v>
      </c>
      <c r="I868" s="224"/>
      <c r="J868" s="221"/>
      <c r="K868" s="221"/>
      <c r="L868" s="225"/>
      <c r="M868" s="226"/>
      <c r="N868" s="227"/>
      <c r="O868" s="227"/>
      <c r="P868" s="227"/>
      <c r="Q868" s="227"/>
      <c r="R868" s="227"/>
      <c r="S868" s="227"/>
      <c r="T868" s="228"/>
      <c r="AT868" s="229" t="s">
        <v>157</v>
      </c>
      <c r="AU868" s="229" t="s">
        <v>80</v>
      </c>
      <c r="AV868" s="11" t="s">
        <v>76</v>
      </c>
      <c r="AW868" s="11" t="s">
        <v>33</v>
      </c>
      <c r="AX868" s="11" t="s">
        <v>71</v>
      </c>
      <c r="AY868" s="229" t="s">
        <v>145</v>
      </c>
    </row>
    <row r="869" spans="2:51" s="11" customFormat="1" ht="12">
      <c r="B869" s="220"/>
      <c r="C869" s="221"/>
      <c r="D869" s="217" t="s">
        <v>157</v>
      </c>
      <c r="E869" s="222" t="s">
        <v>19</v>
      </c>
      <c r="F869" s="223" t="s">
        <v>159</v>
      </c>
      <c r="G869" s="221"/>
      <c r="H869" s="222" t="s">
        <v>19</v>
      </c>
      <c r="I869" s="224"/>
      <c r="J869" s="221"/>
      <c r="K869" s="221"/>
      <c r="L869" s="225"/>
      <c r="M869" s="226"/>
      <c r="N869" s="227"/>
      <c r="O869" s="227"/>
      <c r="P869" s="227"/>
      <c r="Q869" s="227"/>
      <c r="R869" s="227"/>
      <c r="S869" s="227"/>
      <c r="T869" s="228"/>
      <c r="AT869" s="229" t="s">
        <v>157</v>
      </c>
      <c r="AU869" s="229" t="s">
        <v>80</v>
      </c>
      <c r="AV869" s="11" t="s">
        <v>76</v>
      </c>
      <c r="AW869" s="11" t="s">
        <v>33</v>
      </c>
      <c r="AX869" s="11" t="s">
        <v>71</v>
      </c>
      <c r="AY869" s="229" t="s">
        <v>145</v>
      </c>
    </row>
    <row r="870" spans="2:51" s="12" customFormat="1" ht="12">
      <c r="B870" s="230"/>
      <c r="C870" s="231"/>
      <c r="D870" s="217" t="s">
        <v>157</v>
      </c>
      <c r="E870" s="232" t="s">
        <v>19</v>
      </c>
      <c r="F870" s="233" t="s">
        <v>93</v>
      </c>
      <c r="G870" s="231"/>
      <c r="H870" s="234">
        <v>960.1</v>
      </c>
      <c r="I870" s="235"/>
      <c r="J870" s="231"/>
      <c r="K870" s="231"/>
      <c r="L870" s="236"/>
      <c r="M870" s="237"/>
      <c r="N870" s="238"/>
      <c r="O870" s="238"/>
      <c r="P870" s="238"/>
      <c r="Q870" s="238"/>
      <c r="R870" s="238"/>
      <c r="S870" s="238"/>
      <c r="T870" s="239"/>
      <c r="AT870" s="240" t="s">
        <v>157</v>
      </c>
      <c r="AU870" s="240" t="s">
        <v>80</v>
      </c>
      <c r="AV870" s="12" t="s">
        <v>80</v>
      </c>
      <c r="AW870" s="12" t="s">
        <v>33</v>
      </c>
      <c r="AX870" s="12" t="s">
        <v>76</v>
      </c>
      <c r="AY870" s="240" t="s">
        <v>145</v>
      </c>
    </row>
    <row r="871" spans="2:65" s="1" customFormat="1" ht="71.4" customHeight="1">
      <c r="B871" s="38"/>
      <c r="C871" s="241" t="s">
        <v>918</v>
      </c>
      <c r="D871" s="241" t="s">
        <v>169</v>
      </c>
      <c r="E871" s="242" t="s">
        <v>919</v>
      </c>
      <c r="F871" s="243" t="s">
        <v>920</v>
      </c>
      <c r="G871" s="244" t="s">
        <v>177</v>
      </c>
      <c r="H871" s="245">
        <v>1056.11</v>
      </c>
      <c r="I871" s="246"/>
      <c r="J871" s="247">
        <f>ROUND(I871*H871,2)</f>
        <v>0</v>
      </c>
      <c r="K871" s="243" t="s">
        <v>19</v>
      </c>
      <c r="L871" s="248"/>
      <c r="M871" s="249" t="s">
        <v>19</v>
      </c>
      <c r="N871" s="250" t="s">
        <v>42</v>
      </c>
      <c r="O871" s="79"/>
      <c r="P871" s="214">
        <f>O871*H871</f>
        <v>0</v>
      </c>
      <c r="Q871" s="214">
        <v>0.0027</v>
      </c>
      <c r="R871" s="214">
        <f>Q871*H871</f>
        <v>2.8514969999999997</v>
      </c>
      <c r="S871" s="214">
        <v>0</v>
      </c>
      <c r="T871" s="215">
        <f>S871*H871</f>
        <v>0</v>
      </c>
      <c r="AR871" s="17" t="s">
        <v>425</v>
      </c>
      <c r="AT871" s="17" t="s">
        <v>169</v>
      </c>
      <c r="AU871" s="17" t="s">
        <v>80</v>
      </c>
      <c r="AY871" s="17" t="s">
        <v>145</v>
      </c>
      <c r="BE871" s="216">
        <f>IF(N871="základní",J871,0)</f>
        <v>0</v>
      </c>
      <c r="BF871" s="216">
        <f>IF(N871="snížená",J871,0)</f>
        <v>0</v>
      </c>
      <c r="BG871" s="216">
        <f>IF(N871="zákl. přenesená",J871,0)</f>
        <v>0</v>
      </c>
      <c r="BH871" s="216">
        <f>IF(N871="sníž. přenesená",J871,0)</f>
        <v>0</v>
      </c>
      <c r="BI871" s="216">
        <f>IF(N871="nulová",J871,0)</f>
        <v>0</v>
      </c>
      <c r="BJ871" s="17" t="s">
        <v>76</v>
      </c>
      <c r="BK871" s="216">
        <f>ROUND(I871*H871,2)</f>
        <v>0</v>
      </c>
      <c r="BL871" s="17" t="s">
        <v>308</v>
      </c>
      <c r="BM871" s="17" t="s">
        <v>921</v>
      </c>
    </row>
    <row r="872" spans="2:51" s="12" customFormat="1" ht="12">
      <c r="B872" s="230"/>
      <c r="C872" s="231"/>
      <c r="D872" s="217" t="s">
        <v>157</v>
      </c>
      <c r="E872" s="231"/>
      <c r="F872" s="233" t="s">
        <v>1251</v>
      </c>
      <c r="G872" s="231"/>
      <c r="H872" s="234">
        <v>1056.11</v>
      </c>
      <c r="I872" s="235"/>
      <c r="J872" s="231"/>
      <c r="K872" s="231"/>
      <c r="L872" s="236"/>
      <c r="M872" s="237"/>
      <c r="N872" s="238"/>
      <c r="O872" s="238"/>
      <c r="P872" s="238"/>
      <c r="Q872" s="238"/>
      <c r="R872" s="238"/>
      <c r="S872" s="238"/>
      <c r="T872" s="239"/>
      <c r="AT872" s="240" t="s">
        <v>157</v>
      </c>
      <c r="AU872" s="240" t="s">
        <v>80</v>
      </c>
      <c r="AV872" s="12" t="s">
        <v>80</v>
      </c>
      <c r="AW872" s="12" t="s">
        <v>4</v>
      </c>
      <c r="AX872" s="12" t="s">
        <v>76</v>
      </c>
      <c r="AY872" s="240" t="s">
        <v>145</v>
      </c>
    </row>
    <row r="873" spans="2:65" s="1" customFormat="1" ht="20.4" customHeight="1">
      <c r="B873" s="38"/>
      <c r="C873" s="205" t="s">
        <v>923</v>
      </c>
      <c r="D873" s="205" t="s">
        <v>148</v>
      </c>
      <c r="E873" s="206" t="s">
        <v>924</v>
      </c>
      <c r="F873" s="207" t="s">
        <v>925</v>
      </c>
      <c r="G873" s="208" t="s">
        <v>177</v>
      </c>
      <c r="H873" s="209">
        <v>10.4</v>
      </c>
      <c r="I873" s="210"/>
      <c r="J873" s="211">
        <f>ROUND(I873*H873,2)</f>
        <v>0</v>
      </c>
      <c r="K873" s="207" t="s">
        <v>152</v>
      </c>
      <c r="L873" s="43"/>
      <c r="M873" s="212" t="s">
        <v>19</v>
      </c>
      <c r="N873" s="213" t="s">
        <v>42</v>
      </c>
      <c r="O873" s="79"/>
      <c r="P873" s="214">
        <f>O873*H873</f>
        <v>0</v>
      </c>
      <c r="Q873" s="214">
        <v>0.0007</v>
      </c>
      <c r="R873" s="214">
        <f>Q873*H873</f>
        <v>0.00728</v>
      </c>
      <c r="S873" s="214">
        <v>0</v>
      </c>
      <c r="T873" s="215">
        <f>S873*H873</f>
        <v>0</v>
      </c>
      <c r="AR873" s="17" t="s">
        <v>308</v>
      </c>
      <c r="AT873" s="17" t="s">
        <v>148</v>
      </c>
      <c r="AU873" s="17" t="s">
        <v>80</v>
      </c>
      <c r="AY873" s="17" t="s">
        <v>145</v>
      </c>
      <c r="BE873" s="216">
        <f>IF(N873="základní",J873,0)</f>
        <v>0</v>
      </c>
      <c r="BF873" s="216">
        <f>IF(N873="snížená",J873,0)</f>
        <v>0</v>
      </c>
      <c r="BG873" s="216">
        <f>IF(N873="zákl. přenesená",J873,0)</f>
        <v>0</v>
      </c>
      <c r="BH873" s="216">
        <f>IF(N873="sníž. přenesená",J873,0)</f>
        <v>0</v>
      </c>
      <c r="BI873" s="216">
        <f>IF(N873="nulová",J873,0)</f>
        <v>0</v>
      </c>
      <c r="BJ873" s="17" t="s">
        <v>76</v>
      </c>
      <c r="BK873" s="216">
        <f>ROUND(I873*H873,2)</f>
        <v>0</v>
      </c>
      <c r="BL873" s="17" t="s">
        <v>308</v>
      </c>
      <c r="BM873" s="17" t="s">
        <v>926</v>
      </c>
    </row>
    <row r="874" spans="2:51" s="11" customFormat="1" ht="12">
      <c r="B874" s="220"/>
      <c r="C874" s="221"/>
      <c r="D874" s="217" t="s">
        <v>157</v>
      </c>
      <c r="E874" s="222" t="s">
        <v>19</v>
      </c>
      <c r="F874" s="223" t="s">
        <v>1145</v>
      </c>
      <c r="G874" s="221"/>
      <c r="H874" s="222" t="s">
        <v>19</v>
      </c>
      <c r="I874" s="224"/>
      <c r="J874" s="221"/>
      <c r="K874" s="221"/>
      <c r="L874" s="225"/>
      <c r="M874" s="226"/>
      <c r="N874" s="227"/>
      <c r="O874" s="227"/>
      <c r="P874" s="227"/>
      <c r="Q874" s="227"/>
      <c r="R874" s="227"/>
      <c r="S874" s="227"/>
      <c r="T874" s="228"/>
      <c r="AT874" s="229" t="s">
        <v>157</v>
      </c>
      <c r="AU874" s="229" t="s">
        <v>80</v>
      </c>
      <c r="AV874" s="11" t="s">
        <v>76</v>
      </c>
      <c r="AW874" s="11" t="s">
        <v>33</v>
      </c>
      <c r="AX874" s="11" t="s">
        <v>71</v>
      </c>
      <c r="AY874" s="229" t="s">
        <v>145</v>
      </c>
    </row>
    <row r="875" spans="2:51" s="11" customFormat="1" ht="12">
      <c r="B875" s="220"/>
      <c r="C875" s="221"/>
      <c r="D875" s="217" t="s">
        <v>157</v>
      </c>
      <c r="E875" s="222" t="s">
        <v>19</v>
      </c>
      <c r="F875" s="223" t="s">
        <v>261</v>
      </c>
      <c r="G875" s="221"/>
      <c r="H875" s="222" t="s">
        <v>19</v>
      </c>
      <c r="I875" s="224"/>
      <c r="J875" s="221"/>
      <c r="K875" s="221"/>
      <c r="L875" s="225"/>
      <c r="M875" s="226"/>
      <c r="N875" s="227"/>
      <c r="O875" s="227"/>
      <c r="P875" s="227"/>
      <c r="Q875" s="227"/>
      <c r="R875" s="227"/>
      <c r="S875" s="227"/>
      <c r="T875" s="228"/>
      <c r="AT875" s="229" t="s">
        <v>157</v>
      </c>
      <c r="AU875" s="229" t="s">
        <v>80</v>
      </c>
      <c r="AV875" s="11" t="s">
        <v>76</v>
      </c>
      <c r="AW875" s="11" t="s">
        <v>33</v>
      </c>
      <c r="AX875" s="11" t="s">
        <v>71</v>
      </c>
      <c r="AY875" s="229" t="s">
        <v>145</v>
      </c>
    </row>
    <row r="876" spans="2:51" s="12" customFormat="1" ht="12">
      <c r="B876" s="230"/>
      <c r="C876" s="231"/>
      <c r="D876" s="217" t="s">
        <v>157</v>
      </c>
      <c r="E876" s="232" t="s">
        <v>19</v>
      </c>
      <c r="F876" s="233" t="s">
        <v>880</v>
      </c>
      <c r="G876" s="231"/>
      <c r="H876" s="234">
        <v>10.4</v>
      </c>
      <c r="I876" s="235"/>
      <c r="J876" s="231"/>
      <c r="K876" s="231"/>
      <c r="L876" s="236"/>
      <c r="M876" s="237"/>
      <c r="N876" s="238"/>
      <c r="O876" s="238"/>
      <c r="P876" s="238"/>
      <c r="Q876" s="238"/>
      <c r="R876" s="238"/>
      <c r="S876" s="238"/>
      <c r="T876" s="239"/>
      <c r="AT876" s="240" t="s">
        <v>157</v>
      </c>
      <c r="AU876" s="240" t="s">
        <v>80</v>
      </c>
      <c r="AV876" s="12" t="s">
        <v>80</v>
      </c>
      <c r="AW876" s="12" t="s">
        <v>33</v>
      </c>
      <c r="AX876" s="12" t="s">
        <v>76</v>
      </c>
      <c r="AY876" s="240" t="s">
        <v>145</v>
      </c>
    </row>
    <row r="877" spans="2:65" s="1" customFormat="1" ht="71.4" customHeight="1">
      <c r="B877" s="38"/>
      <c r="C877" s="241" t="s">
        <v>927</v>
      </c>
      <c r="D877" s="241" t="s">
        <v>169</v>
      </c>
      <c r="E877" s="242" t="s">
        <v>919</v>
      </c>
      <c r="F877" s="243" t="s">
        <v>920</v>
      </c>
      <c r="G877" s="244" t="s">
        <v>177</v>
      </c>
      <c r="H877" s="245">
        <v>11.44</v>
      </c>
      <c r="I877" s="246"/>
      <c r="J877" s="247">
        <f>ROUND(I877*H877,2)</f>
        <v>0</v>
      </c>
      <c r="K877" s="243" t="s">
        <v>19</v>
      </c>
      <c r="L877" s="248"/>
      <c r="M877" s="249" t="s">
        <v>19</v>
      </c>
      <c r="N877" s="250" t="s">
        <v>42</v>
      </c>
      <c r="O877" s="79"/>
      <c r="P877" s="214">
        <f>O877*H877</f>
        <v>0</v>
      </c>
      <c r="Q877" s="214">
        <v>0.0027</v>
      </c>
      <c r="R877" s="214">
        <f>Q877*H877</f>
        <v>0.030888</v>
      </c>
      <c r="S877" s="214">
        <v>0</v>
      </c>
      <c r="T877" s="215">
        <f>S877*H877</f>
        <v>0</v>
      </c>
      <c r="AR877" s="17" t="s">
        <v>425</v>
      </c>
      <c r="AT877" s="17" t="s">
        <v>169</v>
      </c>
      <c r="AU877" s="17" t="s">
        <v>80</v>
      </c>
      <c r="AY877" s="17" t="s">
        <v>145</v>
      </c>
      <c r="BE877" s="216">
        <f>IF(N877="základní",J877,0)</f>
        <v>0</v>
      </c>
      <c r="BF877" s="216">
        <f>IF(N877="snížená",J877,0)</f>
        <v>0</v>
      </c>
      <c r="BG877" s="216">
        <f>IF(N877="zákl. přenesená",J877,0)</f>
        <v>0</v>
      </c>
      <c r="BH877" s="216">
        <f>IF(N877="sníž. přenesená",J877,0)</f>
        <v>0</v>
      </c>
      <c r="BI877" s="216">
        <f>IF(N877="nulová",J877,0)</f>
        <v>0</v>
      </c>
      <c r="BJ877" s="17" t="s">
        <v>76</v>
      </c>
      <c r="BK877" s="216">
        <f>ROUND(I877*H877,2)</f>
        <v>0</v>
      </c>
      <c r="BL877" s="17" t="s">
        <v>308</v>
      </c>
      <c r="BM877" s="17" t="s">
        <v>928</v>
      </c>
    </row>
    <row r="878" spans="2:51" s="12" customFormat="1" ht="12">
      <c r="B878" s="230"/>
      <c r="C878" s="231"/>
      <c r="D878" s="217" t="s">
        <v>157</v>
      </c>
      <c r="E878" s="231"/>
      <c r="F878" s="233" t="s">
        <v>929</v>
      </c>
      <c r="G878" s="231"/>
      <c r="H878" s="234">
        <v>11.44</v>
      </c>
      <c r="I878" s="235"/>
      <c r="J878" s="231"/>
      <c r="K878" s="231"/>
      <c r="L878" s="236"/>
      <c r="M878" s="237"/>
      <c r="N878" s="238"/>
      <c r="O878" s="238"/>
      <c r="P878" s="238"/>
      <c r="Q878" s="238"/>
      <c r="R878" s="238"/>
      <c r="S878" s="238"/>
      <c r="T878" s="239"/>
      <c r="AT878" s="240" t="s">
        <v>157</v>
      </c>
      <c r="AU878" s="240" t="s">
        <v>80</v>
      </c>
      <c r="AV878" s="12" t="s">
        <v>80</v>
      </c>
      <c r="AW878" s="12" t="s">
        <v>4</v>
      </c>
      <c r="AX878" s="12" t="s">
        <v>76</v>
      </c>
      <c r="AY878" s="240" t="s">
        <v>145</v>
      </c>
    </row>
    <row r="879" spans="2:65" s="1" customFormat="1" ht="20.4" customHeight="1">
      <c r="B879" s="38"/>
      <c r="C879" s="205" t="s">
        <v>930</v>
      </c>
      <c r="D879" s="205" t="s">
        <v>148</v>
      </c>
      <c r="E879" s="206" t="s">
        <v>931</v>
      </c>
      <c r="F879" s="207" t="s">
        <v>932</v>
      </c>
      <c r="G879" s="208" t="s">
        <v>316</v>
      </c>
      <c r="H879" s="209">
        <v>1010.48</v>
      </c>
      <c r="I879" s="210"/>
      <c r="J879" s="211">
        <f>ROUND(I879*H879,2)</f>
        <v>0</v>
      </c>
      <c r="K879" s="207" t="s">
        <v>152</v>
      </c>
      <c r="L879" s="43"/>
      <c r="M879" s="212" t="s">
        <v>19</v>
      </c>
      <c r="N879" s="213" t="s">
        <v>42</v>
      </c>
      <c r="O879" s="79"/>
      <c r="P879" s="214">
        <f>O879*H879</f>
        <v>0</v>
      </c>
      <c r="Q879" s="214">
        <v>0</v>
      </c>
      <c r="R879" s="214">
        <f>Q879*H879</f>
        <v>0</v>
      </c>
      <c r="S879" s="214">
        <v>0.0003</v>
      </c>
      <c r="T879" s="215">
        <f>S879*H879</f>
        <v>0.30314399999999997</v>
      </c>
      <c r="AR879" s="17" t="s">
        <v>308</v>
      </c>
      <c r="AT879" s="17" t="s">
        <v>148</v>
      </c>
      <c r="AU879" s="17" t="s">
        <v>80</v>
      </c>
      <c r="AY879" s="17" t="s">
        <v>145</v>
      </c>
      <c r="BE879" s="216">
        <f>IF(N879="základní",J879,0)</f>
        <v>0</v>
      </c>
      <c r="BF879" s="216">
        <f>IF(N879="snížená",J879,0)</f>
        <v>0</v>
      </c>
      <c r="BG879" s="216">
        <f>IF(N879="zákl. přenesená",J879,0)</f>
        <v>0</v>
      </c>
      <c r="BH879" s="216">
        <f>IF(N879="sníž. přenesená",J879,0)</f>
        <v>0</v>
      </c>
      <c r="BI879" s="216">
        <f>IF(N879="nulová",J879,0)</f>
        <v>0</v>
      </c>
      <c r="BJ879" s="17" t="s">
        <v>76</v>
      </c>
      <c r="BK879" s="216">
        <f>ROUND(I879*H879,2)</f>
        <v>0</v>
      </c>
      <c r="BL879" s="17" t="s">
        <v>308</v>
      </c>
      <c r="BM879" s="17" t="s">
        <v>933</v>
      </c>
    </row>
    <row r="880" spans="2:51" s="11" customFormat="1" ht="12">
      <c r="B880" s="220"/>
      <c r="C880" s="221"/>
      <c r="D880" s="217" t="s">
        <v>157</v>
      </c>
      <c r="E880" s="222" t="s">
        <v>19</v>
      </c>
      <c r="F880" s="223" t="s">
        <v>1168</v>
      </c>
      <c r="G880" s="221"/>
      <c r="H880" s="222" t="s">
        <v>19</v>
      </c>
      <c r="I880" s="224"/>
      <c r="J880" s="221"/>
      <c r="K880" s="221"/>
      <c r="L880" s="225"/>
      <c r="M880" s="226"/>
      <c r="N880" s="227"/>
      <c r="O880" s="227"/>
      <c r="P880" s="227"/>
      <c r="Q880" s="227"/>
      <c r="R880" s="227"/>
      <c r="S880" s="227"/>
      <c r="T880" s="228"/>
      <c r="AT880" s="229" t="s">
        <v>157</v>
      </c>
      <c r="AU880" s="229" t="s">
        <v>80</v>
      </c>
      <c r="AV880" s="11" t="s">
        <v>76</v>
      </c>
      <c r="AW880" s="11" t="s">
        <v>33</v>
      </c>
      <c r="AX880" s="11" t="s">
        <v>71</v>
      </c>
      <c r="AY880" s="229" t="s">
        <v>145</v>
      </c>
    </row>
    <row r="881" spans="2:51" s="11" customFormat="1" ht="12">
      <c r="B881" s="220"/>
      <c r="C881" s="221"/>
      <c r="D881" s="217" t="s">
        <v>157</v>
      </c>
      <c r="E881" s="222" t="s">
        <v>19</v>
      </c>
      <c r="F881" s="223" t="s">
        <v>336</v>
      </c>
      <c r="G881" s="221"/>
      <c r="H881" s="222" t="s">
        <v>19</v>
      </c>
      <c r="I881" s="224"/>
      <c r="J881" s="221"/>
      <c r="K881" s="221"/>
      <c r="L881" s="225"/>
      <c r="M881" s="226"/>
      <c r="N881" s="227"/>
      <c r="O881" s="227"/>
      <c r="P881" s="227"/>
      <c r="Q881" s="227"/>
      <c r="R881" s="227"/>
      <c r="S881" s="227"/>
      <c r="T881" s="228"/>
      <c r="AT881" s="229" t="s">
        <v>157</v>
      </c>
      <c r="AU881" s="229" t="s">
        <v>80</v>
      </c>
      <c r="AV881" s="11" t="s">
        <v>76</v>
      </c>
      <c r="AW881" s="11" t="s">
        <v>33</v>
      </c>
      <c r="AX881" s="11" t="s">
        <v>71</v>
      </c>
      <c r="AY881" s="229" t="s">
        <v>145</v>
      </c>
    </row>
    <row r="882" spans="2:51" s="11" customFormat="1" ht="12">
      <c r="B882" s="220"/>
      <c r="C882" s="221"/>
      <c r="D882" s="217" t="s">
        <v>157</v>
      </c>
      <c r="E882" s="222" t="s">
        <v>19</v>
      </c>
      <c r="F882" s="223" t="s">
        <v>351</v>
      </c>
      <c r="G882" s="221"/>
      <c r="H882" s="222" t="s">
        <v>19</v>
      </c>
      <c r="I882" s="224"/>
      <c r="J882" s="221"/>
      <c r="K882" s="221"/>
      <c r="L882" s="225"/>
      <c r="M882" s="226"/>
      <c r="N882" s="227"/>
      <c r="O882" s="227"/>
      <c r="P882" s="227"/>
      <c r="Q882" s="227"/>
      <c r="R882" s="227"/>
      <c r="S882" s="227"/>
      <c r="T882" s="228"/>
      <c r="AT882" s="229" t="s">
        <v>157</v>
      </c>
      <c r="AU882" s="229" t="s">
        <v>80</v>
      </c>
      <c r="AV882" s="11" t="s">
        <v>76</v>
      </c>
      <c r="AW882" s="11" t="s">
        <v>33</v>
      </c>
      <c r="AX882" s="11" t="s">
        <v>71</v>
      </c>
      <c r="AY882" s="229" t="s">
        <v>145</v>
      </c>
    </row>
    <row r="883" spans="2:51" s="12" customFormat="1" ht="12">
      <c r="B883" s="230"/>
      <c r="C883" s="231"/>
      <c r="D883" s="217" t="s">
        <v>157</v>
      </c>
      <c r="E883" s="232" t="s">
        <v>19</v>
      </c>
      <c r="F883" s="233" t="s">
        <v>1252</v>
      </c>
      <c r="G883" s="231"/>
      <c r="H883" s="234">
        <v>425.88</v>
      </c>
      <c r="I883" s="235"/>
      <c r="J883" s="231"/>
      <c r="K883" s="231"/>
      <c r="L883" s="236"/>
      <c r="M883" s="237"/>
      <c r="N883" s="238"/>
      <c r="O883" s="238"/>
      <c r="P883" s="238"/>
      <c r="Q883" s="238"/>
      <c r="R883" s="238"/>
      <c r="S883" s="238"/>
      <c r="T883" s="239"/>
      <c r="AT883" s="240" t="s">
        <v>157</v>
      </c>
      <c r="AU883" s="240" t="s">
        <v>80</v>
      </c>
      <c r="AV883" s="12" t="s">
        <v>80</v>
      </c>
      <c r="AW883" s="12" t="s">
        <v>33</v>
      </c>
      <c r="AX883" s="12" t="s">
        <v>71</v>
      </c>
      <c r="AY883" s="240" t="s">
        <v>145</v>
      </c>
    </row>
    <row r="884" spans="2:51" s="11" customFormat="1" ht="12">
      <c r="B884" s="220"/>
      <c r="C884" s="221"/>
      <c r="D884" s="217" t="s">
        <v>157</v>
      </c>
      <c r="E884" s="222" t="s">
        <v>19</v>
      </c>
      <c r="F884" s="223" t="s">
        <v>354</v>
      </c>
      <c r="G884" s="221"/>
      <c r="H884" s="222" t="s">
        <v>19</v>
      </c>
      <c r="I884" s="224"/>
      <c r="J884" s="221"/>
      <c r="K884" s="221"/>
      <c r="L884" s="225"/>
      <c r="M884" s="226"/>
      <c r="N884" s="227"/>
      <c r="O884" s="227"/>
      <c r="P884" s="227"/>
      <c r="Q884" s="227"/>
      <c r="R884" s="227"/>
      <c r="S884" s="227"/>
      <c r="T884" s="228"/>
      <c r="AT884" s="229" t="s">
        <v>157</v>
      </c>
      <c r="AU884" s="229" t="s">
        <v>80</v>
      </c>
      <c r="AV884" s="11" t="s">
        <v>76</v>
      </c>
      <c r="AW884" s="11" t="s">
        <v>33</v>
      </c>
      <c r="AX884" s="11" t="s">
        <v>71</v>
      </c>
      <c r="AY884" s="229" t="s">
        <v>145</v>
      </c>
    </row>
    <row r="885" spans="2:51" s="12" customFormat="1" ht="12">
      <c r="B885" s="230"/>
      <c r="C885" s="231"/>
      <c r="D885" s="217" t="s">
        <v>157</v>
      </c>
      <c r="E885" s="232" t="s">
        <v>19</v>
      </c>
      <c r="F885" s="233" t="s">
        <v>1253</v>
      </c>
      <c r="G885" s="231"/>
      <c r="H885" s="234">
        <v>212.94</v>
      </c>
      <c r="I885" s="235"/>
      <c r="J885" s="231"/>
      <c r="K885" s="231"/>
      <c r="L885" s="236"/>
      <c r="M885" s="237"/>
      <c r="N885" s="238"/>
      <c r="O885" s="238"/>
      <c r="P885" s="238"/>
      <c r="Q885" s="238"/>
      <c r="R885" s="238"/>
      <c r="S885" s="238"/>
      <c r="T885" s="239"/>
      <c r="AT885" s="240" t="s">
        <v>157</v>
      </c>
      <c r="AU885" s="240" t="s">
        <v>80</v>
      </c>
      <c r="AV885" s="12" t="s">
        <v>80</v>
      </c>
      <c r="AW885" s="12" t="s">
        <v>33</v>
      </c>
      <c r="AX885" s="12" t="s">
        <v>71</v>
      </c>
      <c r="AY885" s="240" t="s">
        <v>145</v>
      </c>
    </row>
    <row r="886" spans="2:51" s="11" customFormat="1" ht="12">
      <c r="B886" s="220"/>
      <c r="C886" s="221"/>
      <c r="D886" s="217" t="s">
        <v>157</v>
      </c>
      <c r="E886" s="222" t="s">
        <v>19</v>
      </c>
      <c r="F886" s="223" t="s">
        <v>337</v>
      </c>
      <c r="G886" s="221"/>
      <c r="H886" s="222" t="s">
        <v>19</v>
      </c>
      <c r="I886" s="224"/>
      <c r="J886" s="221"/>
      <c r="K886" s="221"/>
      <c r="L886" s="225"/>
      <c r="M886" s="226"/>
      <c r="N886" s="227"/>
      <c r="O886" s="227"/>
      <c r="P886" s="227"/>
      <c r="Q886" s="227"/>
      <c r="R886" s="227"/>
      <c r="S886" s="227"/>
      <c r="T886" s="228"/>
      <c r="AT886" s="229" t="s">
        <v>157</v>
      </c>
      <c r="AU886" s="229" t="s">
        <v>80</v>
      </c>
      <c r="AV886" s="11" t="s">
        <v>76</v>
      </c>
      <c r="AW886" s="11" t="s">
        <v>33</v>
      </c>
      <c r="AX886" s="11" t="s">
        <v>71</v>
      </c>
      <c r="AY886" s="229" t="s">
        <v>145</v>
      </c>
    </row>
    <row r="887" spans="2:51" s="12" customFormat="1" ht="12">
      <c r="B887" s="230"/>
      <c r="C887" s="231"/>
      <c r="D887" s="217" t="s">
        <v>157</v>
      </c>
      <c r="E887" s="232" t="s">
        <v>19</v>
      </c>
      <c r="F887" s="233" t="s">
        <v>1254</v>
      </c>
      <c r="G887" s="231"/>
      <c r="H887" s="234">
        <v>47.32</v>
      </c>
      <c r="I887" s="235"/>
      <c r="J887" s="231"/>
      <c r="K887" s="231"/>
      <c r="L887" s="236"/>
      <c r="M887" s="237"/>
      <c r="N887" s="238"/>
      <c r="O887" s="238"/>
      <c r="P887" s="238"/>
      <c r="Q887" s="238"/>
      <c r="R887" s="238"/>
      <c r="S887" s="238"/>
      <c r="T887" s="239"/>
      <c r="AT887" s="240" t="s">
        <v>157</v>
      </c>
      <c r="AU887" s="240" t="s">
        <v>80</v>
      </c>
      <c r="AV887" s="12" t="s">
        <v>80</v>
      </c>
      <c r="AW887" s="12" t="s">
        <v>33</v>
      </c>
      <c r="AX887" s="12" t="s">
        <v>71</v>
      </c>
      <c r="AY887" s="240" t="s">
        <v>145</v>
      </c>
    </row>
    <row r="888" spans="2:51" s="11" customFormat="1" ht="12">
      <c r="B888" s="220"/>
      <c r="C888" s="221"/>
      <c r="D888" s="217" t="s">
        <v>157</v>
      </c>
      <c r="E888" s="222" t="s">
        <v>19</v>
      </c>
      <c r="F888" s="223" t="s">
        <v>340</v>
      </c>
      <c r="G888" s="221"/>
      <c r="H888" s="222" t="s">
        <v>19</v>
      </c>
      <c r="I888" s="224"/>
      <c r="J888" s="221"/>
      <c r="K888" s="221"/>
      <c r="L888" s="225"/>
      <c r="M888" s="226"/>
      <c r="N888" s="227"/>
      <c r="O888" s="227"/>
      <c r="P888" s="227"/>
      <c r="Q888" s="227"/>
      <c r="R888" s="227"/>
      <c r="S888" s="227"/>
      <c r="T888" s="228"/>
      <c r="AT888" s="229" t="s">
        <v>157</v>
      </c>
      <c r="AU888" s="229" t="s">
        <v>80</v>
      </c>
      <c r="AV888" s="11" t="s">
        <v>76</v>
      </c>
      <c r="AW888" s="11" t="s">
        <v>33</v>
      </c>
      <c r="AX888" s="11" t="s">
        <v>71</v>
      </c>
      <c r="AY888" s="229" t="s">
        <v>145</v>
      </c>
    </row>
    <row r="889" spans="2:51" s="12" customFormat="1" ht="12">
      <c r="B889" s="230"/>
      <c r="C889" s="231"/>
      <c r="D889" s="217" t="s">
        <v>157</v>
      </c>
      <c r="E889" s="232" t="s">
        <v>19</v>
      </c>
      <c r="F889" s="233" t="s">
        <v>1255</v>
      </c>
      <c r="G889" s="231"/>
      <c r="H889" s="234">
        <v>24.52</v>
      </c>
      <c r="I889" s="235"/>
      <c r="J889" s="231"/>
      <c r="K889" s="231"/>
      <c r="L889" s="236"/>
      <c r="M889" s="237"/>
      <c r="N889" s="238"/>
      <c r="O889" s="238"/>
      <c r="P889" s="238"/>
      <c r="Q889" s="238"/>
      <c r="R889" s="238"/>
      <c r="S889" s="238"/>
      <c r="T889" s="239"/>
      <c r="AT889" s="240" t="s">
        <v>157</v>
      </c>
      <c r="AU889" s="240" t="s">
        <v>80</v>
      </c>
      <c r="AV889" s="12" t="s">
        <v>80</v>
      </c>
      <c r="AW889" s="12" t="s">
        <v>33</v>
      </c>
      <c r="AX889" s="12" t="s">
        <v>71</v>
      </c>
      <c r="AY889" s="240" t="s">
        <v>145</v>
      </c>
    </row>
    <row r="890" spans="2:51" s="11" customFormat="1" ht="12">
      <c r="B890" s="220"/>
      <c r="C890" s="221"/>
      <c r="D890" s="217" t="s">
        <v>157</v>
      </c>
      <c r="E890" s="222" t="s">
        <v>19</v>
      </c>
      <c r="F890" s="223" t="s">
        <v>250</v>
      </c>
      <c r="G890" s="221"/>
      <c r="H890" s="222" t="s">
        <v>19</v>
      </c>
      <c r="I890" s="224"/>
      <c r="J890" s="221"/>
      <c r="K890" s="221"/>
      <c r="L890" s="225"/>
      <c r="M890" s="226"/>
      <c r="N890" s="227"/>
      <c r="O890" s="227"/>
      <c r="P890" s="227"/>
      <c r="Q890" s="227"/>
      <c r="R890" s="227"/>
      <c r="S890" s="227"/>
      <c r="T890" s="228"/>
      <c r="AT890" s="229" t="s">
        <v>157</v>
      </c>
      <c r="AU890" s="229" t="s">
        <v>80</v>
      </c>
      <c r="AV890" s="11" t="s">
        <v>76</v>
      </c>
      <c r="AW890" s="11" t="s">
        <v>33</v>
      </c>
      <c r="AX890" s="11" t="s">
        <v>71</v>
      </c>
      <c r="AY890" s="229" t="s">
        <v>145</v>
      </c>
    </row>
    <row r="891" spans="2:51" s="12" customFormat="1" ht="12">
      <c r="B891" s="230"/>
      <c r="C891" s="231"/>
      <c r="D891" s="217" t="s">
        <v>157</v>
      </c>
      <c r="E891" s="232" t="s">
        <v>19</v>
      </c>
      <c r="F891" s="233" t="s">
        <v>574</v>
      </c>
      <c r="G891" s="231"/>
      <c r="H891" s="234">
        <v>75.6</v>
      </c>
      <c r="I891" s="235"/>
      <c r="J891" s="231"/>
      <c r="K891" s="231"/>
      <c r="L891" s="236"/>
      <c r="M891" s="237"/>
      <c r="N891" s="238"/>
      <c r="O891" s="238"/>
      <c r="P891" s="238"/>
      <c r="Q891" s="238"/>
      <c r="R891" s="238"/>
      <c r="S891" s="238"/>
      <c r="T891" s="239"/>
      <c r="AT891" s="240" t="s">
        <v>157</v>
      </c>
      <c r="AU891" s="240" t="s">
        <v>80</v>
      </c>
      <c r="AV891" s="12" t="s">
        <v>80</v>
      </c>
      <c r="AW891" s="12" t="s">
        <v>33</v>
      </c>
      <c r="AX891" s="12" t="s">
        <v>71</v>
      </c>
      <c r="AY891" s="240" t="s">
        <v>145</v>
      </c>
    </row>
    <row r="892" spans="2:51" s="12" customFormat="1" ht="12">
      <c r="B892" s="230"/>
      <c r="C892" s="231"/>
      <c r="D892" s="217" t="s">
        <v>157</v>
      </c>
      <c r="E892" s="232" t="s">
        <v>19</v>
      </c>
      <c r="F892" s="233" t="s">
        <v>575</v>
      </c>
      <c r="G892" s="231"/>
      <c r="H892" s="234">
        <v>61.2</v>
      </c>
      <c r="I892" s="235"/>
      <c r="J892" s="231"/>
      <c r="K892" s="231"/>
      <c r="L892" s="236"/>
      <c r="M892" s="237"/>
      <c r="N892" s="238"/>
      <c r="O892" s="238"/>
      <c r="P892" s="238"/>
      <c r="Q892" s="238"/>
      <c r="R892" s="238"/>
      <c r="S892" s="238"/>
      <c r="T892" s="239"/>
      <c r="AT892" s="240" t="s">
        <v>157</v>
      </c>
      <c r="AU892" s="240" t="s">
        <v>80</v>
      </c>
      <c r="AV892" s="12" t="s">
        <v>80</v>
      </c>
      <c r="AW892" s="12" t="s">
        <v>33</v>
      </c>
      <c r="AX892" s="12" t="s">
        <v>71</v>
      </c>
      <c r="AY892" s="240" t="s">
        <v>145</v>
      </c>
    </row>
    <row r="893" spans="2:51" s="12" customFormat="1" ht="12">
      <c r="B893" s="230"/>
      <c r="C893" s="231"/>
      <c r="D893" s="217" t="s">
        <v>157</v>
      </c>
      <c r="E893" s="232" t="s">
        <v>19</v>
      </c>
      <c r="F893" s="233" t="s">
        <v>576</v>
      </c>
      <c r="G893" s="231"/>
      <c r="H893" s="234">
        <v>40.8</v>
      </c>
      <c r="I893" s="235"/>
      <c r="J893" s="231"/>
      <c r="K893" s="231"/>
      <c r="L893" s="236"/>
      <c r="M893" s="237"/>
      <c r="N893" s="238"/>
      <c r="O893" s="238"/>
      <c r="P893" s="238"/>
      <c r="Q893" s="238"/>
      <c r="R893" s="238"/>
      <c r="S893" s="238"/>
      <c r="T893" s="239"/>
      <c r="AT893" s="240" t="s">
        <v>157</v>
      </c>
      <c r="AU893" s="240" t="s">
        <v>80</v>
      </c>
      <c r="AV893" s="12" t="s">
        <v>80</v>
      </c>
      <c r="AW893" s="12" t="s">
        <v>33</v>
      </c>
      <c r="AX893" s="12" t="s">
        <v>71</v>
      </c>
      <c r="AY893" s="240" t="s">
        <v>145</v>
      </c>
    </row>
    <row r="894" spans="2:51" s="12" customFormat="1" ht="12">
      <c r="B894" s="230"/>
      <c r="C894" s="231"/>
      <c r="D894" s="217" t="s">
        <v>157</v>
      </c>
      <c r="E894" s="232" t="s">
        <v>19</v>
      </c>
      <c r="F894" s="233" t="s">
        <v>577</v>
      </c>
      <c r="G894" s="231"/>
      <c r="H894" s="234">
        <v>15.8</v>
      </c>
      <c r="I894" s="235"/>
      <c r="J894" s="231"/>
      <c r="K894" s="231"/>
      <c r="L894" s="236"/>
      <c r="M894" s="237"/>
      <c r="N894" s="238"/>
      <c r="O894" s="238"/>
      <c r="P894" s="238"/>
      <c r="Q894" s="238"/>
      <c r="R894" s="238"/>
      <c r="S894" s="238"/>
      <c r="T894" s="239"/>
      <c r="AT894" s="240" t="s">
        <v>157</v>
      </c>
      <c r="AU894" s="240" t="s">
        <v>80</v>
      </c>
      <c r="AV894" s="12" t="s">
        <v>80</v>
      </c>
      <c r="AW894" s="12" t="s">
        <v>33</v>
      </c>
      <c r="AX894" s="12" t="s">
        <v>71</v>
      </c>
      <c r="AY894" s="240" t="s">
        <v>145</v>
      </c>
    </row>
    <row r="895" spans="2:51" s="12" customFormat="1" ht="12">
      <c r="B895" s="230"/>
      <c r="C895" s="231"/>
      <c r="D895" s="217" t="s">
        <v>157</v>
      </c>
      <c r="E895" s="232" t="s">
        <v>19</v>
      </c>
      <c r="F895" s="233" t="s">
        <v>578</v>
      </c>
      <c r="G895" s="231"/>
      <c r="H895" s="234">
        <v>11.9</v>
      </c>
      <c r="I895" s="235"/>
      <c r="J895" s="231"/>
      <c r="K895" s="231"/>
      <c r="L895" s="236"/>
      <c r="M895" s="237"/>
      <c r="N895" s="238"/>
      <c r="O895" s="238"/>
      <c r="P895" s="238"/>
      <c r="Q895" s="238"/>
      <c r="R895" s="238"/>
      <c r="S895" s="238"/>
      <c r="T895" s="239"/>
      <c r="AT895" s="240" t="s">
        <v>157</v>
      </c>
      <c r="AU895" s="240" t="s">
        <v>80</v>
      </c>
      <c r="AV895" s="12" t="s">
        <v>80</v>
      </c>
      <c r="AW895" s="12" t="s">
        <v>33</v>
      </c>
      <c r="AX895" s="12" t="s">
        <v>71</v>
      </c>
      <c r="AY895" s="240" t="s">
        <v>145</v>
      </c>
    </row>
    <row r="896" spans="2:51" s="11" customFormat="1" ht="12">
      <c r="B896" s="220"/>
      <c r="C896" s="221"/>
      <c r="D896" s="217" t="s">
        <v>157</v>
      </c>
      <c r="E896" s="222" t="s">
        <v>19</v>
      </c>
      <c r="F896" s="223" t="s">
        <v>259</v>
      </c>
      <c r="G896" s="221"/>
      <c r="H896" s="222" t="s">
        <v>19</v>
      </c>
      <c r="I896" s="224"/>
      <c r="J896" s="221"/>
      <c r="K896" s="221"/>
      <c r="L896" s="225"/>
      <c r="M896" s="226"/>
      <c r="N896" s="227"/>
      <c r="O896" s="227"/>
      <c r="P896" s="227"/>
      <c r="Q896" s="227"/>
      <c r="R896" s="227"/>
      <c r="S896" s="227"/>
      <c r="T896" s="228"/>
      <c r="AT896" s="229" t="s">
        <v>157</v>
      </c>
      <c r="AU896" s="229" t="s">
        <v>80</v>
      </c>
      <c r="AV896" s="11" t="s">
        <v>76</v>
      </c>
      <c r="AW896" s="11" t="s">
        <v>33</v>
      </c>
      <c r="AX896" s="11" t="s">
        <v>71</v>
      </c>
      <c r="AY896" s="229" t="s">
        <v>145</v>
      </c>
    </row>
    <row r="897" spans="2:51" s="12" customFormat="1" ht="12">
      <c r="B897" s="230"/>
      <c r="C897" s="231"/>
      <c r="D897" s="217" t="s">
        <v>157</v>
      </c>
      <c r="E897" s="232" t="s">
        <v>19</v>
      </c>
      <c r="F897" s="233" t="s">
        <v>579</v>
      </c>
      <c r="G897" s="231"/>
      <c r="H897" s="234">
        <v>20.2</v>
      </c>
      <c r="I897" s="235"/>
      <c r="J897" s="231"/>
      <c r="K897" s="231"/>
      <c r="L897" s="236"/>
      <c r="M897" s="237"/>
      <c r="N897" s="238"/>
      <c r="O897" s="238"/>
      <c r="P897" s="238"/>
      <c r="Q897" s="238"/>
      <c r="R897" s="238"/>
      <c r="S897" s="238"/>
      <c r="T897" s="239"/>
      <c r="AT897" s="240" t="s">
        <v>157</v>
      </c>
      <c r="AU897" s="240" t="s">
        <v>80</v>
      </c>
      <c r="AV897" s="12" t="s">
        <v>80</v>
      </c>
      <c r="AW897" s="12" t="s">
        <v>33</v>
      </c>
      <c r="AX897" s="12" t="s">
        <v>71</v>
      </c>
      <c r="AY897" s="240" t="s">
        <v>145</v>
      </c>
    </row>
    <row r="898" spans="2:51" s="11" customFormat="1" ht="12">
      <c r="B898" s="220"/>
      <c r="C898" s="221"/>
      <c r="D898" s="217" t="s">
        <v>157</v>
      </c>
      <c r="E898" s="222" t="s">
        <v>19</v>
      </c>
      <c r="F898" s="223" t="s">
        <v>261</v>
      </c>
      <c r="G898" s="221"/>
      <c r="H898" s="222" t="s">
        <v>19</v>
      </c>
      <c r="I898" s="224"/>
      <c r="J898" s="221"/>
      <c r="K898" s="221"/>
      <c r="L898" s="225"/>
      <c r="M898" s="226"/>
      <c r="N898" s="227"/>
      <c r="O898" s="227"/>
      <c r="P898" s="227"/>
      <c r="Q898" s="227"/>
      <c r="R898" s="227"/>
      <c r="S898" s="227"/>
      <c r="T898" s="228"/>
      <c r="AT898" s="229" t="s">
        <v>157</v>
      </c>
      <c r="AU898" s="229" t="s">
        <v>80</v>
      </c>
      <c r="AV898" s="11" t="s">
        <v>76</v>
      </c>
      <c r="AW898" s="11" t="s">
        <v>33</v>
      </c>
      <c r="AX898" s="11" t="s">
        <v>71</v>
      </c>
      <c r="AY898" s="229" t="s">
        <v>145</v>
      </c>
    </row>
    <row r="899" spans="2:51" s="12" customFormat="1" ht="12">
      <c r="B899" s="230"/>
      <c r="C899" s="231"/>
      <c r="D899" s="217" t="s">
        <v>157</v>
      </c>
      <c r="E899" s="232" t="s">
        <v>19</v>
      </c>
      <c r="F899" s="233" t="s">
        <v>938</v>
      </c>
      <c r="G899" s="231"/>
      <c r="H899" s="234">
        <v>10.47</v>
      </c>
      <c r="I899" s="235"/>
      <c r="J899" s="231"/>
      <c r="K899" s="231"/>
      <c r="L899" s="236"/>
      <c r="M899" s="237"/>
      <c r="N899" s="238"/>
      <c r="O899" s="238"/>
      <c r="P899" s="238"/>
      <c r="Q899" s="238"/>
      <c r="R899" s="238"/>
      <c r="S899" s="238"/>
      <c r="T899" s="239"/>
      <c r="AT899" s="240" t="s">
        <v>157</v>
      </c>
      <c r="AU899" s="240" t="s">
        <v>80</v>
      </c>
      <c r="AV899" s="12" t="s">
        <v>80</v>
      </c>
      <c r="AW899" s="12" t="s">
        <v>33</v>
      </c>
      <c r="AX899" s="12" t="s">
        <v>71</v>
      </c>
      <c r="AY899" s="240" t="s">
        <v>145</v>
      </c>
    </row>
    <row r="900" spans="2:51" s="12" customFormat="1" ht="12">
      <c r="B900" s="230"/>
      <c r="C900" s="231"/>
      <c r="D900" s="217" t="s">
        <v>157</v>
      </c>
      <c r="E900" s="232" t="s">
        <v>19</v>
      </c>
      <c r="F900" s="233" t="s">
        <v>939</v>
      </c>
      <c r="G900" s="231"/>
      <c r="H900" s="234">
        <v>6.65</v>
      </c>
      <c r="I900" s="235"/>
      <c r="J900" s="231"/>
      <c r="K900" s="231"/>
      <c r="L900" s="236"/>
      <c r="M900" s="237"/>
      <c r="N900" s="238"/>
      <c r="O900" s="238"/>
      <c r="P900" s="238"/>
      <c r="Q900" s="238"/>
      <c r="R900" s="238"/>
      <c r="S900" s="238"/>
      <c r="T900" s="239"/>
      <c r="AT900" s="240" t="s">
        <v>157</v>
      </c>
      <c r="AU900" s="240" t="s">
        <v>80</v>
      </c>
      <c r="AV900" s="12" t="s">
        <v>80</v>
      </c>
      <c r="AW900" s="12" t="s">
        <v>33</v>
      </c>
      <c r="AX900" s="12" t="s">
        <v>71</v>
      </c>
      <c r="AY900" s="240" t="s">
        <v>145</v>
      </c>
    </row>
    <row r="901" spans="2:51" s="11" customFormat="1" ht="12">
      <c r="B901" s="220"/>
      <c r="C901" s="221"/>
      <c r="D901" s="217" t="s">
        <v>157</v>
      </c>
      <c r="E901" s="222" t="s">
        <v>19</v>
      </c>
      <c r="F901" s="223" t="s">
        <v>264</v>
      </c>
      <c r="G901" s="221"/>
      <c r="H901" s="222" t="s">
        <v>19</v>
      </c>
      <c r="I901" s="224"/>
      <c r="J901" s="221"/>
      <c r="K901" s="221"/>
      <c r="L901" s="225"/>
      <c r="M901" s="226"/>
      <c r="N901" s="227"/>
      <c r="O901" s="227"/>
      <c r="P901" s="227"/>
      <c r="Q901" s="227"/>
      <c r="R901" s="227"/>
      <c r="S901" s="227"/>
      <c r="T901" s="228"/>
      <c r="AT901" s="229" t="s">
        <v>157</v>
      </c>
      <c r="AU901" s="229" t="s">
        <v>80</v>
      </c>
      <c r="AV901" s="11" t="s">
        <v>76</v>
      </c>
      <c r="AW901" s="11" t="s">
        <v>33</v>
      </c>
      <c r="AX901" s="11" t="s">
        <v>71</v>
      </c>
      <c r="AY901" s="229" t="s">
        <v>145</v>
      </c>
    </row>
    <row r="902" spans="2:51" s="12" customFormat="1" ht="12">
      <c r="B902" s="230"/>
      <c r="C902" s="231"/>
      <c r="D902" s="217" t="s">
        <v>157</v>
      </c>
      <c r="E902" s="232" t="s">
        <v>19</v>
      </c>
      <c r="F902" s="233" t="s">
        <v>580</v>
      </c>
      <c r="G902" s="231"/>
      <c r="H902" s="234">
        <v>16.3</v>
      </c>
      <c r="I902" s="235"/>
      <c r="J902" s="231"/>
      <c r="K902" s="231"/>
      <c r="L902" s="236"/>
      <c r="M902" s="237"/>
      <c r="N902" s="238"/>
      <c r="O902" s="238"/>
      <c r="P902" s="238"/>
      <c r="Q902" s="238"/>
      <c r="R902" s="238"/>
      <c r="S902" s="238"/>
      <c r="T902" s="239"/>
      <c r="AT902" s="240" t="s">
        <v>157</v>
      </c>
      <c r="AU902" s="240" t="s">
        <v>80</v>
      </c>
      <c r="AV902" s="12" t="s">
        <v>80</v>
      </c>
      <c r="AW902" s="12" t="s">
        <v>33</v>
      </c>
      <c r="AX902" s="12" t="s">
        <v>71</v>
      </c>
      <c r="AY902" s="240" t="s">
        <v>145</v>
      </c>
    </row>
    <row r="903" spans="2:51" s="11" customFormat="1" ht="12">
      <c r="B903" s="220"/>
      <c r="C903" s="221"/>
      <c r="D903" s="217" t="s">
        <v>157</v>
      </c>
      <c r="E903" s="222" t="s">
        <v>19</v>
      </c>
      <c r="F903" s="223" t="s">
        <v>266</v>
      </c>
      <c r="G903" s="221"/>
      <c r="H903" s="222" t="s">
        <v>19</v>
      </c>
      <c r="I903" s="224"/>
      <c r="J903" s="221"/>
      <c r="K903" s="221"/>
      <c r="L903" s="225"/>
      <c r="M903" s="226"/>
      <c r="N903" s="227"/>
      <c r="O903" s="227"/>
      <c r="P903" s="227"/>
      <c r="Q903" s="227"/>
      <c r="R903" s="227"/>
      <c r="S903" s="227"/>
      <c r="T903" s="228"/>
      <c r="AT903" s="229" t="s">
        <v>157</v>
      </c>
      <c r="AU903" s="229" t="s">
        <v>80</v>
      </c>
      <c r="AV903" s="11" t="s">
        <v>76</v>
      </c>
      <c r="AW903" s="11" t="s">
        <v>33</v>
      </c>
      <c r="AX903" s="11" t="s">
        <v>71</v>
      </c>
      <c r="AY903" s="229" t="s">
        <v>145</v>
      </c>
    </row>
    <row r="904" spans="2:51" s="12" customFormat="1" ht="12">
      <c r="B904" s="230"/>
      <c r="C904" s="231"/>
      <c r="D904" s="217" t="s">
        <v>157</v>
      </c>
      <c r="E904" s="232" t="s">
        <v>19</v>
      </c>
      <c r="F904" s="233" t="s">
        <v>940</v>
      </c>
      <c r="G904" s="231"/>
      <c r="H904" s="234">
        <v>18</v>
      </c>
      <c r="I904" s="235"/>
      <c r="J904" s="231"/>
      <c r="K904" s="231"/>
      <c r="L904" s="236"/>
      <c r="M904" s="237"/>
      <c r="N904" s="238"/>
      <c r="O904" s="238"/>
      <c r="P904" s="238"/>
      <c r="Q904" s="238"/>
      <c r="R904" s="238"/>
      <c r="S904" s="238"/>
      <c r="T904" s="239"/>
      <c r="AT904" s="240" t="s">
        <v>157</v>
      </c>
      <c r="AU904" s="240" t="s">
        <v>80</v>
      </c>
      <c r="AV904" s="12" t="s">
        <v>80</v>
      </c>
      <c r="AW904" s="12" t="s">
        <v>33</v>
      </c>
      <c r="AX904" s="12" t="s">
        <v>71</v>
      </c>
      <c r="AY904" s="240" t="s">
        <v>145</v>
      </c>
    </row>
    <row r="905" spans="2:51" s="11" customFormat="1" ht="12">
      <c r="B905" s="220"/>
      <c r="C905" s="221"/>
      <c r="D905" s="217" t="s">
        <v>157</v>
      </c>
      <c r="E905" s="222" t="s">
        <v>19</v>
      </c>
      <c r="F905" s="223" t="s">
        <v>268</v>
      </c>
      <c r="G905" s="221"/>
      <c r="H905" s="222" t="s">
        <v>19</v>
      </c>
      <c r="I905" s="224"/>
      <c r="J905" s="221"/>
      <c r="K905" s="221"/>
      <c r="L905" s="225"/>
      <c r="M905" s="226"/>
      <c r="N905" s="227"/>
      <c r="O905" s="227"/>
      <c r="P905" s="227"/>
      <c r="Q905" s="227"/>
      <c r="R905" s="227"/>
      <c r="S905" s="227"/>
      <c r="T905" s="228"/>
      <c r="AT905" s="229" t="s">
        <v>157</v>
      </c>
      <c r="AU905" s="229" t="s">
        <v>80</v>
      </c>
      <c r="AV905" s="11" t="s">
        <v>76</v>
      </c>
      <c r="AW905" s="11" t="s">
        <v>33</v>
      </c>
      <c r="AX905" s="11" t="s">
        <v>71</v>
      </c>
      <c r="AY905" s="229" t="s">
        <v>145</v>
      </c>
    </row>
    <row r="906" spans="2:51" s="12" customFormat="1" ht="12">
      <c r="B906" s="230"/>
      <c r="C906" s="231"/>
      <c r="D906" s="217" t="s">
        <v>157</v>
      </c>
      <c r="E906" s="232" t="s">
        <v>19</v>
      </c>
      <c r="F906" s="233" t="s">
        <v>581</v>
      </c>
      <c r="G906" s="231"/>
      <c r="H906" s="234">
        <v>22.9</v>
      </c>
      <c r="I906" s="235"/>
      <c r="J906" s="231"/>
      <c r="K906" s="231"/>
      <c r="L906" s="236"/>
      <c r="M906" s="237"/>
      <c r="N906" s="238"/>
      <c r="O906" s="238"/>
      <c r="P906" s="238"/>
      <c r="Q906" s="238"/>
      <c r="R906" s="238"/>
      <c r="S906" s="238"/>
      <c r="T906" s="239"/>
      <c r="AT906" s="240" t="s">
        <v>157</v>
      </c>
      <c r="AU906" s="240" t="s">
        <v>80</v>
      </c>
      <c r="AV906" s="12" t="s">
        <v>80</v>
      </c>
      <c r="AW906" s="12" t="s">
        <v>33</v>
      </c>
      <c r="AX906" s="12" t="s">
        <v>71</v>
      </c>
      <c r="AY906" s="240" t="s">
        <v>145</v>
      </c>
    </row>
    <row r="907" spans="2:51" s="14" customFormat="1" ht="12">
      <c r="B907" s="262"/>
      <c r="C907" s="263"/>
      <c r="D907" s="217" t="s">
        <v>157</v>
      </c>
      <c r="E907" s="264" t="s">
        <v>19</v>
      </c>
      <c r="F907" s="265" t="s">
        <v>229</v>
      </c>
      <c r="G907" s="263"/>
      <c r="H907" s="266">
        <v>1010.48</v>
      </c>
      <c r="I907" s="267"/>
      <c r="J907" s="263"/>
      <c r="K907" s="263"/>
      <c r="L907" s="268"/>
      <c r="M907" s="269"/>
      <c r="N907" s="270"/>
      <c r="O907" s="270"/>
      <c r="P907" s="270"/>
      <c r="Q907" s="270"/>
      <c r="R907" s="270"/>
      <c r="S907" s="270"/>
      <c r="T907" s="271"/>
      <c r="AT907" s="272" t="s">
        <v>157</v>
      </c>
      <c r="AU907" s="272" t="s">
        <v>80</v>
      </c>
      <c r="AV907" s="14" t="s">
        <v>146</v>
      </c>
      <c r="AW907" s="14" t="s">
        <v>33</v>
      </c>
      <c r="AX907" s="14" t="s">
        <v>71</v>
      </c>
      <c r="AY907" s="272" t="s">
        <v>145</v>
      </c>
    </row>
    <row r="908" spans="2:51" s="13" customFormat="1" ht="12">
      <c r="B908" s="251"/>
      <c r="C908" s="252"/>
      <c r="D908" s="217" t="s">
        <v>157</v>
      </c>
      <c r="E908" s="253" t="s">
        <v>19</v>
      </c>
      <c r="F908" s="254" t="s">
        <v>185</v>
      </c>
      <c r="G908" s="252"/>
      <c r="H908" s="255">
        <v>1010.48</v>
      </c>
      <c r="I908" s="256"/>
      <c r="J908" s="252"/>
      <c r="K908" s="252"/>
      <c r="L908" s="257"/>
      <c r="M908" s="258"/>
      <c r="N908" s="259"/>
      <c r="O908" s="259"/>
      <c r="P908" s="259"/>
      <c r="Q908" s="259"/>
      <c r="R908" s="259"/>
      <c r="S908" s="259"/>
      <c r="T908" s="260"/>
      <c r="AT908" s="261" t="s">
        <v>157</v>
      </c>
      <c r="AU908" s="261" t="s">
        <v>80</v>
      </c>
      <c r="AV908" s="13" t="s">
        <v>153</v>
      </c>
      <c r="AW908" s="13" t="s">
        <v>33</v>
      </c>
      <c r="AX908" s="13" t="s">
        <v>76</v>
      </c>
      <c r="AY908" s="261" t="s">
        <v>145</v>
      </c>
    </row>
    <row r="909" spans="2:65" s="1" customFormat="1" ht="20.4" customHeight="1">
      <c r="B909" s="38"/>
      <c r="C909" s="205" t="s">
        <v>941</v>
      </c>
      <c r="D909" s="205" t="s">
        <v>148</v>
      </c>
      <c r="E909" s="206" t="s">
        <v>942</v>
      </c>
      <c r="F909" s="207" t="s">
        <v>943</v>
      </c>
      <c r="G909" s="208" t="s">
        <v>316</v>
      </c>
      <c r="H909" s="209">
        <v>857.45</v>
      </c>
      <c r="I909" s="210"/>
      <c r="J909" s="211">
        <f>ROUND(I909*H909,2)</f>
        <v>0</v>
      </c>
      <c r="K909" s="207" t="s">
        <v>152</v>
      </c>
      <c r="L909" s="43"/>
      <c r="M909" s="212" t="s">
        <v>19</v>
      </c>
      <c r="N909" s="213" t="s">
        <v>42</v>
      </c>
      <c r="O909" s="79"/>
      <c r="P909" s="214">
        <f>O909*H909</f>
        <v>0</v>
      </c>
      <c r="Q909" s="214">
        <v>1E-05</v>
      </c>
      <c r="R909" s="214">
        <f>Q909*H909</f>
        <v>0.0085745</v>
      </c>
      <c r="S909" s="214">
        <v>0</v>
      </c>
      <c r="T909" s="215">
        <f>S909*H909</f>
        <v>0</v>
      </c>
      <c r="AR909" s="17" t="s">
        <v>308</v>
      </c>
      <c r="AT909" s="17" t="s">
        <v>148</v>
      </c>
      <c r="AU909" s="17" t="s">
        <v>80</v>
      </c>
      <c r="AY909" s="17" t="s">
        <v>145</v>
      </c>
      <c r="BE909" s="216">
        <f>IF(N909="základní",J909,0)</f>
        <v>0</v>
      </c>
      <c r="BF909" s="216">
        <f>IF(N909="snížená",J909,0)</f>
        <v>0</v>
      </c>
      <c r="BG909" s="216">
        <f>IF(N909="zákl. přenesená",J909,0)</f>
        <v>0</v>
      </c>
      <c r="BH909" s="216">
        <f>IF(N909="sníž. přenesená",J909,0)</f>
        <v>0</v>
      </c>
      <c r="BI909" s="216">
        <f>IF(N909="nulová",J909,0)</f>
        <v>0</v>
      </c>
      <c r="BJ909" s="17" t="s">
        <v>76</v>
      </c>
      <c r="BK909" s="216">
        <f>ROUND(I909*H909,2)</f>
        <v>0</v>
      </c>
      <c r="BL909" s="17" t="s">
        <v>308</v>
      </c>
      <c r="BM909" s="17" t="s">
        <v>944</v>
      </c>
    </row>
    <row r="910" spans="2:51" s="11" customFormat="1" ht="12">
      <c r="B910" s="220"/>
      <c r="C910" s="221"/>
      <c r="D910" s="217" t="s">
        <v>157</v>
      </c>
      <c r="E910" s="222" t="s">
        <v>19</v>
      </c>
      <c r="F910" s="223" t="s">
        <v>1145</v>
      </c>
      <c r="G910" s="221"/>
      <c r="H910" s="222" t="s">
        <v>19</v>
      </c>
      <c r="I910" s="224"/>
      <c r="J910" s="221"/>
      <c r="K910" s="221"/>
      <c r="L910" s="225"/>
      <c r="M910" s="226"/>
      <c r="N910" s="227"/>
      <c r="O910" s="227"/>
      <c r="P910" s="227"/>
      <c r="Q910" s="227"/>
      <c r="R910" s="227"/>
      <c r="S910" s="227"/>
      <c r="T910" s="228"/>
      <c r="AT910" s="229" t="s">
        <v>157</v>
      </c>
      <c r="AU910" s="229" t="s">
        <v>80</v>
      </c>
      <c r="AV910" s="11" t="s">
        <v>76</v>
      </c>
      <c r="AW910" s="11" t="s">
        <v>33</v>
      </c>
      <c r="AX910" s="11" t="s">
        <v>71</v>
      </c>
      <c r="AY910" s="229" t="s">
        <v>145</v>
      </c>
    </row>
    <row r="911" spans="2:51" s="11" customFormat="1" ht="12">
      <c r="B911" s="220"/>
      <c r="C911" s="221"/>
      <c r="D911" s="217" t="s">
        <v>157</v>
      </c>
      <c r="E911" s="222" t="s">
        <v>19</v>
      </c>
      <c r="F911" s="223" t="s">
        <v>159</v>
      </c>
      <c r="G911" s="221"/>
      <c r="H911" s="222" t="s">
        <v>19</v>
      </c>
      <c r="I911" s="224"/>
      <c r="J911" s="221"/>
      <c r="K911" s="221"/>
      <c r="L911" s="225"/>
      <c r="M911" s="226"/>
      <c r="N911" s="227"/>
      <c r="O911" s="227"/>
      <c r="P911" s="227"/>
      <c r="Q911" s="227"/>
      <c r="R911" s="227"/>
      <c r="S911" s="227"/>
      <c r="T911" s="228"/>
      <c r="AT911" s="229" t="s">
        <v>157</v>
      </c>
      <c r="AU911" s="229" t="s">
        <v>80</v>
      </c>
      <c r="AV911" s="11" t="s">
        <v>76</v>
      </c>
      <c r="AW911" s="11" t="s">
        <v>33</v>
      </c>
      <c r="AX911" s="11" t="s">
        <v>71</v>
      </c>
      <c r="AY911" s="229" t="s">
        <v>145</v>
      </c>
    </row>
    <row r="912" spans="2:51" s="11" customFormat="1" ht="12">
      <c r="B912" s="220"/>
      <c r="C912" s="221"/>
      <c r="D912" s="217" t="s">
        <v>157</v>
      </c>
      <c r="E912" s="222" t="s">
        <v>19</v>
      </c>
      <c r="F912" s="223" t="s">
        <v>466</v>
      </c>
      <c r="G912" s="221"/>
      <c r="H912" s="222" t="s">
        <v>19</v>
      </c>
      <c r="I912" s="224"/>
      <c r="J912" s="221"/>
      <c r="K912" s="221"/>
      <c r="L912" s="225"/>
      <c r="M912" s="226"/>
      <c r="N912" s="227"/>
      <c r="O912" s="227"/>
      <c r="P912" s="227"/>
      <c r="Q912" s="227"/>
      <c r="R912" s="227"/>
      <c r="S912" s="227"/>
      <c r="T912" s="228"/>
      <c r="AT912" s="229" t="s">
        <v>157</v>
      </c>
      <c r="AU912" s="229" t="s">
        <v>80</v>
      </c>
      <c r="AV912" s="11" t="s">
        <v>76</v>
      </c>
      <c r="AW912" s="11" t="s">
        <v>33</v>
      </c>
      <c r="AX912" s="11" t="s">
        <v>71</v>
      </c>
      <c r="AY912" s="229" t="s">
        <v>145</v>
      </c>
    </row>
    <row r="913" spans="2:51" s="12" customFormat="1" ht="12">
      <c r="B913" s="230"/>
      <c r="C913" s="231"/>
      <c r="D913" s="217" t="s">
        <v>157</v>
      </c>
      <c r="E913" s="232" t="s">
        <v>19</v>
      </c>
      <c r="F913" s="233" t="s">
        <v>945</v>
      </c>
      <c r="G913" s="231"/>
      <c r="H913" s="234">
        <v>324</v>
      </c>
      <c r="I913" s="235"/>
      <c r="J913" s="231"/>
      <c r="K913" s="231"/>
      <c r="L913" s="236"/>
      <c r="M913" s="237"/>
      <c r="N913" s="238"/>
      <c r="O913" s="238"/>
      <c r="P913" s="238"/>
      <c r="Q913" s="238"/>
      <c r="R913" s="238"/>
      <c r="S913" s="238"/>
      <c r="T913" s="239"/>
      <c r="AT913" s="240" t="s">
        <v>157</v>
      </c>
      <c r="AU913" s="240" t="s">
        <v>80</v>
      </c>
      <c r="AV913" s="12" t="s">
        <v>80</v>
      </c>
      <c r="AW913" s="12" t="s">
        <v>33</v>
      </c>
      <c r="AX913" s="12" t="s">
        <v>71</v>
      </c>
      <c r="AY913" s="240" t="s">
        <v>145</v>
      </c>
    </row>
    <row r="914" spans="2:51" s="12" customFormat="1" ht="12">
      <c r="B914" s="230"/>
      <c r="C914" s="231"/>
      <c r="D914" s="217" t="s">
        <v>157</v>
      </c>
      <c r="E914" s="232" t="s">
        <v>19</v>
      </c>
      <c r="F914" s="233" t="s">
        <v>570</v>
      </c>
      <c r="G914" s="231"/>
      <c r="H914" s="234">
        <v>146.6</v>
      </c>
      <c r="I914" s="235"/>
      <c r="J914" s="231"/>
      <c r="K914" s="231"/>
      <c r="L914" s="236"/>
      <c r="M914" s="237"/>
      <c r="N914" s="238"/>
      <c r="O914" s="238"/>
      <c r="P914" s="238"/>
      <c r="Q914" s="238"/>
      <c r="R914" s="238"/>
      <c r="S914" s="238"/>
      <c r="T914" s="239"/>
      <c r="AT914" s="240" t="s">
        <v>157</v>
      </c>
      <c r="AU914" s="240" t="s">
        <v>80</v>
      </c>
      <c r="AV914" s="12" t="s">
        <v>80</v>
      </c>
      <c r="AW914" s="12" t="s">
        <v>33</v>
      </c>
      <c r="AX914" s="12" t="s">
        <v>71</v>
      </c>
      <c r="AY914" s="240" t="s">
        <v>145</v>
      </c>
    </row>
    <row r="915" spans="2:51" s="12" customFormat="1" ht="12">
      <c r="B915" s="230"/>
      <c r="C915" s="231"/>
      <c r="D915" s="217" t="s">
        <v>157</v>
      </c>
      <c r="E915" s="232" t="s">
        <v>19</v>
      </c>
      <c r="F915" s="233" t="s">
        <v>946</v>
      </c>
      <c r="G915" s="231"/>
      <c r="H915" s="234">
        <v>-48</v>
      </c>
      <c r="I915" s="235"/>
      <c r="J915" s="231"/>
      <c r="K915" s="231"/>
      <c r="L915" s="236"/>
      <c r="M915" s="237"/>
      <c r="N915" s="238"/>
      <c r="O915" s="238"/>
      <c r="P915" s="238"/>
      <c r="Q915" s="238"/>
      <c r="R915" s="238"/>
      <c r="S915" s="238"/>
      <c r="T915" s="239"/>
      <c r="AT915" s="240" t="s">
        <v>157</v>
      </c>
      <c r="AU915" s="240" t="s">
        <v>80</v>
      </c>
      <c r="AV915" s="12" t="s">
        <v>80</v>
      </c>
      <c r="AW915" s="12" t="s">
        <v>33</v>
      </c>
      <c r="AX915" s="12" t="s">
        <v>71</v>
      </c>
      <c r="AY915" s="240" t="s">
        <v>145</v>
      </c>
    </row>
    <row r="916" spans="2:51" s="12" customFormat="1" ht="12">
      <c r="B916" s="230"/>
      <c r="C916" s="231"/>
      <c r="D916" s="217" t="s">
        <v>157</v>
      </c>
      <c r="E916" s="232" t="s">
        <v>19</v>
      </c>
      <c r="F916" s="233" t="s">
        <v>947</v>
      </c>
      <c r="G916" s="231"/>
      <c r="H916" s="234">
        <v>-24</v>
      </c>
      <c r="I916" s="235"/>
      <c r="J916" s="231"/>
      <c r="K916" s="231"/>
      <c r="L916" s="236"/>
      <c r="M916" s="237"/>
      <c r="N916" s="238"/>
      <c r="O916" s="238"/>
      <c r="P916" s="238"/>
      <c r="Q916" s="238"/>
      <c r="R916" s="238"/>
      <c r="S916" s="238"/>
      <c r="T916" s="239"/>
      <c r="AT916" s="240" t="s">
        <v>157</v>
      </c>
      <c r="AU916" s="240" t="s">
        <v>80</v>
      </c>
      <c r="AV916" s="12" t="s">
        <v>80</v>
      </c>
      <c r="AW916" s="12" t="s">
        <v>33</v>
      </c>
      <c r="AX916" s="12" t="s">
        <v>71</v>
      </c>
      <c r="AY916" s="240" t="s">
        <v>145</v>
      </c>
    </row>
    <row r="917" spans="2:51" s="12" customFormat="1" ht="12">
      <c r="B917" s="230"/>
      <c r="C917" s="231"/>
      <c r="D917" s="217" t="s">
        <v>157</v>
      </c>
      <c r="E917" s="232" t="s">
        <v>19</v>
      </c>
      <c r="F917" s="233" t="s">
        <v>948</v>
      </c>
      <c r="G917" s="231"/>
      <c r="H917" s="234">
        <v>27.6</v>
      </c>
      <c r="I917" s="235"/>
      <c r="J917" s="231"/>
      <c r="K917" s="231"/>
      <c r="L917" s="236"/>
      <c r="M917" s="237"/>
      <c r="N917" s="238"/>
      <c r="O917" s="238"/>
      <c r="P917" s="238"/>
      <c r="Q917" s="238"/>
      <c r="R917" s="238"/>
      <c r="S917" s="238"/>
      <c r="T917" s="239"/>
      <c r="AT917" s="240" t="s">
        <v>157</v>
      </c>
      <c r="AU917" s="240" t="s">
        <v>80</v>
      </c>
      <c r="AV917" s="12" t="s">
        <v>80</v>
      </c>
      <c r="AW917" s="12" t="s">
        <v>33</v>
      </c>
      <c r="AX917" s="12" t="s">
        <v>71</v>
      </c>
      <c r="AY917" s="240" t="s">
        <v>145</v>
      </c>
    </row>
    <row r="918" spans="2:51" s="12" customFormat="1" ht="12">
      <c r="B918" s="230"/>
      <c r="C918" s="231"/>
      <c r="D918" s="217" t="s">
        <v>157</v>
      </c>
      <c r="E918" s="232" t="s">
        <v>19</v>
      </c>
      <c r="F918" s="233" t="s">
        <v>949</v>
      </c>
      <c r="G918" s="231"/>
      <c r="H918" s="234">
        <v>-2.4</v>
      </c>
      <c r="I918" s="235"/>
      <c r="J918" s="231"/>
      <c r="K918" s="231"/>
      <c r="L918" s="236"/>
      <c r="M918" s="237"/>
      <c r="N918" s="238"/>
      <c r="O918" s="238"/>
      <c r="P918" s="238"/>
      <c r="Q918" s="238"/>
      <c r="R918" s="238"/>
      <c r="S918" s="238"/>
      <c r="T918" s="239"/>
      <c r="AT918" s="240" t="s">
        <v>157</v>
      </c>
      <c r="AU918" s="240" t="s">
        <v>80</v>
      </c>
      <c r="AV918" s="12" t="s">
        <v>80</v>
      </c>
      <c r="AW918" s="12" t="s">
        <v>33</v>
      </c>
      <c r="AX918" s="12" t="s">
        <v>71</v>
      </c>
      <c r="AY918" s="240" t="s">
        <v>145</v>
      </c>
    </row>
    <row r="919" spans="2:51" s="11" customFormat="1" ht="12">
      <c r="B919" s="220"/>
      <c r="C919" s="221"/>
      <c r="D919" s="217" t="s">
        <v>157</v>
      </c>
      <c r="E919" s="222" t="s">
        <v>19</v>
      </c>
      <c r="F919" s="223" t="s">
        <v>468</v>
      </c>
      <c r="G919" s="221"/>
      <c r="H919" s="222" t="s">
        <v>19</v>
      </c>
      <c r="I919" s="224"/>
      <c r="J919" s="221"/>
      <c r="K919" s="221"/>
      <c r="L919" s="225"/>
      <c r="M919" s="226"/>
      <c r="N919" s="227"/>
      <c r="O919" s="227"/>
      <c r="P919" s="227"/>
      <c r="Q919" s="227"/>
      <c r="R919" s="227"/>
      <c r="S919" s="227"/>
      <c r="T919" s="228"/>
      <c r="AT919" s="229" t="s">
        <v>157</v>
      </c>
      <c r="AU919" s="229" t="s">
        <v>80</v>
      </c>
      <c r="AV919" s="11" t="s">
        <v>76</v>
      </c>
      <c r="AW919" s="11" t="s">
        <v>33</v>
      </c>
      <c r="AX919" s="11" t="s">
        <v>71</v>
      </c>
      <c r="AY919" s="229" t="s">
        <v>145</v>
      </c>
    </row>
    <row r="920" spans="2:51" s="12" customFormat="1" ht="12">
      <c r="B920" s="230"/>
      <c r="C920" s="231"/>
      <c r="D920" s="217" t="s">
        <v>157</v>
      </c>
      <c r="E920" s="232" t="s">
        <v>19</v>
      </c>
      <c r="F920" s="233" t="s">
        <v>1256</v>
      </c>
      <c r="G920" s="231"/>
      <c r="H920" s="234">
        <v>153.4</v>
      </c>
      <c r="I920" s="235"/>
      <c r="J920" s="231"/>
      <c r="K920" s="231"/>
      <c r="L920" s="236"/>
      <c r="M920" s="237"/>
      <c r="N920" s="238"/>
      <c r="O920" s="238"/>
      <c r="P920" s="238"/>
      <c r="Q920" s="238"/>
      <c r="R920" s="238"/>
      <c r="S920" s="238"/>
      <c r="T920" s="239"/>
      <c r="AT920" s="240" t="s">
        <v>157</v>
      </c>
      <c r="AU920" s="240" t="s">
        <v>80</v>
      </c>
      <c r="AV920" s="12" t="s">
        <v>80</v>
      </c>
      <c r="AW920" s="12" t="s">
        <v>33</v>
      </c>
      <c r="AX920" s="12" t="s">
        <v>71</v>
      </c>
      <c r="AY920" s="240" t="s">
        <v>145</v>
      </c>
    </row>
    <row r="921" spans="2:51" s="12" customFormat="1" ht="12">
      <c r="B921" s="230"/>
      <c r="C921" s="231"/>
      <c r="D921" s="217" t="s">
        <v>157</v>
      </c>
      <c r="E921" s="232" t="s">
        <v>19</v>
      </c>
      <c r="F921" s="233" t="s">
        <v>1212</v>
      </c>
      <c r="G921" s="231"/>
      <c r="H921" s="234">
        <v>81.9</v>
      </c>
      <c r="I921" s="235"/>
      <c r="J921" s="231"/>
      <c r="K921" s="231"/>
      <c r="L921" s="236"/>
      <c r="M921" s="237"/>
      <c r="N921" s="238"/>
      <c r="O921" s="238"/>
      <c r="P921" s="238"/>
      <c r="Q921" s="238"/>
      <c r="R921" s="238"/>
      <c r="S921" s="238"/>
      <c r="T921" s="239"/>
      <c r="AT921" s="240" t="s">
        <v>157</v>
      </c>
      <c r="AU921" s="240" t="s">
        <v>80</v>
      </c>
      <c r="AV921" s="12" t="s">
        <v>80</v>
      </c>
      <c r="AW921" s="12" t="s">
        <v>33</v>
      </c>
      <c r="AX921" s="12" t="s">
        <v>71</v>
      </c>
      <c r="AY921" s="240" t="s">
        <v>145</v>
      </c>
    </row>
    <row r="922" spans="2:51" s="12" customFormat="1" ht="12">
      <c r="B922" s="230"/>
      <c r="C922" s="231"/>
      <c r="D922" s="217" t="s">
        <v>157</v>
      </c>
      <c r="E922" s="232" t="s">
        <v>19</v>
      </c>
      <c r="F922" s="233" t="s">
        <v>951</v>
      </c>
      <c r="G922" s="231"/>
      <c r="H922" s="234">
        <v>-21.6</v>
      </c>
      <c r="I922" s="235"/>
      <c r="J922" s="231"/>
      <c r="K922" s="231"/>
      <c r="L922" s="236"/>
      <c r="M922" s="237"/>
      <c r="N922" s="238"/>
      <c r="O922" s="238"/>
      <c r="P922" s="238"/>
      <c r="Q922" s="238"/>
      <c r="R922" s="238"/>
      <c r="S922" s="238"/>
      <c r="T922" s="239"/>
      <c r="AT922" s="240" t="s">
        <v>157</v>
      </c>
      <c r="AU922" s="240" t="s">
        <v>80</v>
      </c>
      <c r="AV922" s="12" t="s">
        <v>80</v>
      </c>
      <c r="AW922" s="12" t="s">
        <v>33</v>
      </c>
      <c r="AX922" s="12" t="s">
        <v>71</v>
      </c>
      <c r="AY922" s="240" t="s">
        <v>145</v>
      </c>
    </row>
    <row r="923" spans="2:51" s="12" customFormat="1" ht="12">
      <c r="B923" s="230"/>
      <c r="C923" s="231"/>
      <c r="D923" s="217" t="s">
        <v>157</v>
      </c>
      <c r="E923" s="232" t="s">
        <v>19</v>
      </c>
      <c r="F923" s="233" t="s">
        <v>952</v>
      </c>
      <c r="G923" s="231"/>
      <c r="H923" s="234">
        <v>-12.6</v>
      </c>
      <c r="I923" s="235"/>
      <c r="J923" s="231"/>
      <c r="K923" s="231"/>
      <c r="L923" s="236"/>
      <c r="M923" s="237"/>
      <c r="N923" s="238"/>
      <c r="O923" s="238"/>
      <c r="P923" s="238"/>
      <c r="Q923" s="238"/>
      <c r="R923" s="238"/>
      <c r="S923" s="238"/>
      <c r="T923" s="239"/>
      <c r="AT923" s="240" t="s">
        <v>157</v>
      </c>
      <c r="AU923" s="240" t="s">
        <v>80</v>
      </c>
      <c r="AV923" s="12" t="s">
        <v>80</v>
      </c>
      <c r="AW923" s="12" t="s">
        <v>33</v>
      </c>
      <c r="AX923" s="12" t="s">
        <v>71</v>
      </c>
      <c r="AY923" s="240" t="s">
        <v>145</v>
      </c>
    </row>
    <row r="924" spans="2:51" s="11" customFormat="1" ht="12">
      <c r="B924" s="220"/>
      <c r="C924" s="221"/>
      <c r="D924" s="217" t="s">
        <v>157</v>
      </c>
      <c r="E924" s="222" t="s">
        <v>19</v>
      </c>
      <c r="F924" s="223" t="s">
        <v>250</v>
      </c>
      <c r="G924" s="221"/>
      <c r="H924" s="222" t="s">
        <v>19</v>
      </c>
      <c r="I924" s="224"/>
      <c r="J924" s="221"/>
      <c r="K924" s="221"/>
      <c r="L924" s="225"/>
      <c r="M924" s="226"/>
      <c r="N924" s="227"/>
      <c r="O924" s="227"/>
      <c r="P924" s="227"/>
      <c r="Q924" s="227"/>
      <c r="R924" s="227"/>
      <c r="S924" s="227"/>
      <c r="T924" s="228"/>
      <c r="AT924" s="229" t="s">
        <v>157</v>
      </c>
      <c r="AU924" s="229" t="s">
        <v>80</v>
      </c>
      <c r="AV924" s="11" t="s">
        <v>76</v>
      </c>
      <c r="AW924" s="11" t="s">
        <v>33</v>
      </c>
      <c r="AX924" s="11" t="s">
        <v>71</v>
      </c>
      <c r="AY924" s="229" t="s">
        <v>145</v>
      </c>
    </row>
    <row r="925" spans="2:51" s="12" customFormat="1" ht="12">
      <c r="B925" s="230"/>
      <c r="C925" s="231"/>
      <c r="D925" s="217" t="s">
        <v>157</v>
      </c>
      <c r="E925" s="232" t="s">
        <v>19</v>
      </c>
      <c r="F925" s="233" t="s">
        <v>574</v>
      </c>
      <c r="G925" s="231"/>
      <c r="H925" s="234">
        <v>75.6</v>
      </c>
      <c r="I925" s="235"/>
      <c r="J925" s="231"/>
      <c r="K925" s="231"/>
      <c r="L925" s="236"/>
      <c r="M925" s="237"/>
      <c r="N925" s="238"/>
      <c r="O925" s="238"/>
      <c r="P925" s="238"/>
      <c r="Q925" s="238"/>
      <c r="R925" s="238"/>
      <c r="S925" s="238"/>
      <c r="T925" s="239"/>
      <c r="AT925" s="240" t="s">
        <v>157</v>
      </c>
      <c r="AU925" s="240" t="s">
        <v>80</v>
      </c>
      <c r="AV925" s="12" t="s">
        <v>80</v>
      </c>
      <c r="AW925" s="12" t="s">
        <v>33</v>
      </c>
      <c r="AX925" s="12" t="s">
        <v>71</v>
      </c>
      <c r="AY925" s="240" t="s">
        <v>145</v>
      </c>
    </row>
    <row r="926" spans="2:51" s="12" customFormat="1" ht="12">
      <c r="B926" s="230"/>
      <c r="C926" s="231"/>
      <c r="D926" s="217" t="s">
        <v>157</v>
      </c>
      <c r="E926" s="232" t="s">
        <v>19</v>
      </c>
      <c r="F926" s="233" t="s">
        <v>575</v>
      </c>
      <c r="G926" s="231"/>
      <c r="H926" s="234">
        <v>61.2</v>
      </c>
      <c r="I926" s="235"/>
      <c r="J926" s="231"/>
      <c r="K926" s="231"/>
      <c r="L926" s="236"/>
      <c r="M926" s="237"/>
      <c r="N926" s="238"/>
      <c r="O926" s="238"/>
      <c r="P926" s="238"/>
      <c r="Q926" s="238"/>
      <c r="R926" s="238"/>
      <c r="S926" s="238"/>
      <c r="T926" s="239"/>
      <c r="AT926" s="240" t="s">
        <v>157</v>
      </c>
      <c r="AU926" s="240" t="s">
        <v>80</v>
      </c>
      <c r="AV926" s="12" t="s">
        <v>80</v>
      </c>
      <c r="AW926" s="12" t="s">
        <v>33</v>
      </c>
      <c r="AX926" s="12" t="s">
        <v>71</v>
      </c>
      <c r="AY926" s="240" t="s">
        <v>145</v>
      </c>
    </row>
    <row r="927" spans="2:51" s="12" customFormat="1" ht="12">
      <c r="B927" s="230"/>
      <c r="C927" s="231"/>
      <c r="D927" s="217" t="s">
        <v>157</v>
      </c>
      <c r="E927" s="232" t="s">
        <v>19</v>
      </c>
      <c r="F927" s="233" t="s">
        <v>576</v>
      </c>
      <c r="G927" s="231"/>
      <c r="H927" s="234">
        <v>40.8</v>
      </c>
      <c r="I927" s="235"/>
      <c r="J927" s="231"/>
      <c r="K927" s="231"/>
      <c r="L927" s="236"/>
      <c r="M927" s="237"/>
      <c r="N927" s="238"/>
      <c r="O927" s="238"/>
      <c r="P927" s="238"/>
      <c r="Q927" s="238"/>
      <c r="R927" s="238"/>
      <c r="S927" s="238"/>
      <c r="T927" s="239"/>
      <c r="AT927" s="240" t="s">
        <v>157</v>
      </c>
      <c r="AU927" s="240" t="s">
        <v>80</v>
      </c>
      <c r="AV927" s="12" t="s">
        <v>80</v>
      </c>
      <c r="AW927" s="12" t="s">
        <v>33</v>
      </c>
      <c r="AX927" s="12" t="s">
        <v>71</v>
      </c>
      <c r="AY927" s="240" t="s">
        <v>145</v>
      </c>
    </row>
    <row r="928" spans="2:51" s="12" customFormat="1" ht="12">
      <c r="B928" s="230"/>
      <c r="C928" s="231"/>
      <c r="D928" s="217" t="s">
        <v>157</v>
      </c>
      <c r="E928" s="232" t="s">
        <v>19</v>
      </c>
      <c r="F928" s="233" t="s">
        <v>577</v>
      </c>
      <c r="G928" s="231"/>
      <c r="H928" s="234">
        <v>15.8</v>
      </c>
      <c r="I928" s="235"/>
      <c r="J928" s="231"/>
      <c r="K928" s="231"/>
      <c r="L928" s="236"/>
      <c r="M928" s="237"/>
      <c r="N928" s="238"/>
      <c r="O928" s="238"/>
      <c r="P928" s="238"/>
      <c r="Q928" s="238"/>
      <c r="R928" s="238"/>
      <c r="S928" s="238"/>
      <c r="T928" s="239"/>
      <c r="AT928" s="240" t="s">
        <v>157</v>
      </c>
      <c r="AU928" s="240" t="s">
        <v>80</v>
      </c>
      <c r="AV928" s="12" t="s">
        <v>80</v>
      </c>
      <c r="AW928" s="12" t="s">
        <v>33</v>
      </c>
      <c r="AX928" s="12" t="s">
        <v>71</v>
      </c>
      <c r="AY928" s="240" t="s">
        <v>145</v>
      </c>
    </row>
    <row r="929" spans="2:51" s="12" customFormat="1" ht="12">
      <c r="B929" s="230"/>
      <c r="C929" s="231"/>
      <c r="D929" s="217" t="s">
        <v>157</v>
      </c>
      <c r="E929" s="232" t="s">
        <v>19</v>
      </c>
      <c r="F929" s="233" t="s">
        <v>578</v>
      </c>
      <c r="G929" s="231"/>
      <c r="H929" s="234">
        <v>11.9</v>
      </c>
      <c r="I929" s="235"/>
      <c r="J929" s="231"/>
      <c r="K929" s="231"/>
      <c r="L929" s="236"/>
      <c r="M929" s="237"/>
      <c r="N929" s="238"/>
      <c r="O929" s="238"/>
      <c r="P929" s="238"/>
      <c r="Q929" s="238"/>
      <c r="R929" s="238"/>
      <c r="S929" s="238"/>
      <c r="T929" s="239"/>
      <c r="AT929" s="240" t="s">
        <v>157</v>
      </c>
      <c r="AU929" s="240" t="s">
        <v>80</v>
      </c>
      <c r="AV929" s="12" t="s">
        <v>80</v>
      </c>
      <c r="AW929" s="12" t="s">
        <v>33</v>
      </c>
      <c r="AX929" s="12" t="s">
        <v>71</v>
      </c>
      <c r="AY929" s="240" t="s">
        <v>145</v>
      </c>
    </row>
    <row r="930" spans="2:51" s="12" customFormat="1" ht="12">
      <c r="B930" s="230"/>
      <c r="C930" s="231"/>
      <c r="D930" s="217" t="s">
        <v>157</v>
      </c>
      <c r="E930" s="232" t="s">
        <v>19</v>
      </c>
      <c r="F930" s="233" t="s">
        <v>953</v>
      </c>
      <c r="G930" s="231"/>
      <c r="H930" s="234">
        <v>-38.4</v>
      </c>
      <c r="I930" s="235"/>
      <c r="J930" s="231"/>
      <c r="K930" s="231"/>
      <c r="L930" s="236"/>
      <c r="M930" s="237"/>
      <c r="N930" s="238"/>
      <c r="O930" s="238"/>
      <c r="P930" s="238"/>
      <c r="Q930" s="238"/>
      <c r="R930" s="238"/>
      <c r="S930" s="238"/>
      <c r="T930" s="239"/>
      <c r="AT930" s="240" t="s">
        <v>157</v>
      </c>
      <c r="AU930" s="240" t="s">
        <v>80</v>
      </c>
      <c r="AV930" s="12" t="s">
        <v>80</v>
      </c>
      <c r="AW930" s="12" t="s">
        <v>33</v>
      </c>
      <c r="AX930" s="12" t="s">
        <v>71</v>
      </c>
      <c r="AY930" s="240" t="s">
        <v>145</v>
      </c>
    </row>
    <row r="931" spans="2:51" s="11" customFormat="1" ht="12">
      <c r="B931" s="220"/>
      <c r="C931" s="221"/>
      <c r="D931" s="217" t="s">
        <v>157</v>
      </c>
      <c r="E931" s="222" t="s">
        <v>19</v>
      </c>
      <c r="F931" s="223" t="s">
        <v>259</v>
      </c>
      <c r="G931" s="221"/>
      <c r="H931" s="222" t="s">
        <v>19</v>
      </c>
      <c r="I931" s="224"/>
      <c r="J931" s="221"/>
      <c r="K931" s="221"/>
      <c r="L931" s="225"/>
      <c r="M931" s="226"/>
      <c r="N931" s="227"/>
      <c r="O931" s="227"/>
      <c r="P931" s="227"/>
      <c r="Q931" s="227"/>
      <c r="R931" s="227"/>
      <c r="S931" s="227"/>
      <c r="T931" s="228"/>
      <c r="AT931" s="229" t="s">
        <v>157</v>
      </c>
      <c r="AU931" s="229" t="s">
        <v>80</v>
      </c>
      <c r="AV931" s="11" t="s">
        <v>76</v>
      </c>
      <c r="AW931" s="11" t="s">
        <v>33</v>
      </c>
      <c r="AX931" s="11" t="s">
        <v>71</v>
      </c>
      <c r="AY931" s="229" t="s">
        <v>145</v>
      </c>
    </row>
    <row r="932" spans="2:51" s="12" customFormat="1" ht="12">
      <c r="B932" s="230"/>
      <c r="C932" s="231"/>
      <c r="D932" s="217" t="s">
        <v>157</v>
      </c>
      <c r="E932" s="232" t="s">
        <v>19</v>
      </c>
      <c r="F932" s="233" t="s">
        <v>579</v>
      </c>
      <c r="G932" s="231"/>
      <c r="H932" s="234">
        <v>20.2</v>
      </c>
      <c r="I932" s="235"/>
      <c r="J932" s="231"/>
      <c r="K932" s="231"/>
      <c r="L932" s="236"/>
      <c r="M932" s="237"/>
      <c r="N932" s="238"/>
      <c r="O932" s="238"/>
      <c r="P932" s="238"/>
      <c r="Q932" s="238"/>
      <c r="R932" s="238"/>
      <c r="S932" s="238"/>
      <c r="T932" s="239"/>
      <c r="AT932" s="240" t="s">
        <v>157</v>
      </c>
      <c r="AU932" s="240" t="s">
        <v>80</v>
      </c>
      <c r="AV932" s="12" t="s">
        <v>80</v>
      </c>
      <c r="AW932" s="12" t="s">
        <v>33</v>
      </c>
      <c r="AX932" s="12" t="s">
        <v>71</v>
      </c>
      <c r="AY932" s="240" t="s">
        <v>145</v>
      </c>
    </row>
    <row r="933" spans="2:51" s="12" customFormat="1" ht="12">
      <c r="B933" s="230"/>
      <c r="C933" s="231"/>
      <c r="D933" s="217" t="s">
        <v>157</v>
      </c>
      <c r="E933" s="232" t="s">
        <v>19</v>
      </c>
      <c r="F933" s="233" t="s">
        <v>954</v>
      </c>
      <c r="G933" s="231"/>
      <c r="H933" s="234">
        <v>-5.5</v>
      </c>
      <c r="I933" s="235"/>
      <c r="J933" s="231"/>
      <c r="K933" s="231"/>
      <c r="L933" s="236"/>
      <c r="M933" s="237"/>
      <c r="N933" s="238"/>
      <c r="O933" s="238"/>
      <c r="P933" s="238"/>
      <c r="Q933" s="238"/>
      <c r="R933" s="238"/>
      <c r="S933" s="238"/>
      <c r="T933" s="239"/>
      <c r="AT933" s="240" t="s">
        <v>157</v>
      </c>
      <c r="AU933" s="240" t="s">
        <v>80</v>
      </c>
      <c r="AV933" s="12" t="s">
        <v>80</v>
      </c>
      <c r="AW933" s="12" t="s">
        <v>33</v>
      </c>
      <c r="AX933" s="12" t="s">
        <v>71</v>
      </c>
      <c r="AY933" s="240" t="s">
        <v>145</v>
      </c>
    </row>
    <row r="934" spans="2:51" s="12" customFormat="1" ht="12">
      <c r="B934" s="230"/>
      <c r="C934" s="231"/>
      <c r="D934" s="217" t="s">
        <v>157</v>
      </c>
      <c r="E934" s="232" t="s">
        <v>19</v>
      </c>
      <c r="F934" s="233" t="s">
        <v>955</v>
      </c>
      <c r="G934" s="231"/>
      <c r="H934" s="234">
        <v>-4.65</v>
      </c>
      <c r="I934" s="235"/>
      <c r="J934" s="231"/>
      <c r="K934" s="231"/>
      <c r="L934" s="236"/>
      <c r="M934" s="237"/>
      <c r="N934" s="238"/>
      <c r="O934" s="238"/>
      <c r="P934" s="238"/>
      <c r="Q934" s="238"/>
      <c r="R934" s="238"/>
      <c r="S934" s="238"/>
      <c r="T934" s="239"/>
      <c r="AT934" s="240" t="s">
        <v>157</v>
      </c>
      <c r="AU934" s="240" t="s">
        <v>80</v>
      </c>
      <c r="AV934" s="12" t="s">
        <v>80</v>
      </c>
      <c r="AW934" s="12" t="s">
        <v>33</v>
      </c>
      <c r="AX934" s="12" t="s">
        <v>71</v>
      </c>
      <c r="AY934" s="240" t="s">
        <v>145</v>
      </c>
    </row>
    <row r="935" spans="2:51" s="11" customFormat="1" ht="12">
      <c r="B935" s="220"/>
      <c r="C935" s="221"/>
      <c r="D935" s="217" t="s">
        <v>157</v>
      </c>
      <c r="E935" s="222" t="s">
        <v>19</v>
      </c>
      <c r="F935" s="223" t="s">
        <v>261</v>
      </c>
      <c r="G935" s="221"/>
      <c r="H935" s="222" t="s">
        <v>19</v>
      </c>
      <c r="I935" s="224"/>
      <c r="J935" s="221"/>
      <c r="K935" s="221"/>
      <c r="L935" s="225"/>
      <c r="M935" s="226"/>
      <c r="N935" s="227"/>
      <c r="O935" s="227"/>
      <c r="P935" s="227"/>
      <c r="Q935" s="227"/>
      <c r="R935" s="227"/>
      <c r="S935" s="227"/>
      <c r="T935" s="228"/>
      <c r="AT935" s="229" t="s">
        <v>157</v>
      </c>
      <c r="AU935" s="229" t="s">
        <v>80</v>
      </c>
      <c r="AV935" s="11" t="s">
        <v>76</v>
      </c>
      <c r="AW935" s="11" t="s">
        <v>33</v>
      </c>
      <c r="AX935" s="11" t="s">
        <v>71</v>
      </c>
      <c r="AY935" s="229" t="s">
        <v>145</v>
      </c>
    </row>
    <row r="936" spans="2:51" s="11" customFormat="1" ht="12">
      <c r="B936" s="220"/>
      <c r="C936" s="221"/>
      <c r="D936" s="217" t="s">
        <v>157</v>
      </c>
      <c r="E936" s="222" t="s">
        <v>19</v>
      </c>
      <c r="F936" s="223" t="s">
        <v>264</v>
      </c>
      <c r="G936" s="221"/>
      <c r="H936" s="222" t="s">
        <v>19</v>
      </c>
      <c r="I936" s="224"/>
      <c r="J936" s="221"/>
      <c r="K936" s="221"/>
      <c r="L936" s="225"/>
      <c r="M936" s="226"/>
      <c r="N936" s="227"/>
      <c r="O936" s="227"/>
      <c r="P936" s="227"/>
      <c r="Q936" s="227"/>
      <c r="R936" s="227"/>
      <c r="S936" s="227"/>
      <c r="T936" s="228"/>
      <c r="AT936" s="229" t="s">
        <v>157</v>
      </c>
      <c r="AU936" s="229" t="s">
        <v>80</v>
      </c>
      <c r="AV936" s="11" t="s">
        <v>76</v>
      </c>
      <c r="AW936" s="11" t="s">
        <v>33</v>
      </c>
      <c r="AX936" s="11" t="s">
        <v>71</v>
      </c>
      <c r="AY936" s="229" t="s">
        <v>145</v>
      </c>
    </row>
    <row r="937" spans="2:51" s="12" customFormat="1" ht="12">
      <c r="B937" s="230"/>
      <c r="C937" s="231"/>
      <c r="D937" s="217" t="s">
        <v>157</v>
      </c>
      <c r="E937" s="232" t="s">
        <v>19</v>
      </c>
      <c r="F937" s="233" t="s">
        <v>580</v>
      </c>
      <c r="G937" s="231"/>
      <c r="H937" s="234">
        <v>16.3</v>
      </c>
      <c r="I937" s="235"/>
      <c r="J937" s="231"/>
      <c r="K937" s="231"/>
      <c r="L937" s="236"/>
      <c r="M937" s="237"/>
      <c r="N937" s="238"/>
      <c r="O937" s="238"/>
      <c r="P937" s="238"/>
      <c r="Q937" s="238"/>
      <c r="R937" s="238"/>
      <c r="S937" s="238"/>
      <c r="T937" s="239"/>
      <c r="AT937" s="240" t="s">
        <v>157</v>
      </c>
      <c r="AU937" s="240" t="s">
        <v>80</v>
      </c>
      <c r="AV937" s="12" t="s">
        <v>80</v>
      </c>
      <c r="AW937" s="12" t="s">
        <v>33</v>
      </c>
      <c r="AX937" s="12" t="s">
        <v>71</v>
      </c>
      <c r="AY937" s="240" t="s">
        <v>145</v>
      </c>
    </row>
    <row r="938" spans="2:51" s="11" customFormat="1" ht="12">
      <c r="B938" s="220"/>
      <c r="C938" s="221"/>
      <c r="D938" s="217" t="s">
        <v>157</v>
      </c>
      <c r="E938" s="222" t="s">
        <v>19</v>
      </c>
      <c r="F938" s="223" t="s">
        <v>266</v>
      </c>
      <c r="G938" s="221"/>
      <c r="H938" s="222" t="s">
        <v>19</v>
      </c>
      <c r="I938" s="224"/>
      <c r="J938" s="221"/>
      <c r="K938" s="221"/>
      <c r="L938" s="225"/>
      <c r="M938" s="226"/>
      <c r="N938" s="227"/>
      <c r="O938" s="227"/>
      <c r="P938" s="227"/>
      <c r="Q938" s="227"/>
      <c r="R938" s="227"/>
      <c r="S938" s="227"/>
      <c r="T938" s="228"/>
      <c r="AT938" s="229" t="s">
        <v>157</v>
      </c>
      <c r="AU938" s="229" t="s">
        <v>80</v>
      </c>
      <c r="AV938" s="11" t="s">
        <v>76</v>
      </c>
      <c r="AW938" s="11" t="s">
        <v>33</v>
      </c>
      <c r="AX938" s="11" t="s">
        <v>71</v>
      </c>
      <c r="AY938" s="229" t="s">
        <v>145</v>
      </c>
    </row>
    <row r="939" spans="2:51" s="12" customFormat="1" ht="12">
      <c r="B939" s="230"/>
      <c r="C939" s="231"/>
      <c r="D939" s="217" t="s">
        <v>157</v>
      </c>
      <c r="E939" s="232" t="s">
        <v>19</v>
      </c>
      <c r="F939" s="233" t="s">
        <v>940</v>
      </c>
      <c r="G939" s="231"/>
      <c r="H939" s="234">
        <v>18</v>
      </c>
      <c r="I939" s="235"/>
      <c r="J939" s="231"/>
      <c r="K939" s="231"/>
      <c r="L939" s="236"/>
      <c r="M939" s="237"/>
      <c r="N939" s="238"/>
      <c r="O939" s="238"/>
      <c r="P939" s="238"/>
      <c r="Q939" s="238"/>
      <c r="R939" s="238"/>
      <c r="S939" s="238"/>
      <c r="T939" s="239"/>
      <c r="AT939" s="240" t="s">
        <v>157</v>
      </c>
      <c r="AU939" s="240" t="s">
        <v>80</v>
      </c>
      <c r="AV939" s="12" t="s">
        <v>80</v>
      </c>
      <c r="AW939" s="12" t="s">
        <v>33</v>
      </c>
      <c r="AX939" s="12" t="s">
        <v>71</v>
      </c>
      <c r="AY939" s="240" t="s">
        <v>145</v>
      </c>
    </row>
    <row r="940" spans="2:51" s="12" customFormat="1" ht="12">
      <c r="B940" s="230"/>
      <c r="C940" s="231"/>
      <c r="D940" s="217" t="s">
        <v>157</v>
      </c>
      <c r="E940" s="232" t="s">
        <v>19</v>
      </c>
      <c r="F940" s="233" t="s">
        <v>956</v>
      </c>
      <c r="G940" s="231"/>
      <c r="H940" s="234">
        <v>-0.8</v>
      </c>
      <c r="I940" s="235"/>
      <c r="J940" s="231"/>
      <c r="K940" s="231"/>
      <c r="L940" s="236"/>
      <c r="M940" s="237"/>
      <c r="N940" s="238"/>
      <c r="O940" s="238"/>
      <c r="P940" s="238"/>
      <c r="Q940" s="238"/>
      <c r="R940" s="238"/>
      <c r="S940" s="238"/>
      <c r="T940" s="239"/>
      <c r="AT940" s="240" t="s">
        <v>157</v>
      </c>
      <c r="AU940" s="240" t="s">
        <v>80</v>
      </c>
      <c r="AV940" s="12" t="s">
        <v>80</v>
      </c>
      <c r="AW940" s="12" t="s">
        <v>33</v>
      </c>
      <c r="AX940" s="12" t="s">
        <v>71</v>
      </c>
      <c r="AY940" s="240" t="s">
        <v>145</v>
      </c>
    </row>
    <row r="941" spans="2:51" s="11" customFormat="1" ht="12">
      <c r="B941" s="220"/>
      <c r="C941" s="221"/>
      <c r="D941" s="217" t="s">
        <v>157</v>
      </c>
      <c r="E941" s="222" t="s">
        <v>19</v>
      </c>
      <c r="F941" s="223" t="s">
        <v>268</v>
      </c>
      <c r="G941" s="221"/>
      <c r="H941" s="222" t="s">
        <v>19</v>
      </c>
      <c r="I941" s="224"/>
      <c r="J941" s="221"/>
      <c r="K941" s="221"/>
      <c r="L941" s="225"/>
      <c r="M941" s="226"/>
      <c r="N941" s="227"/>
      <c r="O941" s="227"/>
      <c r="P941" s="227"/>
      <c r="Q941" s="227"/>
      <c r="R941" s="227"/>
      <c r="S941" s="227"/>
      <c r="T941" s="228"/>
      <c r="AT941" s="229" t="s">
        <v>157</v>
      </c>
      <c r="AU941" s="229" t="s">
        <v>80</v>
      </c>
      <c r="AV941" s="11" t="s">
        <v>76</v>
      </c>
      <c r="AW941" s="11" t="s">
        <v>33</v>
      </c>
      <c r="AX941" s="11" t="s">
        <v>71</v>
      </c>
      <c r="AY941" s="229" t="s">
        <v>145</v>
      </c>
    </row>
    <row r="942" spans="2:51" s="12" customFormat="1" ht="12">
      <c r="B942" s="230"/>
      <c r="C942" s="231"/>
      <c r="D942" s="217" t="s">
        <v>157</v>
      </c>
      <c r="E942" s="232" t="s">
        <v>19</v>
      </c>
      <c r="F942" s="233" t="s">
        <v>581</v>
      </c>
      <c r="G942" s="231"/>
      <c r="H942" s="234">
        <v>22.9</v>
      </c>
      <c r="I942" s="235"/>
      <c r="J942" s="231"/>
      <c r="K942" s="231"/>
      <c r="L942" s="236"/>
      <c r="M942" s="237"/>
      <c r="N942" s="238"/>
      <c r="O942" s="238"/>
      <c r="P942" s="238"/>
      <c r="Q942" s="238"/>
      <c r="R942" s="238"/>
      <c r="S942" s="238"/>
      <c r="T942" s="239"/>
      <c r="AT942" s="240" t="s">
        <v>157</v>
      </c>
      <c r="AU942" s="240" t="s">
        <v>80</v>
      </c>
      <c r="AV942" s="12" t="s">
        <v>80</v>
      </c>
      <c r="AW942" s="12" t="s">
        <v>33</v>
      </c>
      <c r="AX942" s="12" t="s">
        <v>71</v>
      </c>
      <c r="AY942" s="240" t="s">
        <v>145</v>
      </c>
    </row>
    <row r="943" spans="2:51" s="12" customFormat="1" ht="12">
      <c r="B943" s="230"/>
      <c r="C943" s="231"/>
      <c r="D943" s="217" t="s">
        <v>157</v>
      </c>
      <c r="E943" s="232" t="s">
        <v>19</v>
      </c>
      <c r="F943" s="233" t="s">
        <v>956</v>
      </c>
      <c r="G943" s="231"/>
      <c r="H943" s="234">
        <v>-0.8</v>
      </c>
      <c r="I943" s="235"/>
      <c r="J943" s="231"/>
      <c r="K943" s="231"/>
      <c r="L943" s="236"/>
      <c r="M943" s="237"/>
      <c r="N943" s="238"/>
      <c r="O943" s="238"/>
      <c r="P943" s="238"/>
      <c r="Q943" s="238"/>
      <c r="R943" s="238"/>
      <c r="S943" s="238"/>
      <c r="T943" s="239"/>
      <c r="AT943" s="240" t="s">
        <v>157</v>
      </c>
      <c r="AU943" s="240" t="s">
        <v>80</v>
      </c>
      <c r="AV943" s="12" t="s">
        <v>80</v>
      </c>
      <c r="AW943" s="12" t="s">
        <v>33</v>
      </c>
      <c r="AX943" s="12" t="s">
        <v>71</v>
      </c>
      <c r="AY943" s="240" t="s">
        <v>145</v>
      </c>
    </row>
    <row r="944" spans="2:51" s="14" customFormat="1" ht="12">
      <c r="B944" s="262"/>
      <c r="C944" s="263"/>
      <c r="D944" s="217" t="s">
        <v>157</v>
      </c>
      <c r="E944" s="264" t="s">
        <v>19</v>
      </c>
      <c r="F944" s="265" t="s">
        <v>229</v>
      </c>
      <c r="G944" s="263"/>
      <c r="H944" s="266">
        <v>857.45</v>
      </c>
      <c r="I944" s="267"/>
      <c r="J944" s="263"/>
      <c r="K944" s="263"/>
      <c r="L944" s="268"/>
      <c r="M944" s="269"/>
      <c r="N944" s="270"/>
      <c r="O944" s="270"/>
      <c r="P944" s="270"/>
      <c r="Q944" s="270"/>
      <c r="R944" s="270"/>
      <c r="S944" s="270"/>
      <c r="T944" s="271"/>
      <c r="AT944" s="272" t="s">
        <v>157</v>
      </c>
      <c r="AU944" s="272" t="s">
        <v>80</v>
      </c>
      <c r="AV944" s="14" t="s">
        <v>146</v>
      </c>
      <c r="AW944" s="14" t="s">
        <v>33</v>
      </c>
      <c r="AX944" s="14" t="s">
        <v>71</v>
      </c>
      <c r="AY944" s="272" t="s">
        <v>145</v>
      </c>
    </row>
    <row r="945" spans="2:51" s="13" customFormat="1" ht="12">
      <c r="B945" s="251"/>
      <c r="C945" s="252"/>
      <c r="D945" s="217" t="s">
        <v>157</v>
      </c>
      <c r="E945" s="253" t="s">
        <v>19</v>
      </c>
      <c r="F945" s="254" t="s">
        <v>185</v>
      </c>
      <c r="G945" s="252"/>
      <c r="H945" s="255">
        <v>857.45</v>
      </c>
      <c r="I945" s="256"/>
      <c r="J945" s="252"/>
      <c r="K945" s="252"/>
      <c r="L945" s="257"/>
      <c r="M945" s="258"/>
      <c r="N945" s="259"/>
      <c r="O945" s="259"/>
      <c r="P945" s="259"/>
      <c r="Q945" s="259"/>
      <c r="R945" s="259"/>
      <c r="S945" s="259"/>
      <c r="T945" s="260"/>
      <c r="AT945" s="261" t="s">
        <v>157</v>
      </c>
      <c r="AU945" s="261" t="s">
        <v>80</v>
      </c>
      <c r="AV945" s="13" t="s">
        <v>153</v>
      </c>
      <c r="AW945" s="13" t="s">
        <v>33</v>
      </c>
      <c r="AX945" s="13" t="s">
        <v>76</v>
      </c>
      <c r="AY945" s="261" t="s">
        <v>145</v>
      </c>
    </row>
    <row r="946" spans="2:65" s="1" customFormat="1" ht="14.4" customHeight="1">
      <c r="B946" s="38"/>
      <c r="C946" s="241" t="s">
        <v>957</v>
      </c>
      <c r="D946" s="241" t="s">
        <v>169</v>
      </c>
      <c r="E946" s="242" t="s">
        <v>958</v>
      </c>
      <c r="F946" s="243" t="s">
        <v>959</v>
      </c>
      <c r="G946" s="244" t="s">
        <v>316</v>
      </c>
      <c r="H946" s="245">
        <v>900.323</v>
      </c>
      <c r="I946" s="246"/>
      <c r="J946" s="247">
        <f>ROUND(I946*H946,2)</f>
        <v>0</v>
      </c>
      <c r="K946" s="243" t="s">
        <v>19</v>
      </c>
      <c r="L946" s="248"/>
      <c r="M946" s="249" t="s">
        <v>19</v>
      </c>
      <c r="N946" s="250" t="s">
        <v>42</v>
      </c>
      <c r="O946" s="79"/>
      <c r="P946" s="214">
        <f>O946*H946</f>
        <v>0</v>
      </c>
      <c r="Q946" s="214">
        <v>0</v>
      </c>
      <c r="R946" s="214">
        <f>Q946*H946</f>
        <v>0</v>
      </c>
      <c r="S946" s="214">
        <v>0</v>
      </c>
      <c r="T946" s="215">
        <f>S946*H946</f>
        <v>0</v>
      </c>
      <c r="AR946" s="17" t="s">
        <v>425</v>
      </c>
      <c r="AT946" s="17" t="s">
        <v>169</v>
      </c>
      <c r="AU946" s="17" t="s">
        <v>80</v>
      </c>
      <c r="AY946" s="17" t="s">
        <v>145</v>
      </c>
      <c r="BE946" s="216">
        <f>IF(N946="základní",J946,0)</f>
        <v>0</v>
      </c>
      <c r="BF946" s="216">
        <f>IF(N946="snížená",J946,0)</f>
        <v>0</v>
      </c>
      <c r="BG946" s="216">
        <f>IF(N946="zákl. přenesená",J946,0)</f>
        <v>0</v>
      </c>
      <c r="BH946" s="216">
        <f>IF(N946="sníž. přenesená",J946,0)</f>
        <v>0</v>
      </c>
      <c r="BI946" s="216">
        <f>IF(N946="nulová",J946,0)</f>
        <v>0</v>
      </c>
      <c r="BJ946" s="17" t="s">
        <v>76</v>
      </c>
      <c r="BK946" s="216">
        <f>ROUND(I946*H946,2)</f>
        <v>0</v>
      </c>
      <c r="BL946" s="17" t="s">
        <v>308</v>
      </c>
      <c r="BM946" s="17" t="s">
        <v>960</v>
      </c>
    </row>
    <row r="947" spans="2:51" s="12" customFormat="1" ht="12">
      <c r="B947" s="230"/>
      <c r="C947" s="231"/>
      <c r="D947" s="217" t="s">
        <v>157</v>
      </c>
      <c r="E947" s="231"/>
      <c r="F947" s="233" t="s">
        <v>1257</v>
      </c>
      <c r="G947" s="231"/>
      <c r="H947" s="234">
        <v>900.323</v>
      </c>
      <c r="I947" s="235"/>
      <c r="J947" s="231"/>
      <c r="K947" s="231"/>
      <c r="L947" s="236"/>
      <c r="M947" s="237"/>
      <c r="N947" s="238"/>
      <c r="O947" s="238"/>
      <c r="P947" s="238"/>
      <c r="Q947" s="238"/>
      <c r="R947" s="238"/>
      <c r="S947" s="238"/>
      <c r="T947" s="239"/>
      <c r="AT947" s="240" t="s">
        <v>157</v>
      </c>
      <c r="AU947" s="240" t="s">
        <v>80</v>
      </c>
      <c r="AV947" s="12" t="s">
        <v>80</v>
      </c>
      <c r="AW947" s="12" t="s">
        <v>4</v>
      </c>
      <c r="AX947" s="12" t="s">
        <v>76</v>
      </c>
      <c r="AY947" s="240" t="s">
        <v>145</v>
      </c>
    </row>
    <row r="948" spans="2:65" s="1" customFormat="1" ht="20.4" customHeight="1">
      <c r="B948" s="38"/>
      <c r="C948" s="205" t="s">
        <v>962</v>
      </c>
      <c r="D948" s="205" t="s">
        <v>148</v>
      </c>
      <c r="E948" s="206" t="s">
        <v>963</v>
      </c>
      <c r="F948" s="207" t="s">
        <v>964</v>
      </c>
      <c r="G948" s="208" t="s">
        <v>316</v>
      </c>
      <c r="H948" s="209">
        <v>85.745</v>
      </c>
      <c r="I948" s="210"/>
      <c r="J948" s="211">
        <f>ROUND(I948*H948,2)</f>
        <v>0</v>
      </c>
      <c r="K948" s="207" t="s">
        <v>152</v>
      </c>
      <c r="L948" s="43"/>
      <c r="M948" s="212" t="s">
        <v>19</v>
      </c>
      <c r="N948" s="213" t="s">
        <v>42</v>
      </c>
      <c r="O948" s="79"/>
      <c r="P948" s="214">
        <f>O948*H948</f>
        <v>0</v>
      </c>
      <c r="Q948" s="214">
        <v>0</v>
      </c>
      <c r="R948" s="214">
        <f>Q948*H948</f>
        <v>0</v>
      </c>
      <c r="S948" s="214">
        <v>0</v>
      </c>
      <c r="T948" s="215">
        <f>S948*H948</f>
        <v>0</v>
      </c>
      <c r="AR948" s="17" t="s">
        <v>308</v>
      </c>
      <c r="AT948" s="17" t="s">
        <v>148</v>
      </c>
      <c r="AU948" s="17" t="s">
        <v>80</v>
      </c>
      <c r="AY948" s="17" t="s">
        <v>145</v>
      </c>
      <c r="BE948" s="216">
        <f>IF(N948="základní",J948,0)</f>
        <v>0</v>
      </c>
      <c r="BF948" s="216">
        <f>IF(N948="snížená",J948,0)</f>
        <v>0</v>
      </c>
      <c r="BG948" s="216">
        <f>IF(N948="zákl. přenesená",J948,0)</f>
        <v>0</v>
      </c>
      <c r="BH948" s="216">
        <f>IF(N948="sníž. přenesená",J948,0)</f>
        <v>0</v>
      </c>
      <c r="BI948" s="216">
        <f>IF(N948="nulová",J948,0)</f>
        <v>0</v>
      </c>
      <c r="BJ948" s="17" t="s">
        <v>76</v>
      </c>
      <c r="BK948" s="216">
        <f>ROUND(I948*H948,2)</f>
        <v>0</v>
      </c>
      <c r="BL948" s="17" t="s">
        <v>308</v>
      </c>
      <c r="BM948" s="17" t="s">
        <v>965</v>
      </c>
    </row>
    <row r="949" spans="2:51" s="11" customFormat="1" ht="12">
      <c r="B949" s="220"/>
      <c r="C949" s="221"/>
      <c r="D949" s="217" t="s">
        <v>157</v>
      </c>
      <c r="E949" s="222" t="s">
        <v>19</v>
      </c>
      <c r="F949" s="223" t="s">
        <v>1145</v>
      </c>
      <c r="G949" s="221"/>
      <c r="H949" s="222" t="s">
        <v>19</v>
      </c>
      <c r="I949" s="224"/>
      <c r="J949" s="221"/>
      <c r="K949" s="221"/>
      <c r="L949" s="225"/>
      <c r="M949" s="226"/>
      <c r="N949" s="227"/>
      <c r="O949" s="227"/>
      <c r="P949" s="227"/>
      <c r="Q949" s="227"/>
      <c r="R949" s="227"/>
      <c r="S949" s="227"/>
      <c r="T949" s="228"/>
      <c r="AT949" s="229" t="s">
        <v>157</v>
      </c>
      <c r="AU949" s="229" t="s">
        <v>80</v>
      </c>
      <c r="AV949" s="11" t="s">
        <v>76</v>
      </c>
      <c r="AW949" s="11" t="s">
        <v>33</v>
      </c>
      <c r="AX949" s="11" t="s">
        <v>71</v>
      </c>
      <c r="AY949" s="229" t="s">
        <v>145</v>
      </c>
    </row>
    <row r="950" spans="2:51" s="11" customFormat="1" ht="12">
      <c r="B950" s="220"/>
      <c r="C950" s="221"/>
      <c r="D950" s="217" t="s">
        <v>157</v>
      </c>
      <c r="E950" s="222" t="s">
        <v>19</v>
      </c>
      <c r="F950" s="223" t="s">
        <v>159</v>
      </c>
      <c r="G950" s="221"/>
      <c r="H950" s="222" t="s">
        <v>19</v>
      </c>
      <c r="I950" s="224"/>
      <c r="J950" s="221"/>
      <c r="K950" s="221"/>
      <c r="L950" s="225"/>
      <c r="M950" s="226"/>
      <c r="N950" s="227"/>
      <c r="O950" s="227"/>
      <c r="P950" s="227"/>
      <c r="Q950" s="227"/>
      <c r="R950" s="227"/>
      <c r="S950" s="227"/>
      <c r="T950" s="228"/>
      <c r="AT950" s="229" t="s">
        <v>157</v>
      </c>
      <c r="AU950" s="229" t="s">
        <v>80</v>
      </c>
      <c r="AV950" s="11" t="s">
        <v>76</v>
      </c>
      <c r="AW950" s="11" t="s">
        <v>33</v>
      </c>
      <c r="AX950" s="11" t="s">
        <v>71</v>
      </c>
      <c r="AY950" s="229" t="s">
        <v>145</v>
      </c>
    </row>
    <row r="951" spans="2:51" s="12" customFormat="1" ht="12">
      <c r="B951" s="230"/>
      <c r="C951" s="231"/>
      <c r="D951" s="217" t="s">
        <v>157</v>
      </c>
      <c r="E951" s="232" t="s">
        <v>19</v>
      </c>
      <c r="F951" s="233" t="s">
        <v>1258</v>
      </c>
      <c r="G951" s="231"/>
      <c r="H951" s="234">
        <v>85.745</v>
      </c>
      <c r="I951" s="235"/>
      <c r="J951" s="231"/>
      <c r="K951" s="231"/>
      <c r="L951" s="236"/>
      <c r="M951" s="237"/>
      <c r="N951" s="238"/>
      <c r="O951" s="238"/>
      <c r="P951" s="238"/>
      <c r="Q951" s="238"/>
      <c r="R951" s="238"/>
      <c r="S951" s="238"/>
      <c r="T951" s="239"/>
      <c r="AT951" s="240" t="s">
        <v>157</v>
      </c>
      <c r="AU951" s="240" t="s">
        <v>80</v>
      </c>
      <c r="AV951" s="12" t="s">
        <v>80</v>
      </c>
      <c r="AW951" s="12" t="s">
        <v>33</v>
      </c>
      <c r="AX951" s="12" t="s">
        <v>76</v>
      </c>
      <c r="AY951" s="240" t="s">
        <v>145</v>
      </c>
    </row>
    <row r="952" spans="2:65" s="1" customFormat="1" ht="71.4" customHeight="1">
      <c r="B952" s="38"/>
      <c r="C952" s="241" t="s">
        <v>967</v>
      </c>
      <c r="D952" s="241" t="s">
        <v>169</v>
      </c>
      <c r="E952" s="242" t="s">
        <v>919</v>
      </c>
      <c r="F952" s="243" t="s">
        <v>920</v>
      </c>
      <c r="G952" s="244" t="s">
        <v>177</v>
      </c>
      <c r="H952" s="245">
        <v>94.32</v>
      </c>
      <c r="I952" s="246"/>
      <c r="J952" s="247">
        <f>ROUND(I952*H952,2)</f>
        <v>0</v>
      </c>
      <c r="K952" s="243" t="s">
        <v>19</v>
      </c>
      <c r="L952" s="248"/>
      <c r="M952" s="249" t="s">
        <v>19</v>
      </c>
      <c r="N952" s="250" t="s">
        <v>42</v>
      </c>
      <c r="O952" s="79"/>
      <c r="P952" s="214">
        <f>O952*H952</f>
        <v>0</v>
      </c>
      <c r="Q952" s="214">
        <v>0.0027</v>
      </c>
      <c r="R952" s="214">
        <f>Q952*H952</f>
        <v>0.254664</v>
      </c>
      <c r="S952" s="214">
        <v>0</v>
      </c>
      <c r="T952" s="215">
        <f>S952*H952</f>
        <v>0</v>
      </c>
      <c r="AR952" s="17" t="s">
        <v>425</v>
      </c>
      <c r="AT952" s="17" t="s">
        <v>169</v>
      </c>
      <c r="AU952" s="17" t="s">
        <v>80</v>
      </c>
      <c r="AY952" s="17" t="s">
        <v>145</v>
      </c>
      <c r="BE952" s="216">
        <f>IF(N952="základní",J952,0)</f>
        <v>0</v>
      </c>
      <c r="BF952" s="216">
        <f>IF(N952="snížená",J952,0)</f>
        <v>0</v>
      </c>
      <c r="BG952" s="216">
        <f>IF(N952="zákl. přenesená",J952,0)</f>
        <v>0</v>
      </c>
      <c r="BH952" s="216">
        <f>IF(N952="sníž. přenesená",J952,0)</f>
        <v>0</v>
      </c>
      <c r="BI952" s="216">
        <f>IF(N952="nulová",J952,0)</f>
        <v>0</v>
      </c>
      <c r="BJ952" s="17" t="s">
        <v>76</v>
      </c>
      <c r="BK952" s="216">
        <f>ROUND(I952*H952,2)</f>
        <v>0</v>
      </c>
      <c r="BL952" s="17" t="s">
        <v>308</v>
      </c>
      <c r="BM952" s="17" t="s">
        <v>968</v>
      </c>
    </row>
    <row r="953" spans="2:51" s="12" customFormat="1" ht="12">
      <c r="B953" s="230"/>
      <c r="C953" s="231"/>
      <c r="D953" s="217" t="s">
        <v>157</v>
      </c>
      <c r="E953" s="231"/>
      <c r="F953" s="233" t="s">
        <v>1259</v>
      </c>
      <c r="G953" s="231"/>
      <c r="H953" s="234">
        <v>94.32</v>
      </c>
      <c r="I953" s="235"/>
      <c r="J953" s="231"/>
      <c r="K953" s="231"/>
      <c r="L953" s="236"/>
      <c r="M953" s="237"/>
      <c r="N953" s="238"/>
      <c r="O953" s="238"/>
      <c r="P953" s="238"/>
      <c r="Q953" s="238"/>
      <c r="R953" s="238"/>
      <c r="S953" s="238"/>
      <c r="T953" s="239"/>
      <c r="AT953" s="240" t="s">
        <v>157</v>
      </c>
      <c r="AU953" s="240" t="s">
        <v>80</v>
      </c>
      <c r="AV953" s="12" t="s">
        <v>80</v>
      </c>
      <c r="AW953" s="12" t="s">
        <v>4</v>
      </c>
      <c r="AX953" s="12" t="s">
        <v>76</v>
      </c>
      <c r="AY953" s="240" t="s">
        <v>145</v>
      </c>
    </row>
    <row r="954" spans="2:65" s="1" customFormat="1" ht="20.4" customHeight="1">
      <c r="B954" s="38"/>
      <c r="C954" s="205" t="s">
        <v>970</v>
      </c>
      <c r="D954" s="205" t="s">
        <v>148</v>
      </c>
      <c r="E954" s="206" t="s">
        <v>971</v>
      </c>
      <c r="F954" s="207" t="s">
        <v>972</v>
      </c>
      <c r="G954" s="208" t="s">
        <v>316</v>
      </c>
      <c r="H954" s="209">
        <v>1057.45</v>
      </c>
      <c r="I954" s="210"/>
      <c r="J954" s="211">
        <f>ROUND(I954*H954,2)</f>
        <v>0</v>
      </c>
      <c r="K954" s="207" t="s">
        <v>152</v>
      </c>
      <c r="L954" s="43"/>
      <c r="M954" s="212" t="s">
        <v>19</v>
      </c>
      <c r="N954" s="213" t="s">
        <v>42</v>
      </c>
      <c r="O954" s="79"/>
      <c r="P954" s="214">
        <f>O954*H954</f>
        <v>0</v>
      </c>
      <c r="Q954" s="214">
        <v>3E-05</v>
      </c>
      <c r="R954" s="214">
        <f>Q954*H954</f>
        <v>0.0317235</v>
      </c>
      <c r="S954" s="214">
        <v>0</v>
      </c>
      <c r="T954" s="215">
        <f>S954*H954</f>
        <v>0</v>
      </c>
      <c r="AR954" s="17" t="s">
        <v>308</v>
      </c>
      <c r="AT954" s="17" t="s">
        <v>148</v>
      </c>
      <c r="AU954" s="17" t="s">
        <v>80</v>
      </c>
      <c r="AY954" s="17" t="s">
        <v>145</v>
      </c>
      <c r="BE954" s="216">
        <f>IF(N954="základní",J954,0)</f>
        <v>0</v>
      </c>
      <c r="BF954" s="216">
        <f>IF(N954="snížená",J954,0)</f>
        <v>0</v>
      </c>
      <c r="BG954" s="216">
        <f>IF(N954="zákl. přenesená",J954,0)</f>
        <v>0</v>
      </c>
      <c r="BH954" s="216">
        <f>IF(N954="sníž. přenesená",J954,0)</f>
        <v>0</v>
      </c>
      <c r="BI954" s="216">
        <f>IF(N954="nulová",J954,0)</f>
        <v>0</v>
      </c>
      <c r="BJ954" s="17" t="s">
        <v>76</v>
      </c>
      <c r="BK954" s="216">
        <f>ROUND(I954*H954,2)</f>
        <v>0</v>
      </c>
      <c r="BL954" s="17" t="s">
        <v>308</v>
      </c>
      <c r="BM954" s="17" t="s">
        <v>973</v>
      </c>
    </row>
    <row r="955" spans="2:47" s="1" customFormat="1" ht="12">
      <c r="B955" s="38"/>
      <c r="C955" s="39"/>
      <c r="D955" s="217" t="s">
        <v>155</v>
      </c>
      <c r="E955" s="39"/>
      <c r="F955" s="218" t="s">
        <v>974</v>
      </c>
      <c r="G955" s="39"/>
      <c r="H955" s="39"/>
      <c r="I955" s="131"/>
      <c r="J955" s="39"/>
      <c r="K955" s="39"/>
      <c r="L955" s="43"/>
      <c r="M955" s="219"/>
      <c r="N955" s="79"/>
      <c r="O955" s="79"/>
      <c r="P955" s="79"/>
      <c r="Q955" s="79"/>
      <c r="R955" s="79"/>
      <c r="S955" s="79"/>
      <c r="T955" s="80"/>
      <c r="AT955" s="17" t="s">
        <v>155</v>
      </c>
      <c r="AU955" s="17" t="s">
        <v>80</v>
      </c>
    </row>
    <row r="956" spans="2:51" s="11" customFormat="1" ht="12">
      <c r="B956" s="220"/>
      <c r="C956" s="221"/>
      <c r="D956" s="217" t="s">
        <v>157</v>
      </c>
      <c r="E956" s="222" t="s">
        <v>19</v>
      </c>
      <c r="F956" s="223" t="s">
        <v>1145</v>
      </c>
      <c r="G956" s="221"/>
      <c r="H956" s="222" t="s">
        <v>19</v>
      </c>
      <c r="I956" s="224"/>
      <c r="J956" s="221"/>
      <c r="K956" s="221"/>
      <c r="L956" s="225"/>
      <c r="M956" s="226"/>
      <c r="N956" s="227"/>
      <c r="O956" s="227"/>
      <c r="P956" s="227"/>
      <c r="Q956" s="227"/>
      <c r="R956" s="227"/>
      <c r="S956" s="227"/>
      <c r="T956" s="228"/>
      <c r="AT956" s="229" t="s">
        <v>157</v>
      </c>
      <c r="AU956" s="229" t="s">
        <v>80</v>
      </c>
      <c r="AV956" s="11" t="s">
        <v>76</v>
      </c>
      <c r="AW956" s="11" t="s">
        <v>33</v>
      </c>
      <c r="AX956" s="11" t="s">
        <v>71</v>
      </c>
      <c r="AY956" s="229" t="s">
        <v>145</v>
      </c>
    </row>
    <row r="957" spans="2:51" s="12" customFormat="1" ht="12">
      <c r="B957" s="230"/>
      <c r="C957" s="231"/>
      <c r="D957" s="217" t="s">
        <v>157</v>
      </c>
      <c r="E957" s="232" t="s">
        <v>19</v>
      </c>
      <c r="F957" s="233" t="s">
        <v>1260</v>
      </c>
      <c r="G957" s="231"/>
      <c r="H957" s="234">
        <v>857.45</v>
      </c>
      <c r="I957" s="235"/>
      <c r="J957" s="231"/>
      <c r="K957" s="231"/>
      <c r="L957" s="236"/>
      <c r="M957" s="237"/>
      <c r="N957" s="238"/>
      <c r="O957" s="238"/>
      <c r="P957" s="238"/>
      <c r="Q957" s="238"/>
      <c r="R957" s="238"/>
      <c r="S957" s="238"/>
      <c r="T957" s="239"/>
      <c r="AT957" s="240" t="s">
        <v>157</v>
      </c>
      <c r="AU957" s="240" t="s">
        <v>80</v>
      </c>
      <c r="AV957" s="12" t="s">
        <v>80</v>
      </c>
      <c r="AW957" s="12" t="s">
        <v>33</v>
      </c>
      <c r="AX957" s="12" t="s">
        <v>71</v>
      </c>
      <c r="AY957" s="240" t="s">
        <v>145</v>
      </c>
    </row>
    <row r="958" spans="2:51" s="12" customFormat="1" ht="12">
      <c r="B958" s="230"/>
      <c r="C958" s="231"/>
      <c r="D958" s="217" t="s">
        <v>157</v>
      </c>
      <c r="E958" s="232" t="s">
        <v>19</v>
      </c>
      <c r="F958" s="233" t="s">
        <v>291</v>
      </c>
      <c r="G958" s="231"/>
      <c r="H958" s="234">
        <v>200</v>
      </c>
      <c r="I958" s="235"/>
      <c r="J958" s="231"/>
      <c r="K958" s="231"/>
      <c r="L958" s="236"/>
      <c r="M958" s="237"/>
      <c r="N958" s="238"/>
      <c r="O958" s="238"/>
      <c r="P958" s="238"/>
      <c r="Q958" s="238"/>
      <c r="R958" s="238"/>
      <c r="S958" s="238"/>
      <c r="T958" s="239"/>
      <c r="AT958" s="240" t="s">
        <v>157</v>
      </c>
      <c r="AU958" s="240" t="s">
        <v>80</v>
      </c>
      <c r="AV958" s="12" t="s">
        <v>80</v>
      </c>
      <c r="AW958" s="12" t="s">
        <v>33</v>
      </c>
      <c r="AX958" s="12" t="s">
        <v>71</v>
      </c>
      <c r="AY958" s="240" t="s">
        <v>145</v>
      </c>
    </row>
    <row r="959" spans="2:51" s="13" customFormat="1" ht="12">
      <c r="B959" s="251"/>
      <c r="C959" s="252"/>
      <c r="D959" s="217" t="s">
        <v>157</v>
      </c>
      <c r="E959" s="253" t="s">
        <v>19</v>
      </c>
      <c r="F959" s="254" t="s">
        <v>185</v>
      </c>
      <c r="G959" s="252"/>
      <c r="H959" s="255">
        <v>1057.45</v>
      </c>
      <c r="I959" s="256"/>
      <c r="J959" s="252"/>
      <c r="K959" s="252"/>
      <c r="L959" s="257"/>
      <c r="M959" s="258"/>
      <c r="N959" s="259"/>
      <c r="O959" s="259"/>
      <c r="P959" s="259"/>
      <c r="Q959" s="259"/>
      <c r="R959" s="259"/>
      <c r="S959" s="259"/>
      <c r="T959" s="260"/>
      <c r="AT959" s="261" t="s">
        <v>157</v>
      </c>
      <c r="AU959" s="261" t="s">
        <v>80</v>
      </c>
      <c r="AV959" s="13" t="s">
        <v>153</v>
      </c>
      <c r="AW959" s="13" t="s">
        <v>33</v>
      </c>
      <c r="AX959" s="13" t="s">
        <v>76</v>
      </c>
      <c r="AY959" s="261" t="s">
        <v>145</v>
      </c>
    </row>
    <row r="960" spans="2:65" s="1" customFormat="1" ht="20.4" customHeight="1">
      <c r="B960" s="38"/>
      <c r="C960" s="205" t="s">
        <v>976</v>
      </c>
      <c r="D960" s="205" t="s">
        <v>148</v>
      </c>
      <c r="E960" s="206" t="s">
        <v>977</v>
      </c>
      <c r="F960" s="207" t="s">
        <v>978</v>
      </c>
      <c r="G960" s="208" t="s">
        <v>177</v>
      </c>
      <c r="H960" s="209">
        <v>960.1</v>
      </c>
      <c r="I960" s="210"/>
      <c r="J960" s="211">
        <f>ROUND(I960*H960,2)</f>
        <v>0</v>
      </c>
      <c r="K960" s="207" t="s">
        <v>152</v>
      </c>
      <c r="L960" s="43"/>
      <c r="M960" s="212" t="s">
        <v>19</v>
      </c>
      <c r="N960" s="213" t="s">
        <v>42</v>
      </c>
      <c r="O960" s="79"/>
      <c r="P960" s="214">
        <f>O960*H960</f>
        <v>0</v>
      </c>
      <c r="Q960" s="214">
        <v>0</v>
      </c>
      <c r="R960" s="214">
        <f>Q960*H960</f>
        <v>0</v>
      </c>
      <c r="S960" s="214">
        <v>0</v>
      </c>
      <c r="T960" s="215">
        <f>S960*H960</f>
        <v>0</v>
      </c>
      <c r="AR960" s="17" t="s">
        <v>308</v>
      </c>
      <c r="AT960" s="17" t="s">
        <v>148</v>
      </c>
      <c r="AU960" s="17" t="s">
        <v>80</v>
      </c>
      <c r="AY960" s="17" t="s">
        <v>145</v>
      </c>
      <c r="BE960" s="216">
        <f>IF(N960="základní",J960,0)</f>
        <v>0</v>
      </c>
      <c r="BF960" s="216">
        <f>IF(N960="snížená",J960,0)</f>
        <v>0</v>
      </c>
      <c r="BG960" s="216">
        <f>IF(N960="zákl. přenesená",J960,0)</f>
        <v>0</v>
      </c>
      <c r="BH960" s="216">
        <f>IF(N960="sníž. přenesená",J960,0)</f>
        <v>0</v>
      </c>
      <c r="BI960" s="216">
        <f>IF(N960="nulová",J960,0)</f>
        <v>0</v>
      </c>
      <c r="BJ960" s="17" t="s">
        <v>76</v>
      </c>
      <c r="BK960" s="216">
        <f>ROUND(I960*H960,2)</f>
        <v>0</v>
      </c>
      <c r="BL960" s="17" t="s">
        <v>308</v>
      </c>
      <c r="BM960" s="17" t="s">
        <v>979</v>
      </c>
    </row>
    <row r="961" spans="2:47" s="1" customFormat="1" ht="12">
      <c r="B961" s="38"/>
      <c r="C961" s="39"/>
      <c r="D961" s="217" t="s">
        <v>155</v>
      </c>
      <c r="E961" s="39"/>
      <c r="F961" s="218" t="s">
        <v>974</v>
      </c>
      <c r="G961" s="39"/>
      <c r="H961" s="39"/>
      <c r="I961" s="131"/>
      <c r="J961" s="39"/>
      <c r="K961" s="39"/>
      <c r="L961" s="43"/>
      <c r="M961" s="219"/>
      <c r="N961" s="79"/>
      <c r="O961" s="79"/>
      <c r="P961" s="79"/>
      <c r="Q961" s="79"/>
      <c r="R961" s="79"/>
      <c r="S961" s="79"/>
      <c r="T961" s="80"/>
      <c r="AT961" s="17" t="s">
        <v>155</v>
      </c>
      <c r="AU961" s="17" t="s">
        <v>80</v>
      </c>
    </row>
    <row r="962" spans="2:51" s="12" customFormat="1" ht="12">
      <c r="B962" s="230"/>
      <c r="C962" s="231"/>
      <c r="D962" s="217" t="s">
        <v>157</v>
      </c>
      <c r="E962" s="232" t="s">
        <v>19</v>
      </c>
      <c r="F962" s="233" t="s">
        <v>93</v>
      </c>
      <c r="G962" s="231"/>
      <c r="H962" s="234">
        <v>960.1</v>
      </c>
      <c r="I962" s="235"/>
      <c r="J962" s="231"/>
      <c r="K962" s="231"/>
      <c r="L962" s="236"/>
      <c r="M962" s="237"/>
      <c r="N962" s="238"/>
      <c r="O962" s="238"/>
      <c r="P962" s="238"/>
      <c r="Q962" s="238"/>
      <c r="R962" s="238"/>
      <c r="S962" s="238"/>
      <c r="T962" s="239"/>
      <c r="AT962" s="240" t="s">
        <v>157</v>
      </c>
      <c r="AU962" s="240" t="s">
        <v>80</v>
      </c>
      <c r="AV962" s="12" t="s">
        <v>80</v>
      </c>
      <c r="AW962" s="12" t="s">
        <v>33</v>
      </c>
      <c r="AX962" s="12" t="s">
        <v>76</v>
      </c>
      <c r="AY962" s="240" t="s">
        <v>145</v>
      </c>
    </row>
    <row r="963" spans="2:65" s="1" customFormat="1" ht="20.4" customHeight="1">
      <c r="B963" s="38"/>
      <c r="C963" s="205" t="s">
        <v>980</v>
      </c>
      <c r="D963" s="205" t="s">
        <v>148</v>
      </c>
      <c r="E963" s="206" t="s">
        <v>981</v>
      </c>
      <c r="F963" s="207" t="s">
        <v>982</v>
      </c>
      <c r="G963" s="208" t="s">
        <v>177</v>
      </c>
      <c r="H963" s="209">
        <v>1017.18</v>
      </c>
      <c r="I963" s="210"/>
      <c r="J963" s="211">
        <f>ROUND(I963*H963,2)</f>
        <v>0</v>
      </c>
      <c r="K963" s="207" t="s">
        <v>152</v>
      </c>
      <c r="L963" s="43"/>
      <c r="M963" s="212" t="s">
        <v>19</v>
      </c>
      <c r="N963" s="213" t="s">
        <v>42</v>
      </c>
      <c r="O963" s="79"/>
      <c r="P963" s="214">
        <f>O963*H963</f>
        <v>0</v>
      </c>
      <c r="Q963" s="214">
        <v>0</v>
      </c>
      <c r="R963" s="214">
        <f>Q963*H963</f>
        <v>0</v>
      </c>
      <c r="S963" s="214">
        <v>0</v>
      </c>
      <c r="T963" s="215">
        <f>S963*H963</f>
        <v>0</v>
      </c>
      <c r="AR963" s="17" t="s">
        <v>308</v>
      </c>
      <c r="AT963" s="17" t="s">
        <v>148</v>
      </c>
      <c r="AU963" s="17" t="s">
        <v>80</v>
      </c>
      <c r="AY963" s="17" t="s">
        <v>145</v>
      </c>
      <c r="BE963" s="216">
        <f>IF(N963="základní",J963,0)</f>
        <v>0</v>
      </c>
      <c r="BF963" s="216">
        <f>IF(N963="snížená",J963,0)</f>
        <v>0</v>
      </c>
      <c r="BG963" s="216">
        <f>IF(N963="zákl. přenesená",J963,0)</f>
        <v>0</v>
      </c>
      <c r="BH963" s="216">
        <f>IF(N963="sníž. přenesená",J963,0)</f>
        <v>0</v>
      </c>
      <c r="BI963" s="216">
        <f>IF(N963="nulová",J963,0)</f>
        <v>0</v>
      </c>
      <c r="BJ963" s="17" t="s">
        <v>76</v>
      </c>
      <c r="BK963" s="216">
        <f>ROUND(I963*H963,2)</f>
        <v>0</v>
      </c>
      <c r="BL963" s="17" t="s">
        <v>308</v>
      </c>
      <c r="BM963" s="17" t="s">
        <v>1261</v>
      </c>
    </row>
    <row r="964" spans="2:51" s="11" customFormat="1" ht="12">
      <c r="B964" s="220"/>
      <c r="C964" s="221"/>
      <c r="D964" s="217" t="s">
        <v>157</v>
      </c>
      <c r="E964" s="222" t="s">
        <v>19</v>
      </c>
      <c r="F964" s="223" t="s">
        <v>1145</v>
      </c>
      <c r="G964" s="221"/>
      <c r="H964" s="222" t="s">
        <v>19</v>
      </c>
      <c r="I964" s="224"/>
      <c r="J964" s="221"/>
      <c r="K964" s="221"/>
      <c r="L964" s="225"/>
      <c r="M964" s="226"/>
      <c r="N964" s="227"/>
      <c r="O964" s="227"/>
      <c r="P964" s="227"/>
      <c r="Q964" s="227"/>
      <c r="R964" s="227"/>
      <c r="S964" s="227"/>
      <c r="T964" s="228"/>
      <c r="AT964" s="229" t="s">
        <v>157</v>
      </c>
      <c r="AU964" s="229" t="s">
        <v>80</v>
      </c>
      <c r="AV964" s="11" t="s">
        <v>76</v>
      </c>
      <c r="AW964" s="11" t="s">
        <v>33</v>
      </c>
      <c r="AX964" s="11" t="s">
        <v>71</v>
      </c>
      <c r="AY964" s="229" t="s">
        <v>145</v>
      </c>
    </row>
    <row r="965" spans="2:51" s="12" customFormat="1" ht="12">
      <c r="B965" s="230"/>
      <c r="C965" s="231"/>
      <c r="D965" s="217" t="s">
        <v>157</v>
      </c>
      <c r="E965" s="232" t="s">
        <v>19</v>
      </c>
      <c r="F965" s="233" t="s">
        <v>88</v>
      </c>
      <c r="G965" s="231"/>
      <c r="H965" s="234">
        <v>121.58</v>
      </c>
      <c r="I965" s="235"/>
      <c r="J965" s="231"/>
      <c r="K965" s="231"/>
      <c r="L965" s="236"/>
      <c r="M965" s="237"/>
      <c r="N965" s="238"/>
      <c r="O965" s="238"/>
      <c r="P965" s="238"/>
      <c r="Q965" s="238"/>
      <c r="R965" s="238"/>
      <c r="S965" s="238"/>
      <c r="T965" s="239"/>
      <c r="AT965" s="240" t="s">
        <v>157</v>
      </c>
      <c r="AU965" s="240" t="s">
        <v>80</v>
      </c>
      <c r="AV965" s="12" t="s">
        <v>80</v>
      </c>
      <c r="AW965" s="12" t="s">
        <v>33</v>
      </c>
      <c r="AX965" s="12" t="s">
        <v>71</v>
      </c>
      <c r="AY965" s="240" t="s">
        <v>145</v>
      </c>
    </row>
    <row r="966" spans="2:51" s="12" customFormat="1" ht="12">
      <c r="B966" s="230"/>
      <c r="C966" s="231"/>
      <c r="D966" s="217" t="s">
        <v>157</v>
      </c>
      <c r="E966" s="232" t="s">
        <v>19</v>
      </c>
      <c r="F966" s="233" t="s">
        <v>86</v>
      </c>
      <c r="G966" s="231"/>
      <c r="H966" s="234">
        <v>895.6</v>
      </c>
      <c r="I966" s="235"/>
      <c r="J966" s="231"/>
      <c r="K966" s="231"/>
      <c r="L966" s="236"/>
      <c r="M966" s="237"/>
      <c r="N966" s="238"/>
      <c r="O966" s="238"/>
      <c r="P966" s="238"/>
      <c r="Q966" s="238"/>
      <c r="R966" s="238"/>
      <c r="S966" s="238"/>
      <c r="T966" s="239"/>
      <c r="AT966" s="240" t="s">
        <v>157</v>
      </c>
      <c r="AU966" s="240" t="s">
        <v>80</v>
      </c>
      <c r="AV966" s="12" t="s">
        <v>80</v>
      </c>
      <c r="AW966" s="12" t="s">
        <v>33</v>
      </c>
      <c r="AX966" s="12" t="s">
        <v>71</v>
      </c>
      <c r="AY966" s="240" t="s">
        <v>145</v>
      </c>
    </row>
    <row r="967" spans="2:51" s="13" customFormat="1" ht="12">
      <c r="B967" s="251"/>
      <c r="C967" s="252"/>
      <c r="D967" s="217" t="s">
        <v>157</v>
      </c>
      <c r="E967" s="253" t="s">
        <v>19</v>
      </c>
      <c r="F967" s="254" t="s">
        <v>185</v>
      </c>
      <c r="G967" s="252"/>
      <c r="H967" s="255">
        <v>1017.18</v>
      </c>
      <c r="I967" s="256"/>
      <c r="J967" s="252"/>
      <c r="K967" s="252"/>
      <c r="L967" s="257"/>
      <c r="M967" s="258"/>
      <c r="N967" s="259"/>
      <c r="O967" s="259"/>
      <c r="P967" s="259"/>
      <c r="Q967" s="259"/>
      <c r="R967" s="259"/>
      <c r="S967" s="259"/>
      <c r="T967" s="260"/>
      <c r="AT967" s="261" t="s">
        <v>157</v>
      </c>
      <c r="AU967" s="261" t="s">
        <v>80</v>
      </c>
      <c r="AV967" s="13" t="s">
        <v>153</v>
      </c>
      <c r="AW967" s="13" t="s">
        <v>33</v>
      </c>
      <c r="AX967" s="13" t="s">
        <v>76</v>
      </c>
      <c r="AY967" s="261" t="s">
        <v>145</v>
      </c>
    </row>
    <row r="968" spans="2:65" s="1" customFormat="1" ht="20.4" customHeight="1">
      <c r="B968" s="38"/>
      <c r="C968" s="205" t="s">
        <v>984</v>
      </c>
      <c r="D968" s="205" t="s">
        <v>148</v>
      </c>
      <c r="E968" s="206" t="s">
        <v>985</v>
      </c>
      <c r="F968" s="207" t="s">
        <v>986</v>
      </c>
      <c r="G968" s="208" t="s">
        <v>164</v>
      </c>
      <c r="H968" s="209">
        <v>9.262</v>
      </c>
      <c r="I968" s="210"/>
      <c r="J968" s="211">
        <f>ROUND(I968*H968,2)</f>
        <v>0</v>
      </c>
      <c r="K968" s="207" t="s">
        <v>152</v>
      </c>
      <c r="L968" s="43"/>
      <c r="M968" s="212" t="s">
        <v>19</v>
      </c>
      <c r="N968" s="213" t="s">
        <v>42</v>
      </c>
      <c r="O968" s="79"/>
      <c r="P968" s="214">
        <f>O968*H968</f>
        <v>0</v>
      </c>
      <c r="Q968" s="214">
        <v>0</v>
      </c>
      <c r="R968" s="214">
        <f>Q968*H968</f>
        <v>0</v>
      </c>
      <c r="S968" s="214">
        <v>0</v>
      </c>
      <c r="T968" s="215">
        <f>S968*H968</f>
        <v>0</v>
      </c>
      <c r="AR968" s="17" t="s">
        <v>308</v>
      </c>
      <c r="AT968" s="17" t="s">
        <v>148</v>
      </c>
      <c r="AU968" s="17" t="s">
        <v>80</v>
      </c>
      <c r="AY968" s="17" t="s">
        <v>145</v>
      </c>
      <c r="BE968" s="216">
        <f>IF(N968="základní",J968,0)</f>
        <v>0</v>
      </c>
      <c r="BF968" s="216">
        <f>IF(N968="snížená",J968,0)</f>
        <v>0</v>
      </c>
      <c r="BG968" s="216">
        <f>IF(N968="zákl. přenesená",J968,0)</f>
        <v>0</v>
      </c>
      <c r="BH968" s="216">
        <f>IF(N968="sníž. přenesená",J968,0)</f>
        <v>0</v>
      </c>
      <c r="BI968" s="216">
        <f>IF(N968="nulová",J968,0)</f>
        <v>0</v>
      </c>
      <c r="BJ968" s="17" t="s">
        <v>76</v>
      </c>
      <c r="BK968" s="216">
        <f>ROUND(I968*H968,2)</f>
        <v>0</v>
      </c>
      <c r="BL968" s="17" t="s">
        <v>308</v>
      </c>
      <c r="BM968" s="17" t="s">
        <v>987</v>
      </c>
    </row>
    <row r="969" spans="2:47" s="1" customFormat="1" ht="12">
      <c r="B969" s="38"/>
      <c r="C969" s="39"/>
      <c r="D969" s="217" t="s">
        <v>155</v>
      </c>
      <c r="E969" s="39"/>
      <c r="F969" s="218" t="s">
        <v>730</v>
      </c>
      <c r="G969" s="39"/>
      <c r="H969" s="39"/>
      <c r="I969" s="131"/>
      <c r="J969" s="39"/>
      <c r="K969" s="39"/>
      <c r="L969" s="43"/>
      <c r="M969" s="219"/>
      <c r="N969" s="79"/>
      <c r="O969" s="79"/>
      <c r="P969" s="79"/>
      <c r="Q969" s="79"/>
      <c r="R969" s="79"/>
      <c r="S969" s="79"/>
      <c r="T969" s="80"/>
      <c r="AT969" s="17" t="s">
        <v>155</v>
      </c>
      <c r="AU969" s="17" t="s">
        <v>80</v>
      </c>
    </row>
    <row r="970" spans="2:63" s="10" customFormat="1" ht="22.8" customHeight="1">
      <c r="B970" s="189"/>
      <c r="C970" s="190"/>
      <c r="D970" s="191" t="s">
        <v>70</v>
      </c>
      <c r="E970" s="203" t="s">
        <v>988</v>
      </c>
      <c r="F970" s="203" t="s">
        <v>989</v>
      </c>
      <c r="G970" s="190"/>
      <c r="H970" s="190"/>
      <c r="I970" s="193"/>
      <c r="J970" s="204">
        <f>BK970</f>
        <v>0</v>
      </c>
      <c r="K970" s="190"/>
      <c r="L970" s="195"/>
      <c r="M970" s="196"/>
      <c r="N970" s="197"/>
      <c r="O970" s="197"/>
      <c r="P970" s="198">
        <f>SUM(P971:P1048)</f>
        <v>0</v>
      </c>
      <c r="Q970" s="197"/>
      <c r="R970" s="198">
        <f>SUM(R971:R1048)</f>
        <v>11.283374599999998</v>
      </c>
      <c r="S970" s="197"/>
      <c r="T970" s="199">
        <f>SUM(T971:T1048)</f>
        <v>2.7888485000000003</v>
      </c>
      <c r="AR970" s="200" t="s">
        <v>80</v>
      </c>
      <c r="AT970" s="201" t="s">
        <v>70</v>
      </c>
      <c r="AU970" s="201" t="s">
        <v>76</v>
      </c>
      <c r="AY970" s="200" t="s">
        <v>145</v>
      </c>
      <c r="BK970" s="202">
        <f>SUM(BK971:BK1048)</f>
        <v>0</v>
      </c>
    </row>
    <row r="971" spans="2:65" s="1" customFormat="1" ht="20.4" customHeight="1">
      <c r="B971" s="38"/>
      <c r="C971" s="205" t="s">
        <v>990</v>
      </c>
      <c r="D971" s="205" t="s">
        <v>148</v>
      </c>
      <c r="E971" s="206" t="s">
        <v>991</v>
      </c>
      <c r="F971" s="207" t="s">
        <v>992</v>
      </c>
      <c r="G971" s="208" t="s">
        <v>177</v>
      </c>
      <c r="H971" s="209">
        <v>573.56</v>
      </c>
      <c r="I971" s="210"/>
      <c r="J971" s="211">
        <f>ROUND(I971*H971,2)</f>
        <v>0</v>
      </c>
      <c r="K971" s="207" t="s">
        <v>152</v>
      </c>
      <c r="L971" s="43"/>
      <c r="M971" s="212" t="s">
        <v>19</v>
      </c>
      <c r="N971" s="213" t="s">
        <v>42</v>
      </c>
      <c r="O971" s="79"/>
      <c r="P971" s="214">
        <f>O971*H971</f>
        <v>0</v>
      </c>
      <c r="Q971" s="214">
        <v>0.0003</v>
      </c>
      <c r="R971" s="214">
        <f>Q971*H971</f>
        <v>0.17206799999999997</v>
      </c>
      <c r="S971" s="214">
        <v>0</v>
      </c>
      <c r="T971" s="215">
        <f>S971*H971</f>
        <v>0</v>
      </c>
      <c r="AR971" s="17" t="s">
        <v>308</v>
      </c>
      <c r="AT971" s="17" t="s">
        <v>148</v>
      </c>
      <c r="AU971" s="17" t="s">
        <v>80</v>
      </c>
      <c r="AY971" s="17" t="s">
        <v>145</v>
      </c>
      <c r="BE971" s="216">
        <f>IF(N971="základní",J971,0)</f>
        <v>0</v>
      </c>
      <c r="BF971" s="216">
        <f>IF(N971="snížená",J971,0)</f>
        <v>0</v>
      </c>
      <c r="BG971" s="216">
        <f>IF(N971="zákl. přenesená",J971,0)</f>
        <v>0</v>
      </c>
      <c r="BH971" s="216">
        <f>IF(N971="sníž. přenesená",J971,0)</f>
        <v>0</v>
      </c>
      <c r="BI971" s="216">
        <f>IF(N971="nulová",J971,0)</f>
        <v>0</v>
      </c>
      <c r="BJ971" s="17" t="s">
        <v>76</v>
      </c>
      <c r="BK971" s="216">
        <f>ROUND(I971*H971,2)</f>
        <v>0</v>
      </c>
      <c r="BL971" s="17" t="s">
        <v>308</v>
      </c>
      <c r="BM971" s="17" t="s">
        <v>993</v>
      </c>
    </row>
    <row r="972" spans="2:47" s="1" customFormat="1" ht="12">
      <c r="B972" s="38"/>
      <c r="C972" s="39"/>
      <c r="D972" s="217" t="s">
        <v>155</v>
      </c>
      <c r="E972" s="39"/>
      <c r="F972" s="218" t="s">
        <v>994</v>
      </c>
      <c r="G972" s="39"/>
      <c r="H972" s="39"/>
      <c r="I972" s="131"/>
      <c r="J972" s="39"/>
      <c r="K972" s="39"/>
      <c r="L972" s="43"/>
      <c r="M972" s="219"/>
      <c r="N972" s="79"/>
      <c r="O972" s="79"/>
      <c r="P972" s="79"/>
      <c r="Q972" s="79"/>
      <c r="R972" s="79"/>
      <c r="S972" s="79"/>
      <c r="T972" s="80"/>
      <c r="AT972" s="17" t="s">
        <v>155</v>
      </c>
      <c r="AU972" s="17" t="s">
        <v>80</v>
      </c>
    </row>
    <row r="973" spans="2:51" s="11" customFormat="1" ht="12">
      <c r="B973" s="220"/>
      <c r="C973" s="221"/>
      <c r="D973" s="217" t="s">
        <v>157</v>
      </c>
      <c r="E973" s="222" t="s">
        <v>19</v>
      </c>
      <c r="F973" s="223" t="s">
        <v>1145</v>
      </c>
      <c r="G973" s="221"/>
      <c r="H973" s="222" t="s">
        <v>19</v>
      </c>
      <c r="I973" s="224"/>
      <c r="J973" s="221"/>
      <c r="K973" s="221"/>
      <c r="L973" s="225"/>
      <c r="M973" s="226"/>
      <c r="N973" s="227"/>
      <c r="O973" s="227"/>
      <c r="P973" s="227"/>
      <c r="Q973" s="227"/>
      <c r="R973" s="227"/>
      <c r="S973" s="227"/>
      <c r="T973" s="228"/>
      <c r="AT973" s="229" t="s">
        <v>157</v>
      </c>
      <c r="AU973" s="229" t="s">
        <v>80</v>
      </c>
      <c r="AV973" s="11" t="s">
        <v>76</v>
      </c>
      <c r="AW973" s="11" t="s">
        <v>33</v>
      </c>
      <c r="AX973" s="11" t="s">
        <v>71</v>
      </c>
      <c r="AY973" s="229" t="s">
        <v>145</v>
      </c>
    </row>
    <row r="974" spans="2:51" s="11" customFormat="1" ht="12">
      <c r="B974" s="220"/>
      <c r="C974" s="221"/>
      <c r="D974" s="217" t="s">
        <v>157</v>
      </c>
      <c r="E974" s="222" t="s">
        <v>19</v>
      </c>
      <c r="F974" s="223" t="s">
        <v>159</v>
      </c>
      <c r="G974" s="221"/>
      <c r="H974" s="222" t="s">
        <v>19</v>
      </c>
      <c r="I974" s="224"/>
      <c r="J974" s="221"/>
      <c r="K974" s="221"/>
      <c r="L974" s="225"/>
      <c r="M974" s="226"/>
      <c r="N974" s="227"/>
      <c r="O974" s="227"/>
      <c r="P974" s="227"/>
      <c r="Q974" s="227"/>
      <c r="R974" s="227"/>
      <c r="S974" s="227"/>
      <c r="T974" s="228"/>
      <c r="AT974" s="229" t="s">
        <v>157</v>
      </c>
      <c r="AU974" s="229" t="s">
        <v>80</v>
      </c>
      <c r="AV974" s="11" t="s">
        <v>76</v>
      </c>
      <c r="AW974" s="11" t="s">
        <v>33</v>
      </c>
      <c r="AX974" s="11" t="s">
        <v>71</v>
      </c>
      <c r="AY974" s="229" t="s">
        <v>145</v>
      </c>
    </row>
    <row r="975" spans="2:51" s="11" customFormat="1" ht="12">
      <c r="B975" s="220"/>
      <c r="C975" s="221"/>
      <c r="D975" s="217" t="s">
        <v>157</v>
      </c>
      <c r="E975" s="222" t="s">
        <v>19</v>
      </c>
      <c r="F975" s="223" t="s">
        <v>466</v>
      </c>
      <c r="G975" s="221"/>
      <c r="H975" s="222" t="s">
        <v>19</v>
      </c>
      <c r="I975" s="224"/>
      <c r="J975" s="221"/>
      <c r="K975" s="221"/>
      <c r="L975" s="225"/>
      <c r="M975" s="226"/>
      <c r="N975" s="227"/>
      <c r="O975" s="227"/>
      <c r="P975" s="227"/>
      <c r="Q975" s="227"/>
      <c r="R975" s="227"/>
      <c r="S975" s="227"/>
      <c r="T975" s="228"/>
      <c r="AT975" s="229" t="s">
        <v>157</v>
      </c>
      <c r="AU975" s="229" t="s">
        <v>80</v>
      </c>
      <c r="AV975" s="11" t="s">
        <v>76</v>
      </c>
      <c r="AW975" s="11" t="s">
        <v>33</v>
      </c>
      <c r="AX975" s="11" t="s">
        <v>71</v>
      </c>
      <c r="AY975" s="229" t="s">
        <v>145</v>
      </c>
    </row>
    <row r="976" spans="2:51" s="12" customFormat="1" ht="12">
      <c r="B976" s="230"/>
      <c r="C976" s="231"/>
      <c r="D976" s="217" t="s">
        <v>157</v>
      </c>
      <c r="E976" s="232" t="s">
        <v>19</v>
      </c>
      <c r="F976" s="233" t="s">
        <v>995</v>
      </c>
      <c r="G976" s="231"/>
      <c r="H976" s="234">
        <v>168</v>
      </c>
      <c r="I976" s="235"/>
      <c r="J976" s="231"/>
      <c r="K976" s="231"/>
      <c r="L976" s="236"/>
      <c r="M976" s="237"/>
      <c r="N976" s="238"/>
      <c r="O976" s="238"/>
      <c r="P976" s="238"/>
      <c r="Q976" s="238"/>
      <c r="R976" s="238"/>
      <c r="S976" s="238"/>
      <c r="T976" s="239"/>
      <c r="AT976" s="240" t="s">
        <v>157</v>
      </c>
      <c r="AU976" s="240" t="s">
        <v>80</v>
      </c>
      <c r="AV976" s="12" t="s">
        <v>80</v>
      </c>
      <c r="AW976" s="12" t="s">
        <v>33</v>
      </c>
      <c r="AX976" s="12" t="s">
        <v>71</v>
      </c>
      <c r="AY976" s="240" t="s">
        <v>145</v>
      </c>
    </row>
    <row r="977" spans="2:51" s="12" customFormat="1" ht="12">
      <c r="B977" s="230"/>
      <c r="C977" s="231"/>
      <c r="D977" s="217" t="s">
        <v>157</v>
      </c>
      <c r="E977" s="232" t="s">
        <v>19</v>
      </c>
      <c r="F977" s="233" t="s">
        <v>996</v>
      </c>
      <c r="G977" s="231"/>
      <c r="H977" s="234">
        <v>247.8</v>
      </c>
      <c r="I977" s="235"/>
      <c r="J977" s="231"/>
      <c r="K977" s="231"/>
      <c r="L977" s="236"/>
      <c r="M977" s="237"/>
      <c r="N977" s="238"/>
      <c r="O977" s="238"/>
      <c r="P977" s="238"/>
      <c r="Q977" s="238"/>
      <c r="R977" s="238"/>
      <c r="S977" s="238"/>
      <c r="T977" s="239"/>
      <c r="AT977" s="240" t="s">
        <v>157</v>
      </c>
      <c r="AU977" s="240" t="s">
        <v>80</v>
      </c>
      <c r="AV977" s="12" t="s">
        <v>80</v>
      </c>
      <c r="AW977" s="12" t="s">
        <v>33</v>
      </c>
      <c r="AX977" s="12" t="s">
        <v>71</v>
      </c>
      <c r="AY977" s="240" t="s">
        <v>145</v>
      </c>
    </row>
    <row r="978" spans="2:51" s="12" customFormat="1" ht="12">
      <c r="B978" s="230"/>
      <c r="C978" s="231"/>
      <c r="D978" s="217" t="s">
        <v>157</v>
      </c>
      <c r="E978" s="232" t="s">
        <v>19</v>
      </c>
      <c r="F978" s="233" t="s">
        <v>997</v>
      </c>
      <c r="G978" s="231"/>
      <c r="H978" s="234">
        <v>-47.28</v>
      </c>
      <c r="I978" s="235"/>
      <c r="J978" s="231"/>
      <c r="K978" s="231"/>
      <c r="L978" s="236"/>
      <c r="M978" s="237"/>
      <c r="N978" s="238"/>
      <c r="O978" s="238"/>
      <c r="P978" s="238"/>
      <c r="Q978" s="238"/>
      <c r="R978" s="238"/>
      <c r="S978" s="238"/>
      <c r="T978" s="239"/>
      <c r="AT978" s="240" t="s">
        <v>157</v>
      </c>
      <c r="AU978" s="240" t="s">
        <v>80</v>
      </c>
      <c r="AV978" s="12" t="s">
        <v>80</v>
      </c>
      <c r="AW978" s="12" t="s">
        <v>33</v>
      </c>
      <c r="AX978" s="12" t="s">
        <v>71</v>
      </c>
      <c r="AY978" s="240" t="s">
        <v>145</v>
      </c>
    </row>
    <row r="979" spans="2:51" s="11" customFormat="1" ht="12">
      <c r="B979" s="220"/>
      <c r="C979" s="221"/>
      <c r="D979" s="217" t="s">
        <v>157</v>
      </c>
      <c r="E979" s="222" t="s">
        <v>19</v>
      </c>
      <c r="F979" s="223" t="s">
        <v>468</v>
      </c>
      <c r="G979" s="221"/>
      <c r="H979" s="222" t="s">
        <v>19</v>
      </c>
      <c r="I979" s="224"/>
      <c r="J979" s="221"/>
      <c r="K979" s="221"/>
      <c r="L979" s="225"/>
      <c r="M979" s="226"/>
      <c r="N979" s="227"/>
      <c r="O979" s="227"/>
      <c r="P979" s="227"/>
      <c r="Q979" s="227"/>
      <c r="R979" s="227"/>
      <c r="S979" s="227"/>
      <c r="T979" s="228"/>
      <c r="AT979" s="229" t="s">
        <v>157</v>
      </c>
      <c r="AU979" s="229" t="s">
        <v>80</v>
      </c>
      <c r="AV979" s="11" t="s">
        <v>76</v>
      </c>
      <c r="AW979" s="11" t="s">
        <v>33</v>
      </c>
      <c r="AX979" s="11" t="s">
        <v>71</v>
      </c>
      <c r="AY979" s="229" t="s">
        <v>145</v>
      </c>
    </row>
    <row r="980" spans="2:51" s="12" customFormat="1" ht="12">
      <c r="B980" s="230"/>
      <c r="C980" s="231"/>
      <c r="D980" s="217" t="s">
        <v>157</v>
      </c>
      <c r="E980" s="232" t="s">
        <v>19</v>
      </c>
      <c r="F980" s="233" t="s">
        <v>1262</v>
      </c>
      <c r="G980" s="231"/>
      <c r="H980" s="234">
        <v>84</v>
      </c>
      <c r="I980" s="235"/>
      <c r="J980" s="231"/>
      <c r="K980" s="231"/>
      <c r="L980" s="236"/>
      <c r="M980" s="237"/>
      <c r="N980" s="238"/>
      <c r="O980" s="238"/>
      <c r="P980" s="238"/>
      <c r="Q980" s="238"/>
      <c r="R980" s="238"/>
      <c r="S980" s="238"/>
      <c r="T980" s="239"/>
      <c r="AT980" s="240" t="s">
        <v>157</v>
      </c>
      <c r="AU980" s="240" t="s">
        <v>80</v>
      </c>
      <c r="AV980" s="12" t="s">
        <v>80</v>
      </c>
      <c r="AW980" s="12" t="s">
        <v>33</v>
      </c>
      <c r="AX980" s="12" t="s">
        <v>71</v>
      </c>
      <c r="AY980" s="240" t="s">
        <v>145</v>
      </c>
    </row>
    <row r="981" spans="2:51" s="12" customFormat="1" ht="12">
      <c r="B981" s="230"/>
      <c r="C981" s="231"/>
      <c r="D981" s="217" t="s">
        <v>157</v>
      </c>
      <c r="E981" s="232" t="s">
        <v>19</v>
      </c>
      <c r="F981" s="233" t="s">
        <v>1263</v>
      </c>
      <c r="G981" s="231"/>
      <c r="H981" s="234">
        <v>141.96</v>
      </c>
      <c r="I981" s="235"/>
      <c r="J981" s="231"/>
      <c r="K981" s="231"/>
      <c r="L981" s="236"/>
      <c r="M981" s="237"/>
      <c r="N981" s="238"/>
      <c r="O981" s="238"/>
      <c r="P981" s="238"/>
      <c r="Q981" s="238"/>
      <c r="R981" s="238"/>
      <c r="S981" s="238"/>
      <c r="T981" s="239"/>
      <c r="AT981" s="240" t="s">
        <v>157</v>
      </c>
      <c r="AU981" s="240" t="s">
        <v>80</v>
      </c>
      <c r="AV981" s="12" t="s">
        <v>80</v>
      </c>
      <c r="AW981" s="12" t="s">
        <v>33</v>
      </c>
      <c r="AX981" s="12" t="s">
        <v>71</v>
      </c>
      <c r="AY981" s="240" t="s">
        <v>145</v>
      </c>
    </row>
    <row r="982" spans="2:51" s="12" customFormat="1" ht="12">
      <c r="B982" s="230"/>
      <c r="C982" s="231"/>
      <c r="D982" s="217" t="s">
        <v>157</v>
      </c>
      <c r="E982" s="232" t="s">
        <v>19</v>
      </c>
      <c r="F982" s="233" t="s">
        <v>1264</v>
      </c>
      <c r="G982" s="231"/>
      <c r="H982" s="234">
        <v>-27.58</v>
      </c>
      <c r="I982" s="235"/>
      <c r="J982" s="231"/>
      <c r="K982" s="231"/>
      <c r="L982" s="236"/>
      <c r="M982" s="237"/>
      <c r="N982" s="238"/>
      <c r="O982" s="238"/>
      <c r="P982" s="238"/>
      <c r="Q982" s="238"/>
      <c r="R982" s="238"/>
      <c r="S982" s="238"/>
      <c r="T982" s="239"/>
      <c r="AT982" s="240" t="s">
        <v>157</v>
      </c>
      <c r="AU982" s="240" t="s">
        <v>80</v>
      </c>
      <c r="AV982" s="12" t="s">
        <v>80</v>
      </c>
      <c r="AW982" s="12" t="s">
        <v>33</v>
      </c>
      <c r="AX982" s="12" t="s">
        <v>71</v>
      </c>
      <c r="AY982" s="240" t="s">
        <v>145</v>
      </c>
    </row>
    <row r="983" spans="2:51" s="14" customFormat="1" ht="12">
      <c r="B983" s="262"/>
      <c r="C983" s="263"/>
      <c r="D983" s="217" t="s">
        <v>157</v>
      </c>
      <c r="E983" s="264" t="s">
        <v>97</v>
      </c>
      <c r="F983" s="265" t="s">
        <v>229</v>
      </c>
      <c r="G983" s="263"/>
      <c r="H983" s="266">
        <v>566.9</v>
      </c>
      <c r="I983" s="267"/>
      <c r="J983" s="263"/>
      <c r="K983" s="263"/>
      <c r="L983" s="268"/>
      <c r="M983" s="269"/>
      <c r="N983" s="270"/>
      <c r="O983" s="270"/>
      <c r="P983" s="270"/>
      <c r="Q983" s="270"/>
      <c r="R983" s="270"/>
      <c r="S983" s="270"/>
      <c r="T983" s="271"/>
      <c r="AT983" s="272" t="s">
        <v>157</v>
      </c>
      <c r="AU983" s="272" t="s">
        <v>80</v>
      </c>
      <c r="AV983" s="14" t="s">
        <v>146</v>
      </c>
      <c r="AW983" s="14" t="s">
        <v>33</v>
      </c>
      <c r="AX983" s="14" t="s">
        <v>71</v>
      </c>
      <c r="AY983" s="272" t="s">
        <v>145</v>
      </c>
    </row>
    <row r="984" spans="2:51" s="11" customFormat="1" ht="12">
      <c r="B984" s="220"/>
      <c r="C984" s="221"/>
      <c r="D984" s="217" t="s">
        <v>157</v>
      </c>
      <c r="E984" s="222" t="s">
        <v>19</v>
      </c>
      <c r="F984" s="223" t="s">
        <v>261</v>
      </c>
      <c r="G984" s="221"/>
      <c r="H984" s="222" t="s">
        <v>19</v>
      </c>
      <c r="I984" s="224"/>
      <c r="J984" s="221"/>
      <c r="K984" s="221"/>
      <c r="L984" s="225"/>
      <c r="M984" s="226"/>
      <c r="N984" s="227"/>
      <c r="O984" s="227"/>
      <c r="P984" s="227"/>
      <c r="Q984" s="227"/>
      <c r="R984" s="227"/>
      <c r="S984" s="227"/>
      <c r="T984" s="228"/>
      <c r="AT984" s="229" t="s">
        <v>157</v>
      </c>
      <c r="AU984" s="229" t="s">
        <v>80</v>
      </c>
      <c r="AV984" s="11" t="s">
        <v>76</v>
      </c>
      <c r="AW984" s="11" t="s">
        <v>33</v>
      </c>
      <c r="AX984" s="11" t="s">
        <v>71</v>
      </c>
      <c r="AY984" s="229" t="s">
        <v>145</v>
      </c>
    </row>
    <row r="985" spans="2:51" s="12" customFormat="1" ht="12">
      <c r="B985" s="230"/>
      <c r="C985" s="231"/>
      <c r="D985" s="217" t="s">
        <v>157</v>
      </c>
      <c r="E985" s="232" t="s">
        <v>19</v>
      </c>
      <c r="F985" s="233" t="s">
        <v>102</v>
      </c>
      <c r="G985" s="231"/>
      <c r="H985" s="234">
        <v>6.66</v>
      </c>
      <c r="I985" s="235"/>
      <c r="J985" s="231"/>
      <c r="K985" s="231"/>
      <c r="L985" s="236"/>
      <c r="M985" s="237"/>
      <c r="N985" s="238"/>
      <c r="O985" s="238"/>
      <c r="P985" s="238"/>
      <c r="Q985" s="238"/>
      <c r="R985" s="238"/>
      <c r="S985" s="238"/>
      <c r="T985" s="239"/>
      <c r="AT985" s="240" t="s">
        <v>157</v>
      </c>
      <c r="AU985" s="240" t="s">
        <v>80</v>
      </c>
      <c r="AV985" s="12" t="s">
        <v>80</v>
      </c>
      <c r="AW985" s="12" t="s">
        <v>33</v>
      </c>
      <c r="AX985" s="12" t="s">
        <v>71</v>
      </c>
      <c r="AY985" s="240" t="s">
        <v>145</v>
      </c>
    </row>
    <row r="986" spans="2:51" s="14" customFormat="1" ht="12">
      <c r="B986" s="262"/>
      <c r="C986" s="263"/>
      <c r="D986" s="217" t="s">
        <v>157</v>
      </c>
      <c r="E986" s="264" t="s">
        <v>100</v>
      </c>
      <c r="F986" s="265" t="s">
        <v>229</v>
      </c>
      <c r="G986" s="263"/>
      <c r="H986" s="266">
        <v>6.66</v>
      </c>
      <c r="I986" s="267"/>
      <c r="J986" s="263"/>
      <c r="K986" s="263"/>
      <c r="L986" s="268"/>
      <c r="M986" s="269"/>
      <c r="N986" s="270"/>
      <c r="O986" s="270"/>
      <c r="P986" s="270"/>
      <c r="Q986" s="270"/>
      <c r="R986" s="270"/>
      <c r="S986" s="270"/>
      <c r="T986" s="271"/>
      <c r="AT986" s="272" t="s">
        <v>157</v>
      </c>
      <c r="AU986" s="272" t="s">
        <v>80</v>
      </c>
      <c r="AV986" s="14" t="s">
        <v>146</v>
      </c>
      <c r="AW986" s="14" t="s">
        <v>33</v>
      </c>
      <c r="AX986" s="14" t="s">
        <v>71</v>
      </c>
      <c r="AY986" s="272" t="s">
        <v>145</v>
      </c>
    </row>
    <row r="987" spans="2:51" s="13" customFormat="1" ht="12">
      <c r="B987" s="251"/>
      <c r="C987" s="252"/>
      <c r="D987" s="217" t="s">
        <v>157</v>
      </c>
      <c r="E987" s="253" t="s">
        <v>19</v>
      </c>
      <c r="F987" s="254" t="s">
        <v>185</v>
      </c>
      <c r="G987" s="252"/>
      <c r="H987" s="255">
        <v>573.56</v>
      </c>
      <c r="I987" s="256"/>
      <c r="J987" s="252"/>
      <c r="K987" s="252"/>
      <c r="L987" s="257"/>
      <c r="M987" s="258"/>
      <c r="N987" s="259"/>
      <c r="O987" s="259"/>
      <c r="P987" s="259"/>
      <c r="Q987" s="259"/>
      <c r="R987" s="259"/>
      <c r="S987" s="259"/>
      <c r="T987" s="260"/>
      <c r="AT987" s="261" t="s">
        <v>157</v>
      </c>
      <c r="AU987" s="261" t="s">
        <v>80</v>
      </c>
      <c r="AV987" s="13" t="s">
        <v>153</v>
      </c>
      <c r="AW987" s="13" t="s">
        <v>33</v>
      </c>
      <c r="AX987" s="13" t="s">
        <v>76</v>
      </c>
      <c r="AY987" s="261" t="s">
        <v>145</v>
      </c>
    </row>
    <row r="988" spans="2:65" s="1" customFormat="1" ht="20.4" customHeight="1">
      <c r="B988" s="38"/>
      <c r="C988" s="205" t="s">
        <v>1001</v>
      </c>
      <c r="D988" s="205" t="s">
        <v>148</v>
      </c>
      <c r="E988" s="206" t="s">
        <v>1002</v>
      </c>
      <c r="F988" s="207" t="s">
        <v>1003</v>
      </c>
      <c r="G988" s="208" t="s">
        <v>177</v>
      </c>
      <c r="H988" s="209">
        <v>34.219</v>
      </c>
      <c r="I988" s="210"/>
      <c r="J988" s="211">
        <f>ROUND(I988*H988,2)</f>
        <v>0</v>
      </c>
      <c r="K988" s="207" t="s">
        <v>152</v>
      </c>
      <c r="L988" s="43"/>
      <c r="M988" s="212" t="s">
        <v>19</v>
      </c>
      <c r="N988" s="213" t="s">
        <v>42</v>
      </c>
      <c r="O988" s="79"/>
      <c r="P988" s="214">
        <f>O988*H988</f>
        <v>0</v>
      </c>
      <c r="Q988" s="214">
        <v>0</v>
      </c>
      <c r="R988" s="214">
        <f>Q988*H988</f>
        <v>0</v>
      </c>
      <c r="S988" s="214">
        <v>0.0815</v>
      </c>
      <c r="T988" s="215">
        <f>S988*H988</f>
        <v>2.7888485000000003</v>
      </c>
      <c r="AR988" s="17" t="s">
        <v>308</v>
      </c>
      <c r="AT988" s="17" t="s">
        <v>148</v>
      </c>
      <c r="AU988" s="17" t="s">
        <v>80</v>
      </c>
      <c r="AY988" s="17" t="s">
        <v>145</v>
      </c>
      <c r="BE988" s="216">
        <f>IF(N988="základní",J988,0)</f>
        <v>0</v>
      </c>
      <c r="BF988" s="216">
        <f>IF(N988="snížená",J988,0)</f>
        <v>0</v>
      </c>
      <c r="BG988" s="216">
        <f>IF(N988="zákl. přenesená",J988,0)</f>
        <v>0</v>
      </c>
      <c r="BH988" s="216">
        <f>IF(N988="sníž. přenesená",J988,0)</f>
        <v>0</v>
      </c>
      <c r="BI988" s="216">
        <f>IF(N988="nulová",J988,0)</f>
        <v>0</v>
      </c>
      <c r="BJ988" s="17" t="s">
        <v>76</v>
      </c>
      <c r="BK988" s="216">
        <f>ROUND(I988*H988,2)</f>
        <v>0</v>
      </c>
      <c r="BL988" s="17" t="s">
        <v>308</v>
      </c>
      <c r="BM988" s="17" t="s">
        <v>1004</v>
      </c>
    </row>
    <row r="989" spans="2:51" s="11" customFormat="1" ht="12">
      <c r="B989" s="220"/>
      <c r="C989" s="221"/>
      <c r="D989" s="217" t="s">
        <v>157</v>
      </c>
      <c r="E989" s="222" t="s">
        <v>19</v>
      </c>
      <c r="F989" s="223" t="s">
        <v>1168</v>
      </c>
      <c r="G989" s="221"/>
      <c r="H989" s="222" t="s">
        <v>19</v>
      </c>
      <c r="I989" s="224"/>
      <c r="J989" s="221"/>
      <c r="K989" s="221"/>
      <c r="L989" s="225"/>
      <c r="M989" s="226"/>
      <c r="N989" s="227"/>
      <c r="O989" s="227"/>
      <c r="P989" s="227"/>
      <c r="Q989" s="227"/>
      <c r="R989" s="227"/>
      <c r="S989" s="227"/>
      <c r="T989" s="228"/>
      <c r="AT989" s="229" t="s">
        <v>157</v>
      </c>
      <c r="AU989" s="229" t="s">
        <v>80</v>
      </c>
      <c r="AV989" s="11" t="s">
        <v>76</v>
      </c>
      <c r="AW989" s="11" t="s">
        <v>33</v>
      </c>
      <c r="AX989" s="11" t="s">
        <v>71</v>
      </c>
      <c r="AY989" s="229" t="s">
        <v>145</v>
      </c>
    </row>
    <row r="990" spans="2:51" s="11" customFormat="1" ht="12">
      <c r="B990" s="220"/>
      <c r="C990" s="221"/>
      <c r="D990" s="217" t="s">
        <v>157</v>
      </c>
      <c r="E990" s="222" t="s">
        <v>19</v>
      </c>
      <c r="F990" s="223" t="s">
        <v>336</v>
      </c>
      <c r="G990" s="221"/>
      <c r="H990" s="222" t="s">
        <v>19</v>
      </c>
      <c r="I990" s="224"/>
      <c r="J990" s="221"/>
      <c r="K990" s="221"/>
      <c r="L990" s="225"/>
      <c r="M990" s="226"/>
      <c r="N990" s="227"/>
      <c r="O990" s="227"/>
      <c r="P990" s="227"/>
      <c r="Q990" s="227"/>
      <c r="R990" s="227"/>
      <c r="S990" s="227"/>
      <c r="T990" s="228"/>
      <c r="AT990" s="229" t="s">
        <v>157</v>
      </c>
      <c r="AU990" s="229" t="s">
        <v>80</v>
      </c>
      <c r="AV990" s="11" t="s">
        <v>76</v>
      </c>
      <c r="AW990" s="11" t="s">
        <v>33</v>
      </c>
      <c r="AX990" s="11" t="s">
        <v>71</v>
      </c>
      <c r="AY990" s="229" t="s">
        <v>145</v>
      </c>
    </row>
    <row r="991" spans="2:51" s="11" customFormat="1" ht="12">
      <c r="B991" s="220"/>
      <c r="C991" s="221"/>
      <c r="D991" s="217" t="s">
        <v>157</v>
      </c>
      <c r="E991" s="222" t="s">
        <v>19</v>
      </c>
      <c r="F991" s="223" t="s">
        <v>337</v>
      </c>
      <c r="G991" s="221"/>
      <c r="H991" s="222" t="s">
        <v>19</v>
      </c>
      <c r="I991" s="224"/>
      <c r="J991" s="221"/>
      <c r="K991" s="221"/>
      <c r="L991" s="225"/>
      <c r="M991" s="226"/>
      <c r="N991" s="227"/>
      <c r="O991" s="227"/>
      <c r="P991" s="227"/>
      <c r="Q991" s="227"/>
      <c r="R991" s="227"/>
      <c r="S991" s="227"/>
      <c r="T991" s="228"/>
      <c r="AT991" s="229" t="s">
        <v>157</v>
      </c>
      <c r="AU991" s="229" t="s">
        <v>80</v>
      </c>
      <c r="AV991" s="11" t="s">
        <v>76</v>
      </c>
      <c r="AW991" s="11" t="s">
        <v>33</v>
      </c>
      <c r="AX991" s="11" t="s">
        <v>71</v>
      </c>
      <c r="AY991" s="229" t="s">
        <v>145</v>
      </c>
    </row>
    <row r="992" spans="2:51" s="12" customFormat="1" ht="12">
      <c r="B992" s="230"/>
      <c r="C992" s="231"/>
      <c r="D992" s="217" t="s">
        <v>157</v>
      </c>
      <c r="E992" s="232" t="s">
        <v>19</v>
      </c>
      <c r="F992" s="233" t="s">
        <v>1265</v>
      </c>
      <c r="G992" s="231"/>
      <c r="H992" s="234">
        <v>16.027</v>
      </c>
      <c r="I992" s="235"/>
      <c r="J992" s="231"/>
      <c r="K992" s="231"/>
      <c r="L992" s="236"/>
      <c r="M992" s="237"/>
      <c r="N992" s="238"/>
      <c r="O992" s="238"/>
      <c r="P992" s="238"/>
      <c r="Q992" s="238"/>
      <c r="R992" s="238"/>
      <c r="S992" s="238"/>
      <c r="T992" s="239"/>
      <c r="AT992" s="240" t="s">
        <v>157</v>
      </c>
      <c r="AU992" s="240" t="s">
        <v>80</v>
      </c>
      <c r="AV992" s="12" t="s">
        <v>80</v>
      </c>
      <c r="AW992" s="12" t="s">
        <v>33</v>
      </c>
      <c r="AX992" s="12" t="s">
        <v>71</v>
      </c>
      <c r="AY992" s="240" t="s">
        <v>145</v>
      </c>
    </row>
    <row r="993" spans="2:51" s="11" customFormat="1" ht="12">
      <c r="B993" s="220"/>
      <c r="C993" s="221"/>
      <c r="D993" s="217" t="s">
        <v>157</v>
      </c>
      <c r="E993" s="222" t="s">
        <v>19</v>
      </c>
      <c r="F993" s="223" t="s">
        <v>340</v>
      </c>
      <c r="G993" s="221"/>
      <c r="H993" s="222" t="s">
        <v>19</v>
      </c>
      <c r="I993" s="224"/>
      <c r="J993" s="221"/>
      <c r="K993" s="221"/>
      <c r="L993" s="225"/>
      <c r="M993" s="226"/>
      <c r="N993" s="227"/>
      <c r="O993" s="227"/>
      <c r="P993" s="227"/>
      <c r="Q993" s="227"/>
      <c r="R993" s="227"/>
      <c r="S993" s="227"/>
      <c r="T993" s="228"/>
      <c r="AT993" s="229" t="s">
        <v>157</v>
      </c>
      <c r="AU993" s="229" t="s">
        <v>80</v>
      </c>
      <c r="AV993" s="11" t="s">
        <v>76</v>
      </c>
      <c r="AW993" s="11" t="s">
        <v>33</v>
      </c>
      <c r="AX993" s="11" t="s">
        <v>71</v>
      </c>
      <c r="AY993" s="229" t="s">
        <v>145</v>
      </c>
    </row>
    <row r="994" spans="2:51" s="12" customFormat="1" ht="12">
      <c r="B994" s="230"/>
      <c r="C994" s="231"/>
      <c r="D994" s="217" t="s">
        <v>157</v>
      </c>
      <c r="E994" s="232" t="s">
        <v>19</v>
      </c>
      <c r="F994" s="233" t="s">
        <v>1266</v>
      </c>
      <c r="G994" s="231"/>
      <c r="H994" s="234">
        <v>9.022</v>
      </c>
      <c r="I994" s="235"/>
      <c r="J994" s="231"/>
      <c r="K994" s="231"/>
      <c r="L994" s="236"/>
      <c r="M994" s="237"/>
      <c r="N994" s="238"/>
      <c r="O994" s="238"/>
      <c r="P994" s="238"/>
      <c r="Q994" s="238"/>
      <c r="R994" s="238"/>
      <c r="S994" s="238"/>
      <c r="T994" s="239"/>
      <c r="AT994" s="240" t="s">
        <v>157</v>
      </c>
      <c r="AU994" s="240" t="s">
        <v>80</v>
      </c>
      <c r="AV994" s="12" t="s">
        <v>80</v>
      </c>
      <c r="AW994" s="12" t="s">
        <v>33</v>
      </c>
      <c r="AX994" s="12" t="s">
        <v>71</v>
      </c>
      <c r="AY994" s="240" t="s">
        <v>145</v>
      </c>
    </row>
    <row r="995" spans="2:51" s="11" customFormat="1" ht="12">
      <c r="B995" s="220"/>
      <c r="C995" s="221"/>
      <c r="D995" s="217" t="s">
        <v>157</v>
      </c>
      <c r="E995" s="222" t="s">
        <v>19</v>
      </c>
      <c r="F995" s="223" t="s">
        <v>266</v>
      </c>
      <c r="G995" s="221"/>
      <c r="H995" s="222" t="s">
        <v>19</v>
      </c>
      <c r="I995" s="224"/>
      <c r="J995" s="221"/>
      <c r="K995" s="221"/>
      <c r="L995" s="225"/>
      <c r="M995" s="226"/>
      <c r="N995" s="227"/>
      <c r="O995" s="227"/>
      <c r="P995" s="227"/>
      <c r="Q995" s="227"/>
      <c r="R995" s="227"/>
      <c r="S995" s="227"/>
      <c r="T995" s="228"/>
      <c r="AT995" s="229" t="s">
        <v>157</v>
      </c>
      <c r="AU995" s="229" t="s">
        <v>80</v>
      </c>
      <c r="AV995" s="11" t="s">
        <v>76</v>
      </c>
      <c r="AW995" s="11" t="s">
        <v>33</v>
      </c>
      <c r="AX995" s="11" t="s">
        <v>71</v>
      </c>
      <c r="AY995" s="229" t="s">
        <v>145</v>
      </c>
    </row>
    <row r="996" spans="2:51" s="12" customFormat="1" ht="12">
      <c r="B996" s="230"/>
      <c r="C996" s="231"/>
      <c r="D996" s="217" t="s">
        <v>157</v>
      </c>
      <c r="E996" s="232" t="s">
        <v>19</v>
      </c>
      <c r="F996" s="233" t="s">
        <v>1007</v>
      </c>
      <c r="G996" s="231"/>
      <c r="H996" s="234">
        <v>9.17</v>
      </c>
      <c r="I996" s="235"/>
      <c r="J996" s="231"/>
      <c r="K996" s="231"/>
      <c r="L996" s="236"/>
      <c r="M996" s="237"/>
      <c r="N996" s="238"/>
      <c r="O996" s="238"/>
      <c r="P996" s="238"/>
      <c r="Q996" s="238"/>
      <c r="R996" s="238"/>
      <c r="S996" s="238"/>
      <c r="T996" s="239"/>
      <c r="AT996" s="240" t="s">
        <v>157</v>
      </c>
      <c r="AU996" s="240" t="s">
        <v>80</v>
      </c>
      <c r="AV996" s="12" t="s">
        <v>80</v>
      </c>
      <c r="AW996" s="12" t="s">
        <v>33</v>
      </c>
      <c r="AX996" s="12" t="s">
        <v>71</v>
      </c>
      <c r="AY996" s="240" t="s">
        <v>145</v>
      </c>
    </row>
    <row r="997" spans="2:51" s="13" customFormat="1" ht="12">
      <c r="B997" s="251"/>
      <c r="C997" s="252"/>
      <c r="D997" s="217" t="s">
        <v>157</v>
      </c>
      <c r="E997" s="253" t="s">
        <v>19</v>
      </c>
      <c r="F997" s="254" t="s">
        <v>185</v>
      </c>
      <c r="G997" s="252"/>
      <c r="H997" s="255">
        <v>34.219</v>
      </c>
      <c r="I997" s="256"/>
      <c r="J997" s="252"/>
      <c r="K997" s="252"/>
      <c r="L997" s="257"/>
      <c r="M997" s="258"/>
      <c r="N997" s="259"/>
      <c r="O997" s="259"/>
      <c r="P997" s="259"/>
      <c r="Q997" s="259"/>
      <c r="R997" s="259"/>
      <c r="S997" s="259"/>
      <c r="T997" s="260"/>
      <c r="AT997" s="261" t="s">
        <v>157</v>
      </c>
      <c r="AU997" s="261" t="s">
        <v>80</v>
      </c>
      <c r="AV997" s="13" t="s">
        <v>153</v>
      </c>
      <c r="AW997" s="13" t="s">
        <v>33</v>
      </c>
      <c r="AX997" s="13" t="s">
        <v>76</v>
      </c>
      <c r="AY997" s="261" t="s">
        <v>145</v>
      </c>
    </row>
    <row r="998" spans="2:65" s="1" customFormat="1" ht="20.4" customHeight="1">
      <c r="B998" s="38"/>
      <c r="C998" s="205" t="s">
        <v>1008</v>
      </c>
      <c r="D998" s="205" t="s">
        <v>148</v>
      </c>
      <c r="E998" s="206" t="s">
        <v>1009</v>
      </c>
      <c r="F998" s="207" t="s">
        <v>1010</v>
      </c>
      <c r="G998" s="208" t="s">
        <v>177</v>
      </c>
      <c r="H998" s="209">
        <v>566.9</v>
      </c>
      <c r="I998" s="210"/>
      <c r="J998" s="211">
        <f>ROUND(I998*H998,2)</f>
        <v>0</v>
      </c>
      <c r="K998" s="207" t="s">
        <v>152</v>
      </c>
      <c r="L998" s="43"/>
      <c r="M998" s="212" t="s">
        <v>19</v>
      </c>
      <c r="N998" s="213" t="s">
        <v>42</v>
      </c>
      <c r="O998" s="79"/>
      <c r="P998" s="214">
        <f>O998*H998</f>
        <v>0</v>
      </c>
      <c r="Q998" s="214">
        <v>0.0053</v>
      </c>
      <c r="R998" s="214">
        <f>Q998*H998</f>
        <v>3.0045699999999997</v>
      </c>
      <c r="S998" s="214">
        <v>0</v>
      </c>
      <c r="T998" s="215">
        <f>S998*H998</f>
        <v>0</v>
      </c>
      <c r="AR998" s="17" t="s">
        <v>308</v>
      </c>
      <c r="AT998" s="17" t="s">
        <v>148</v>
      </c>
      <c r="AU998" s="17" t="s">
        <v>80</v>
      </c>
      <c r="AY998" s="17" t="s">
        <v>145</v>
      </c>
      <c r="BE998" s="216">
        <f>IF(N998="základní",J998,0)</f>
        <v>0</v>
      </c>
      <c r="BF998" s="216">
        <f>IF(N998="snížená",J998,0)</f>
        <v>0</v>
      </c>
      <c r="BG998" s="216">
        <f>IF(N998="zákl. přenesená",J998,0)</f>
        <v>0</v>
      </c>
      <c r="BH998" s="216">
        <f>IF(N998="sníž. přenesená",J998,0)</f>
        <v>0</v>
      </c>
      <c r="BI998" s="216">
        <f>IF(N998="nulová",J998,0)</f>
        <v>0</v>
      </c>
      <c r="BJ998" s="17" t="s">
        <v>76</v>
      </c>
      <c r="BK998" s="216">
        <f>ROUND(I998*H998,2)</f>
        <v>0</v>
      </c>
      <c r="BL998" s="17" t="s">
        <v>308</v>
      </c>
      <c r="BM998" s="17" t="s">
        <v>1011</v>
      </c>
    </row>
    <row r="999" spans="2:47" s="1" customFormat="1" ht="12">
      <c r="B999" s="38"/>
      <c r="C999" s="39"/>
      <c r="D999" s="217" t="s">
        <v>155</v>
      </c>
      <c r="E999" s="39"/>
      <c r="F999" s="218" t="s">
        <v>1012</v>
      </c>
      <c r="G999" s="39"/>
      <c r="H999" s="39"/>
      <c r="I999" s="131"/>
      <c r="J999" s="39"/>
      <c r="K999" s="39"/>
      <c r="L999" s="43"/>
      <c r="M999" s="219"/>
      <c r="N999" s="79"/>
      <c r="O999" s="79"/>
      <c r="P999" s="79"/>
      <c r="Q999" s="79"/>
      <c r="R999" s="79"/>
      <c r="S999" s="79"/>
      <c r="T999" s="80"/>
      <c r="AT999" s="17" t="s">
        <v>155</v>
      </c>
      <c r="AU999" s="17" t="s">
        <v>80</v>
      </c>
    </row>
    <row r="1000" spans="2:51" s="11" customFormat="1" ht="12">
      <c r="B1000" s="220"/>
      <c r="C1000" s="221"/>
      <c r="D1000" s="217" t="s">
        <v>157</v>
      </c>
      <c r="E1000" s="222" t="s">
        <v>19</v>
      </c>
      <c r="F1000" s="223" t="s">
        <v>1145</v>
      </c>
      <c r="G1000" s="221"/>
      <c r="H1000" s="222" t="s">
        <v>19</v>
      </c>
      <c r="I1000" s="224"/>
      <c r="J1000" s="221"/>
      <c r="K1000" s="221"/>
      <c r="L1000" s="225"/>
      <c r="M1000" s="226"/>
      <c r="N1000" s="227"/>
      <c r="O1000" s="227"/>
      <c r="P1000" s="227"/>
      <c r="Q1000" s="227"/>
      <c r="R1000" s="227"/>
      <c r="S1000" s="227"/>
      <c r="T1000" s="228"/>
      <c r="AT1000" s="229" t="s">
        <v>157</v>
      </c>
      <c r="AU1000" s="229" t="s">
        <v>80</v>
      </c>
      <c r="AV1000" s="11" t="s">
        <v>76</v>
      </c>
      <c r="AW1000" s="11" t="s">
        <v>33</v>
      </c>
      <c r="AX1000" s="11" t="s">
        <v>71</v>
      </c>
      <c r="AY1000" s="229" t="s">
        <v>145</v>
      </c>
    </row>
    <row r="1001" spans="2:51" s="11" customFormat="1" ht="12">
      <c r="B1001" s="220"/>
      <c r="C1001" s="221"/>
      <c r="D1001" s="217" t="s">
        <v>157</v>
      </c>
      <c r="E1001" s="222" t="s">
        <v>19</v>
      </c>
      <c r="F1001" s="223" t="s">
        <v>159</v>
      </c>
      <c r="G1001" s="221"/>
      <c r="H1001" s="222" t="s">
        <v>19</v>
      </c>
      <c r="I1001" s="224"/>
      <c r="J1001" s="221"/>
      <c r="K1001" s="221"/>
      <c r="L1001" s="225"/>
      <c r="M1001" s="226"/>
      <c r="N1001" s="227"/>
      <c r="O1001" s="227"/>
      <c r="P1001" s="227"/>
      <c r="Q1001" s="227"/>
      <c r="R1001" s="227"/>
      <c r="S1001" s="227"/>
      <c r="T1001" s="228"/>
      <c r="AT1001" s="229" t="s">
        <v>157</v>
      </c>
      <c r="AU1001" s="229" t="s">
        <v>80</v>
      </c>
      <c r="AV1001" s="11" t="s">
        <v>76</v>
      </c>
      <c r="AW1001" s="11" t="s">
        <v>33</v>
      </c>
      <c r="AX1001" s="11" t="s">
        <v>71</v>
      </c>
      <c r="AY1001" s="229" t="s">
        <v>145</v>
      </c>
    </row>
    <row r="1002" spans="2:51" s="12" customFormat="1" ht="12">
      <c r="B1002" s="230"/>
      <c r="C1002" s="231"/>
      <c r="D1002" s="217" t="s">
        <v>157</v>
      </c>
      <c r="E1002" s="232" t="s">
        <v>19</v>
      </c>
      <c r="F1002" s="233" t="s">
        <v>97</v>
      </c>
      <c r="G1002" s="231"/>
      <c r="H1002" s="234">
        <v>566.9</v>
      </c>
      <c r="I1002" s="235"/>
      <c r="J1002" s="231"/>
      <c r="K1002" s="231"/>
      <c r="L1002" s="236"/>
      <c r="M1002" s="237"/>
      <c r="N1002" s="238"/>
      <c r="O1002" s="238"/>
      <c r="P1002" s="238"/>
      <c r="Q1002" s="238"/>
      <c r="R1002" s="238"/>
      <c r="S1002" s="238"/>
      <c r="T1002" s="239"/>
      <c r="AT1002" s="240" t="s">
        <v>157</v>
      </c>
      <c r="AU1002" s="240" t="s">
        <v>80</v>
      </c>
      <c r="AV1002" s="12" t="s">
        <v>80</v>
      </c>
      <c r="AW1002" s="12" t="s">
        <v>33</v>
      </c>
      <c r="AX1002" s="12" t="s">
        <v>76</v>
      </c>
      <c r="AY1002" s="240" t="s">
        <v>145</v>
      </c>
    </row>
    <row r="1003" spans="2:65" s="1" customFormat="1" ht="14.4" customHeight="1">
      <c r="B1003" s="38"/>
      <c r="C1003" s="241" t="s">
        <v>1013</v>
      </c>
      <c r="D1003" s="241" t="s">
        <v>169</v>
      </c>
      <c r="E1003" s="242" t="s">
        <v>1014</v>
      </c>
      <c r="F1003" s="243" t="s">
        <v>1015</v>
      </c>
      <c r="G1003" s="244" t="s">
        <v>177</v>
      </c>
      <c r="H1003" s="245">
        <v>623.59</v>
      </c>
      <c r="I1003" s="246"/>
      <c r="J1003" s="247">
        <f>ROUND(I1003*H1003,2)</f>
        <v>0</v>
      </c>
      <c r="K1003" s="243" t="s">
        <v>19</v>
      </c>
      <c r="L1003" s="248"/>
      <c r="M1003" s="249" t="s">
        <v>19</v>
      </c>
      <c r="N1003" s="250" t="s">
        <v>42</v>
      </c>
      <c r="O1003" s="79"/>
      <c r="P1003" s="214">
        <f>O1003*H1003</f>
        <v>0</v>
      </c>
      <c r="Q1003" s="214">
        <v>0.0126</v>
      </c>
      <c r="R1003" s="214">
        <f>Q1003*H1003</f>
        <v>7.857234</v>
      </c>
      <c r="S1003" s="214">
        <v>0</v>
      </c>
      <c r="T1003" s="215">
        <f>S1003*H1003</f>
        <v>0</v>
      </c>
      <c r="AR1003" s="17" t="s">
        <v>425</v>
      </c>
      <c r="AT1003" s="17" t="s">
        <v>169</v>
      </c>
      <c r="AU1003" s="17" t="s">
        <v>80</v>
      </c>
      <c r="AY1003" s="17" t="s">
        <v>145</v>
      </c>
      <c r="BE1003" s="216">
        <f>IF(N1003="základní",J1003,0)</f>
        <v>0</v>
      </c>
      <c r="BF1003" s="216">
        <f>IF(N1003="snížená",J1003,0)</f>
        <v>0</v>
      </c>
      <c r="BG1003" s="216">
        <f>IF(N1003="zákl. přenesená",J1003,0)</f>
        <v>0</v>
      </c>
      <c r="BH1003" s="216">
        <f>IF(N1003="sníž. přenesená",J1003,0)</f>
        <v>0</v>
      </c>
      <c r="BI1003" s="216">
        <f>IF(N1003="nulová",J1003,0)</f>
        <v>0</v>
      </c>
      <c r="BJ1003" s="17" t="s">
        <v>76</v>
      </c>
      <c r="BK1003" s="216">
        <f>ROUND(I1003*H1003,2)</f>
        <v>0</v>
      </c>
      <c r="BL1003" s="17" t="s">
        <v>308</v>
      </c>
      <c r="BM1003" s="17" t="s">
        <v>1016</v>
      </c>
    </row>
    <row r="1004" spans="2:51" s="12" customFormat="1" ht="12">
      <c r="B1004" s="230"/>
      <c r="C1004" s="231"/>
      <c r="D1004" s="217" t="s">
        <v>157</v>
      </c>
      <c r="E1004" s="231"/>
      <c r="F1004" s="233" t="s">
        <v>1267</v>
      </c>
      <c r="G1004" s="231"/>
      <c r="H1004" s="234">
        <v>623.59</v>
      </c>
      <c r="I1004" s="235"/>
      <c r="J1004" s="231"/>
      <c r="K1004" s="231"/>
      <c r="L1004" s="236"/>
      <c r="M1004" s="237"/>
      <c r="N1004" s="238"/>
      <c r="O1004" s="238"/>
      <c r="P1004" s="238"/>
      <c r="Q1004" s="238"/>
      <c r="R1004" s="238"/>
      <c r="S1004" s="238"/>
      <c r="T1004" s="239"/>
      <c r="AT1004" s="240" t="s">
        <v>157</v>
      </c>
      <c r="AU1004" s="240" t="s">
        <v>80</v>
      </c>
      <c r="AV1004" s="12" t="s">
        <v>80</v>
      </c>
      <c r="AW1004" s="12" t="s">
        <v>4</v>
      </c>
      <c r="AX1004" s="12" t="s">
        <v>76</v>
      </c>
      <c r="AY1004" s="240" t="s">
        <v>145</v>
      </c>
    </row>
    <row r="1005" spans="2:65" s="1" customFormat="1" ht="20.4" customHeight="1">
      <c r="B1005" s="38"/>
      <c r="C1005" s="205" t="s">
        <v>1018</v>
      </c>
      <c r="D1005" s="205" t="s">
        <v>148</v>
      </c>
      <c r="E1005" s="206" t="s">
        <v>1019</v>
      </c>
      <c r="F1005" s="207" t="s">
        <v>1020</v>
      </c>
      <c r="G1005" s="208" t="s">
        <v>177</v>
      </c>
      <c r="H1005" s="209">
        <v>6.66</v>
      </c>
      <c r="I1005" s="210"/>
      <c r="J1005" s="211">
        <f>ROUND(I1005*H1005,2)</f>
        <v>0</v>
      </c>
      <c r="K1005" s="207" t="s">
        <v>152</v>
      </c>
      <c r="L1005" s="43"/>
      <c r="M1005" s="212" t="s">
        <v>19</v>
      </c>
      <c r="N1005" s="213" t="s">
        <v>42</v>
      </c>
      <c r="O1005" s="79"/>
      <c r="P1005" s="214">
        <f>O1005*H1005</f>
        <v>0</v>
      </c>
      <c r="Q1005" s="214">
        <v>0.0052</v>
      </c>
      <c r="R1005" s="214">
        <f>Q1005*H1005</f>
        <v>0.034631999999999996</v>
      </c>
      <c r="S1005" s="214">
        <v>0</v>
      </c>
      <c r="T1005" s="215">
        <f>S1005*H1005</f>
        <v>0</v>
      </c>
      <c r="AR1005" s="17" t="s">
        <v>308</v>
      </c>
      <c r="AT1005" s="17" t="s">
        <v>148</v>
      </c>
      <c r="AU1005" s="17" t="s">
        <v>80</v>
      </c>
      <c r="AY1005" s="17" t="s">
        <v>145</v>
      </c>
      <c r="BE1005" s="216">
        <f>IF(N1005="základní",J1005,0)</f>
        <v>0</v>
      </c>
      <c r="BF1005" s="216">
        <f>IF(N1005="snížená",J1005,0)</f>
        <v>0</v>
      </c>
      <c r="BG1005" s="216">
        <f>IF(N1005="zákl. přenesená",J1005,0)</f>
        <v>0</v>
      </c>
      <c r="BH1005" s="216">
        <f>IF(N1005="sníž. přenesená",J1005,0)</f>
        <v>0</v>
      </c>
      <c r="BI1005" s="216">
        <f>IF(N1005="nulová",J1005,0)</f>
        <v>0</v>
      </c>
      <c r="BJ1005" s="17" t="s">
        <v>76</v>
      </c>
      <c r="BK1005" s="216">
        <f>ROUND(I1005*H1005,2)</f>
        <v>0</v>
      </c>
      <c r="BL1005" s="17" t="s">
        <v>308</v>
      </c>
      <c r="BM1005" s="17" t="s">
        <v>1021</v>
      </c>
    </row>
    <row r="1006" spans="2:47" s="1" customFormat="1" ht="12">
      <c r="B1006" s="38"/>
      <c r="C1006" s="39"/>
      <c r="D1006" s="217" t="s">
        <v>155</v>
      </c>
      <c r="E1006" s="39"/>
      <c r="F1006" s="218" t="s">
        <v>1012</v>
      </c>
      <c r="G1006" s="39"/>
      <c r="H1006" s="39"/>
      <c r="I1006" s="131"/>
      <c r="J1006" s="39"/>
      <c r="K1006" s="39"/>
      <c r="L1006" s="43"/>
      <c r="M1006" s="219"/>
      <c r="N1006" s="79"/>
      <c r="O1006" s="79"/>
      <c r="P1006" s="79"/>
      <c r="Q1006" s="79"/>
      <c r="R1006" s="79"/>
      <c r="S1006" s="79"/>
      <c r="T1006" s="80"/>
      <c r="AT1006" s="17" t="s">
        <v>155</v>
      </c>
      <c r="AU1006" s="17" t="s">
        <v>80</v>
      </c>
    </row>
    <row r="1007" spans="2:51" s="11" customFormat="1" ht="12">
      <c r="B1007" s="220"/>
      <c r="C1007" s="221"/>
      <c r="D1007" s="217" t="s">
        <v>157</v>
      </c>
      <c r="E1007" s="222" t="s">
        <v>19</v>
      </c>
      <c r="F1007" s="223" t="s">
        <v>1145</v>
      </c>
      <c r="G1007" s="221"/>
      <c r="H1007" s="222" t="s">
        <v>19</v>
      </c>
      <c r="I1007" s="224"/>
      <c r="J1007" s="221"/>
      <c r="K1007" s="221"/>
      <c r="L1007" s="225"/>
      <c r="M1007" s="226"/>
      <c r="N1007" s="227"/>
      <c r="O1007" s="227"/>
      <c r="P1007" s="227"/>
      <c r="Q1007" s="227"/>
      <c r="R1007" s="227"/>
      <c r="S1007" s="227"/>
      <c r="T1007" s="228"/>
      <c r="AT1007" s="229" t="s">
        <v>157</v>
      </c>
      <c r="AU1007" s="229" t="s">
        <v>80</v>
      </c>
      <c r="AV1007" s="11" t="s">
        <v>76</v>
      </c>
      <c r="AW1007" s="11" t="s">
        <v>33</v>
      </c>
      <c r="AX1007" s="11" t="s">
        <v>71</v>
      </c>
      <c r="AY1007" s="229" t="s">
        <v>145</v>
      </c>
    </row>
    <row r="1008" spans="2:51" s="11" customFormat="1" ht="12">
      <c r="B1008" s="220"/>
      <c r="C1008" s="221"/>
      <c r="D1008" s="217" t="s">
        <v>157</v>
      </c>
      <c r="E1008" s="222" t="s">
        <v>19</v>
      </c>
      <c r="F1008" s="223" t="s">
        <v>261</v>
      </c>
      <c r="G1008" s="221"/>
      <c r="H1008" s="222" t="s">
        <v>19</v>
      </c>
      <c r="I1008" s="224"/>
      <c r="J1008" s="221"/>
      <c r="K1008" s="221"/>
      <c r="L1008" s="225"/>
      <c r="M1008" s="226"/>
      <c r="N1008" s="227"/>
      <c r="O1008" s="227"/>
      <c r="P1008" s="227"/>
      <c r="Q1008" s="227"/>
      <c r="R1008" s="227"/>
      <c r="S1008" s="227"/>
      <c r="T1008" s="228"/>
      <c r="AT1008" s="229" t="s">
        <v>157</v>
      </c>
      <c r="AU1008" s="229" t="s">
        <v>80</v>
      </c>
      <c r="AV1008" s="11" t="s">
        <v>76</v>
      </c>
      <c r="AW1008" s="11" t="s">
        <v>33</v>
      </c>
      <c r="AX1008" s="11" t="s">
        <v>71</v>
      </c>
      <c r="AY1008" s="229" t="s">
        <v>145</v>
      </c>
    </row>
    <row r="1009" spans="2:51" s="12" customFormat="1" ht="12">
      <c r="B1009" s="230"/>
      <c r="C1009" s="231"/>
      <c r="D1009" s="217" t="s">
        <v>157</v>
      </c>
      <c r="E1009" s="232" t="s">
        <v>19</v>
      </c>
      <c r="F1009" s="233" t="s">
        <v>100</v>
      </c>
      <c r="G1009" s="231"/>
      <c r="H1009" s="234">
        <v>6.66</v>
      </c>
      <c r="I1009" s="235"/>
      <c r="J1009" s="231"/>
      <c r="K1009" s="231"/>
      <c r="L1009" s="236"/>
      <c r="M1009" s="237"/>
      <c r="N1009" s="238"/>
      <c r="O1009" s="238"/>
      <c r="P1009" s="238"/>
      <c r="Q1009" s="238"/>
      <c r="R1009" s="238"/>
      <c r="S1009" s="238"/>
      <c r="T1009" s="239"/>
      <c r="AT1009" s="240" t="s">
        <v>157</v>
      </c>
      <c r="AU1009" s="240" t="s">
        <v>80</v>
      </c>
      <c r="AV1009" s="12" t="s">
        <v>80</v>
      </c>
      <c r="AW1009" s="12" t="s">
        <v>33</v>
      </c>
      <c r="AX1009" s="12" t="s">
        <v>76</v>
      </c>
      <c r="AY1009" s="240" t="s">
        <v>145</v>
      </c>
    </row>
    <row r="1010" spans="2:65" s="1" customFormat="1" ht="14.4" customHeight="1">
      <c r="B1010" s="38"/>
      <c r="C1010" s="241" t="s">
        <v>1022</v>
      </c>
      <c r="D1010" s="241" t="s">
        <v>169</v>
      </c>
      <c r="E1010" s="242" t="s">
        <v>1023</v>
      </c>
      <c r="F1010" s="243" t="s">
        <v>1024</v>
      </c>
      <c r="G1010" s="244" t="s">
        <v>177</v>
      </c>
      <c r="H1010" s="245">
        <v>7.326</v>
      </c>
      <c r="I1010" s="246"/>
      <c r="J1010" s="247">
        <f>ROUND(I1010*H1010,2)</f>
        <v>0</v>
      </c>
      <c r="K1010" s="243" t="s">
        <v>19</v>
      </c>
      <c r="L1010" s="248"/>
      <c r="M1010" s="249" t="s">
        <v>19</v>
      </c>
      <c r="N1010" s="250" t="s">
        <v>42</v>
      </c>
      <c r="O1010" s="79"/>
      <c r="P1010" s="214">
        <f>O1010*H1010</f>
        <v>0</v>
      </c>
      <c r="Q1010" s="214">
        <v>0.0126</v>
      </c>
      <c r="R1010" s="214">
        <f>Q1010*H1010</f>
        <v>0.09230759999999999</v>
      </c>
      <c r="S1010" s="214">
        <v>0</v>
      </c>
      <c r="T1010" s="215">
        <f>S1010*H1010</f>
        <v>0</v>
      </c>
      <c r="AR1010" s="17" t="s">
        <v>425</v>
      </c>
      <c r="AT1010" s="17" t="s">
        <v>169</v>
      </c>
      <c r="AU1010" s="17" t="s">
        <v>80</v>
      </c>
      <c r="AY1010" s="17" t="s">
        <v>145</v>
      </c>
      <c r="BE1010" s="216">
        <f>IF(N1010="základní",J1010,0)</f>
        <v>0</v>
      </c>
      <c r="BF1010" s="216">
        <f>IF(N1010="snížená",J1010,0)</f>
        <v>0</v>
      </c>
      <c r="BG1010" s="216">
        <f>IF(N1010="zákl. přenesená",J1010,0)</f>
        <v>0</v>
      </c>
      <c r="BH1010" s="216">
        <f>IF(N1010="sníž. přenesená",J1010,0)</f>
        <v>0</v>
      </c>
      <c r="BI1010" s="216">
        <f>IF(N1010="nulová",J1010,0)</f>
        <v>0</v>
      </c>
      <c r="BJ1010" s="17" t="s">
        <v>76</v>
      </c>
      <c r="BK1010" s="216">
        <f>ROUND(I1010*H1010,2)</f>
        <v>0</v>
      </c>
      <c r="BL1010" s="17" t="s">
        <v>308</v>
      </c>
      <c r="BM1010" s="17" t="s">
        <v>1025</v>
      </c>
    </row>
    <row r="1011" spans="2:51" s="12" customFormat="1" ht="12">
      <c r="B1011" s="230"/>
      <c r="C1011" s="231"/>
      <c r="D1011" s="217" t="s">
        <v>157</v>
      </c>
      <c r="E1011" s="231"/>
      <c r="F1011" s="233" t="s">
        <v>1026</v>
      </c>
      <c r="G1011" s="231"/>
      <c r="H1011" s="234">
        <v>7.326</v>
      </c>
      <c r="I1011" s="235"/>
      <c r="J1011" s="231"/>
      <c r="K1011" s="231"/>
      <c r="L1011" s="236"/>
      <c r="M1011" s="237"/>
      <c r="N1011" s="238"/>
      <c r="O1011" s="238"/>
      <c r="P1011" s="238"/>
      <c r="Q1011" s="238"/>
      <c r="R1011" s="238"/>
      <c r="S1011" s="238"/>
      <c r="T1011" s="239"/>
      <c r="AT1011" s="240" t="s">
        <v>157</v>
      </c>
      <c r="AU1011" s="240" t="s">
        <v>80</v>
      </c>
      <c r="AV1011" s="12" t="s">
        <v>80</v>
      </c>
      <c r="AW1011" s="12" t="s">
        <v>4</v>
      </c>
      <c r="AX1011" s="12" t="s">
        <v>76</v>
      </c>
      <c r="AY1011" s="240" t="s">
        <v>145</v>
      </c>
    </row>
    <row r="1012" spans="2:65" s="1" customFormat="1" ht="14.4" customHeight="1">
      <c r="B1012" s="38"/>
      <c r="C1012" s="205" t="s">
        <v>1027</v>
      </c>
      <c r="D1012" s="205" t="s">
        <v>148</v>
      </c>
      <c r="E1012" s="206" t="s">
        <v>1028</v>
      </c>
      <c r="F1012" s="207" t="s">
        <v>1029</v>
      </c>
      <c r="G1012" s="208" t="s">
        <v>316</v>
      </c>
      <c r="H1012" s="209">
        <v>78.9</v>
      </c>
      <c r="I1012" s="210"/>
      <c r="J1012" s="211">
        <f>ROUND(I1012*H1012,2)</f>
        <v>0</v>
      </c>
      <c r="K1012" s="207" t="s">
        <v>19</v>
      </c>
      <c r="L1012" s="43"/>
      <c r="M1012" s="212" t="s">
        <v>19</v>
      </c>
      <c r="N1012" s="213" t="s">
        <v>42</v>
      </c>
      <c r="O1012" s="79"/>
      <c r="P1012" s="214">
        <f>O1012*H1012</f>
        <v>0</v>
      </c>
      <c r="Q1012" s="214">
        <v>0.00031</v>
      </c>
      <c r="R1012" s="214">
        <f>Q1012*H1012</f>
        <v>0.024459</v>
      </c>
      <c r="S1012" s="214">
        <v>0</v>
      </c>
      <c r="T1012" s="215">
        <f>S1012*H1012</f>
        <v>0</v>
      </c>
      <c r="AR1012" s="17" t="s">
        <v>308</v>
      </c>
      <c r="AT1012" s="17" t="s">
        <v>148</v>
      </c>
      <c r="AU1012" s="17" t="s">
        <v>80</v>
      </c>
      <c r="AY1012" s="17" t="s">
        <v>145</v>
      </c>
      <c r="BE1012" s="216">
        <f>IF(N1012="základní",J1012,0)</f>
        <v>0</v>
      </c>
      <c r="BF1012" s="216">
        <f>IF(N1012="snížená",J1012,0)</f>
        <v>0</v>
      </c>
      <c r="BG1012" s="216">
        <f>IF(N1012="zákl. přenesená",J1012,0)</f>
        <v>0</v>
      </c>
      <c r="BH1012" s="216">
        <f>IF(N1012="sníž. přenesená",J1012,0)</f>
        <v>0</v>
      </c>
      <c r="BI1012" s="216">
        <f>IF(N1012="nulová",J1012,0)</f>
        <v>0</v>
      </c>
      <c r="BJ1012" s="17" t="s">
        <v>76</v>
      </c>
      <c r="BK1012" s="216">
        <f>ROUND(I1012*H1012,2)</f>
        <v>0</v>
      </c>
      <c r="BL1012" s="17" t="s">
        <v>308</v>
      </c>
      <c r="BM1012" s="17" t="s">
        <v>1030</v>
      </c>
    </row>
    <row r="1013" spans="2:47" s="1" customFormat="1" ht="12">
      <c r="B1013" s="38"/>
      <c r="C1013" s="39"/>
      <c r="D1013" s="217" t="s">
        <v>155</v>
      </c>
      <c r="E1013" s="39"/>
      <c r="F1013" s="218" t="s">
        <v>1031</v>
      </c>
      <c r="G1013" s="39"/>
      <c r="H1013" s="39"/>
      <c r="I1013" s="131"/>
      <c r="J1013" s="39"/>
      <c r="K1013" s="39"/>
      <c r="L1013" s="43"/>
      <c r="M1013" s="219"/>
      <c r="N1013" s="79"/>
      <c r="O1013" s="79"/>
      <c r="P1013" s="79"/>
      <c r="Q1013" s="79"/>
      <c r="R1013" s="79"/>
      <c r="S1013" s="79"/>
      <c r="T1013" s="80"/>
      <c r="AT1013" s="17" t="s">
        <v>155</v>
      </c>
      <c r="AU1013" s="17" t="s">
        <v>80</v>
      </c>
    </row>
    <row r="1014" spans="2:51" s="11" customFormat="1" ht="12">
      <c r="B1014" s="220"/>
      <c r="C1014" s="221"/>
      <c r="D1014" s="217" t="s">
        <v>157</v>
      </c>
      <c r="E1014" s="222" t="s">
        <v>19</v>
      </c>
      <c r="F1014" s="223" t="s">
        <v>1145</v>
      </c>
      <c r="G1014" s="221"/>
      <c r="H1014" s="222" t="s">
        <v>19</v>
      </c>
      <c r="I1014" s="224"/>
      <c r="J1014" s="221"/>
      <c r="K1014" s="221"/>
      <c r="L1014" s="225"/>
      <c r="M1014" s="226"/>
      <c r="N1014" s="227"/>
      <c r="O1014" s="227"/>
      <c r="P1014" s="227"/>
      <c r="Q1014" s="227"/>
      <c r="R1014" s="227"/>
      <c r="S1014" s="227"/>
      <c r="T1014" s="228"/>
      <c r="AT1014" s="229" t="s">
        <v>157</v>
      </c>
      <c r="AU1014" s="229" t="s">
        <v>80</v>
      </c>
      <c r="AV1014" s="11" t="s">
        <v>76</v>
      </c>
      <c r="AW1014" s="11" t="s">
        <v>33</v>
      </c>
      <c r="AX1014" s="11" t="s">
        <v>71</v>
      </c>
      <c r="AY1014" s="229" t="s">
        <v>145</v>
      </c>
    </row>
    <row r="1015" spans="2:51" s="11" customFormat="1" ht="12">
      <c r="B1015" s="220"/>
      <c r="C1015" s="221"/>
      <c r="D1015" s="217" t="s">
        <v>157</v>
      </c>
      <c r="E1015" s="222" t="s">
        <v>19</v>
      </c>
      <c r="F1015" s="223" t="s">
        <v>159</v>
      </c>
      <c r="G1015" s="221"/>
      <c r="H1015" s="222" t="s">
        <v>19</v>
      </c>
      <c r="I1015" s="224"/>
      <c r="J1015" s="221"/>
      <c r="K1015" s="221"/>
      <c r="L1015" s="225"/>
      <c r="M1015" s="226"/>
      <c r="N1015" s="227"/>
      <c r="O1015" s="227"/>
      <c r="P1015" s="227"/>
      <c r="Q1015" s="227"/>
      <c r="R1015" s="227"/>
      <c r="S1015" s="227"/>
      <c r="T1015" s="228"/>
      <c r="AT1015" s="229" t="s">
        <v>157</v>
      </c>
      <c r="AU1015" s="229" t="s">
        <v>80</v>
      </c>
      <c r="AV1015" s="11" t="s">
        <v>76</v>
      </c>
      <c r="AW1015" s="11" t="s">
        <v>33</v>
      </c>
      <c r="AX1015" s="11" t="s">
        <v>71</v>
      </c>
      <c r="AY1015" s="229" t="s">
        <v>145</v>
      </c>
    </row>
    <row r="1016" spans="2:51" s="11" customFormat="1" ht="12">
      <c r="B1016" s="220"/>
      <c r="C1016" s="221"/>
      <c r="D1016" s="217" t="s">
        <v>157</v>
      </c>
      <c r="E1016" s="222" t="s">
        <v>19</v>
      </c>
      <c r="F1016" s="223" t="s">
        <v>466</v>
      </c>
      <c r="G1016" s="221"/>
      <c r="H1016" s="222" t="s">
        <v>19</v>
      </c>
      <c r="I1016" s="224"/>
      <c r="J1016" s="221"/>
      <c r="K1016" s="221"/>
      <c r="L1016" s="225"/>
      <c r="M1016" s="226"/>
      <c r="N1016" s="227"/>
      <c r="O1016" s="227"/>
      <c r="P1016" s="227"/>
      <c r="Q1016" s="227"/>
      <c r="R1016" s="227"/>
      <c r="S1016" s="227"/>
      <c r="T1016" s="228"/>
      <c r="AT1016" s="229" t="s">
        <v>157</v>
      </c>
      <c r="AU1016" s="229" t="s">
        <v>80</v>
      </c>
      <c r="AV1016" s="11" t="s">
        <v>76</v>
      </c>
      <c r="AW1016" s="11" t="s">
        <v>33</v>
      </c>
      <c r="AX1016" s="11" t="s">
        <v>71</v>
      </c>
      <c r="AY1016" s="229" t="s">
        <v>145</v>
      </c>
    </row>
    <row r="1017" spans="2:51" s="12" customFormat="1" ht="12">
      <c r="B1017" s="230"/>
      <c r="C1017" s="231"/>
      <c r="D1017" s="217" t="s">
        <v>157</v>
      </c>
      <c r="E1017" s="232" t="s">
        <v>19</v>
      </c>
      <c r="F1017" s="233" t="s">
        <v>1032</v>
      </c>
      <c r="G1017" s="231"/>
      <c r="H1017" s="234">
        <v>18</v>
      </c>
      <c r="I1017" s="235"/>
      <c r="J1017" s="231"/>
      <c r="K1017" s="231"/>
      <c r="L1017" s="236"/>
      <c r="M1017" s="237"/>
      <c r="N1017" s="238"/>
      <c r="O1017" s="238"/>
      <c r="P1017" s="238"/>
      <c r="Q1017" s="238"/>
      <c r="R1017" s="238"/>
      <c r="S1017" s="238"/>
      <c r="T1017" s="239"/>
      <c r="AT1017" s="240" t="s">
        <v>157</v>
      </c>
      <c r="AU1017" s="240" t="s">
        <v>80</v>
      </c>
      <c r="AV1017" s="12" t="s">
        <v>80</v>
      </c>
      <c r="AW1017" s="12" t="s">
        <v>33</v>
      </c>
      <c r="AX1017" s="12" t="s">
        <v>71</v>
      </c>
      <c r="AY1017" s="240" t="s">
        <v>145</v>
      </c>
    </row>
    <row r="1018" spans="2:51" s="12" customFormat="1" ht="12">
      <c r="B1018" s="230"/>
      <c r="C1018" s="231"/>
      <c r="D1018" s="217" t="s">
        <v>157</v>
      </c>
      <c r="E1018" s="232" t="s">
        <v>19</v>
      </c>
      <c r="F1018" s="233" t="s">
        <v>1033</v>
      </c>
      <c r="G1018" s="231"/>
      <c r="H1018" s="234">
        <v>34.6</v>
      </c>
      <c r="I1018" s="235"/>
      <c r="J1018" s="231"/>
      <c r="K1018" s="231"/>
      <c r="L1018" s="236"/>
      <c r="M1018" s="237"/>
      <c r="N1018" s="238"/>
      <c r="O1018" s="238"/>
      <c r="P1018" s="238"/>
      <c r="Q1018" s="238"/>
      <c r="R1018" s="238"/>
      <c r="S1018" s="238"/>
      <c r="T1018" s="239"/>
      <c r="AT1018" s="240" t="s">
        <v>157</v>
      </c>
      <c r="AU1018" s="240" t="s">
        <v>80</v>
      </c>
      <c r="AV1018" s="12" t="s">
        <v>80</v>
      </c>
      <c r="AW1018" s="12" t="s">
        <v>33</v>
      </c>
      <c r="AX1018" s="12" t="s">
        <v>71</v>
      </c>
      <c r="AY1018" s="240" t="s">
        <v>145</v>
      </c>
    </row>
    <row r="1019" spans="2:51" s="11" customFormat="1" ht="12">
      <c r="B1019" s="220"/>
      <c r="C1019" s="221"/>
      <c r="D1019" s="217" t="s">
        <v>157</v>
      </c>
      <c r="E1019" s="222" t="s">
        <v>19</v>
      </c>
      <c r="F1019" s="223" t="s">
        <v>468</v>
      </c>
      <c r="G1019" s="221"/>
      <c r="H1019" s="222" t="s">
        <v>19</v>
      </c>
      <c r="I1019" s="224"/>
      <c r="J1019" s="221"/>
      <c r="K1019" s="221"/>
      <c r="L1019" s="225"/>
      <c r="M1019" s="226"/>
      <c r="N1019" s="227"/>
      <c r="O1019" s="227"/>
      <c r="P1019" s="227"/>
      <c r="Q1019" s="227"/>
      <c r="R1019" s="227"/>
      <c r="S1019" s="227"/>
      <c r="T1019" s="228"/>
      <c r="AT1019" s="229" t="s">
        <v>157</v>
      </c>
      <c r="AU1019" s="229" t="s">
        <v>80</v>
      </c>
      <c r="AV1019" s="11" t="s">
        <v>76</v>
      </c>
      <c r="AW1019" s="11" t="s">
        <v>33</v>
      </c>
      <c r="AX1019" s="11" t="s">
        <v>71</v>
      </c>
      <c r="AY1019" s="229" t="s">
        <v>145</v>
      </c>
    </row>
    <row r="1020" spans="2:51" s="12" customFormat="1" ht="12">
      <c r="B1020" s="230"/>
      <c r="C1020" s="231"/>
      <c r="D1020" s="217" t="s">
        <v>157</v>
      </c>
      <c r="E1020" s="232" t="s">
        <v>19</v>
      </c>
      <c r="F1020" s="233" t="s">
        <v>1268</v>
      </c>
      <c r="G1020" s="231"/>
      <c r="H1020" s="234">
        <v>9</v>
      </c>
      <c r="I1020" s="235"/>
      <c r="J1020" s="231"/>
      <c r="K1020" s="231"/>
      <c r="L1020" s="236"/>
      <c r="M1020" s="237"/>
      <c r="N1020" s="238"/>
      <c r="O1020" s="238"/>
      <c r="P1020" s="238"/>
      <c r="Q1020" s="238"/>
      <c r="R1020" s="238"/>
      <c r="S1020" s="238"/>
      <c r="T1020" s="239"/>
      <c r="AT1020" s="240" t="s">
        <v>157</v>
      </c>
      <c r="AU1020" s="240" t="s">
        <v>80</v>
      </c>
      <c r="AV1020" s="12" t="s">
        <v>80</v>
      </c>
      <c r="AW1020" s="12" t="s">
        <v>33</v>
      </c>
      <c r="AX1020" s="12" t="s">
        <v>71</v>
      </c>
      <c r="AY1020" s="240" t="s">
        <v>145</v>
      </c>
    </row>
    <row r="1021" spans="2:51" s="12" customFormat="1" ht="12">
      <c r="B1021" s="230"/>
      <c r="C1021" s="231"/>
      <c r="D1021" s="217" t="s">
        <v>157</v>
      </c>
      <c r="E1021" s="232" t="s">
        <v>19</v>
      </c>
      <c r="F1021" s="233" t="s">
        <v>1269</v>
      </c>
      <c r="G1021" s="231"/>
      <c r="H1021" s="234">
        <v>17.3</v>
      </c>
      <c r="I1021" s="235"/>
      <c r="J1021" s="231"/>
      <c r="K1021" s="231"/>
      <c r="L1021" s="236"/>
      <c r="M1021" s="237"/>
      <c r="N1021" s="238"/>
      <c r="O1021" s="238"/>
      <c r="P1021" s="238"/>
      <c r="Q1021" s="238"/>
      <c r="R1021" s="238"/>
      <c r="S1021" s="238"/>
      <c r="T1021" s="239"/>
      <c r="AT1021" s="240" t="s">
        <v>157</v>
      </c>
      <c r="AU1021" s="240" t="s">
        <v>80</v>
      </c>
      <c r="AV1021" s="12" t="s">
        <v>80</v>
      </c>
      <c r="AW1021" s="12" t="s">
        <v>33</v>
      </c>
      <c r="AX1021" s="12" t="s">
        <v>71</v>
      </c>
      <c r="AY1021" s="240" t="s">
        <v>145</v>
      </c>
    </row>
    <row r="1022" spans="2:51" s="13" customFormat="1" ht="12">
      <c r="B1022" s="251"/>
      <c r="C1022" s="252"/>
      <c r="D1022" s="217" t="s">
        <v>157</v>
      </c>
      <c r="E1022" s="253" t="s">
        <v>19</v>
      </c>
      <c r="F1022" s="254" t="s">
        <v>185</v>
      </c>
      <c r="G1022" s="252"/>
      <c r="H1022" s="255">
        <v>78.9</v>
      </c>
      <c r="I1022" s="256"/>
      <c r="J1022" s="252"/>
      <c r="K1022" s="252"/>
      <c r="L1022" s="257"/>
      <c r="M1022" s="258"/>
      <c r="N1022" s="259"/>
      <c r="O1022" s="259"/>
      <c r="P1022" s="259"/>
      <c r="Q1022" s="259"/>
      <c r="R1022" s="259"/>
      <c r="S1022" s="259"/>
      <c r="T1022" s="260"/>
      <c r="AT1022" s="261" t="s">
        <v>157</v>
      </c>
      <c r="AU1022" s="261" t="s">
        <v>80</v>
      </c>
      <c r="AV1022" s="13" t="s">
        <v>153</v>
      </c>
      <c r="AW1022" s="13" t="s">
        <v>33</v>
      </c>
      <c r="AX1022" s="13" t="s">
        <v>76</v>
      </c>
      <c r="AY1022" s="261" t="s">
        <v>145</v>
      </c>
    </row>
    <row r="1023" spans="2:65" s="1" customFormat="1" ht="14.4" customHeight="1">
      <c r="B1023" s="38"/>
      <c r="C1023" s="205" t="s">
        <v>1036</v>
      </c>
      <c r="D1023" s="205" t="s">
        <v>148</v>
      </c>
      <c r="E1023" s="206" t="s">
        <v>1037</v>
      </c>
      <c r="F1023" s="207" t="s">
        <v>1038</v>
      </c>
      <c r="G1023" s="208" t="s">
        <v>316</v>
      </c>
      <c r="H1023" s="209">
        <v>317.6</v>
      </c>
      <c r="I1023" s="210"/>
      <c r="J1023" s="211">
        <f>ROUND(I1023*H1023,2)</f>
        <v>0</v>
      </c>
      <c r="K1023" s="207" t="s">
        <v>19</v>
      </c>
      <c r="L1023" s="43"/>
      <c r="M1023" s="212" t="s">
        <v>19</v>
      </c>
      <c r="N1023" s="213" t="s">
        <v>42</v>
      </c>
      <c r="O1023" s="79"/>
      <c r="P1023" s="214">
        <f>O1023*H1023</f>
        <v>0</v>
      </c>
      <c r="Q1023" s="214">
        <v>0.00026</v>
      </c>
      <c r="R1023" s="214">
        <f>Q1023*H1023</f>
        <v>0.082576</v>
      </c>
      <c r="S1023" s="214">
        <v>0</v>
      </c>
      <c r="T1023" s="215">
        <f>S1023*H1023</f>
        <v>0</v>
      </c>
      <c r="AR1023" s="17" t="s">
        <v>308</v>
      </c>
      <c r="AT1023" s="17" t="s">
        <v>148</v>
      </c>
      <c r="AU1023" s="17" t="s">
        <v>80</v>
      </c>
      <c r="AY1023" s="17" t="s">
        <v>145</v>
      </c>
      <c r="BE1023" s="216">
        <f>IF(N1023="základní",J1023,0)</f>
        <v>0</v>
      </c>
      <c r="BF1023" s="216">
        <f>IF(N1023="snížená",J1023,0)</f>
        <v>0</v>
      </c>
      <c r="BG1023" s="216">
        <f>IF(N1023="zákl. přenesená",J1023,0)</f>
        <v>0</v>
      </c>
      <c r="BH1023" s="216">
        <f>IF(N1023="sníž. přenesená",J1023,0)</f>
        <v>0</v>
      </c>
      <c r="BI1023" s="216">
        <f>IF(N1023="nulová",J1023,0)</f>
        <v>0</v>
      </c>
      <c r="BJ1023" s="17" t="s">
        <v>76</v>
      </c>
      <c r="BK1023" s="216">
        <f>ROUND(I1023*H1023,2)</f>
        <v>0</v>
      </c>
      <c r="BL1023" s="17" t="s">
        <v>308</v>
      </c>
      <c r="BM1023" s="17" t="s">
        <v>1039</v>
      </c>
    </row>
    <row r="1024" spans="2:47" s="1" customFormat="1" ht="12">
      <c r="B1024" s="38"/>
      <c r="C1024" s="39"/>
      <c r="D1024" s="217" t="s">
        <v>155</v>
      </c>
      <c r="E1024" s="39"/>
      <c r="F1024" s="218" t="s">
        <v>1031</v>
      </c>
      <c r="G1024" s="39"/>
      <c r="H1024" s="39"/>
      <c r="I1024" s="131"/>
      <c r="J1024" s="39"/>
      <c r="K1024" s="39"/>
      <c r="L1024" s="43"/>
      <c r="M1024" s="219"/>
      <c r="N1024" s="79"/>
      <c r="O1024" s="79"/>
      <c r="P1024" s="79"/>
      <c r="Q1024" s="79"/>
      <c r="R1024" s="79"/>
      <c r="S1024" s="79"/>
      <c r="T1024" s="80"/>
      <c r="AT1024" s="17" t="s">
        <v>155</v>
      </c>
      <c r="AU1024" s="17" t="s">
        <v>80</v>
      </c>
    </row>
    <row r="1025" spans="2:51" s="11" customFormat="1" ht="12">
      <c r="B1025" s="220"/>
      <c r="C1025" s="221"/>
      <c r="D1025" s="217" t="s">
        <v>157</v>
      </c>
      <c r="E1025" s="222" t="s">
        <v>19</v>
      </c>
      <c r="F1025" s="223" t="s">
        <v>1145</v>
      </c>
      <c r="G1025" s="221"/>
      <c r="H1025" s="222" t="s">
        <v>19</v>
      </c>
      <c r="I1025" s="224"/>
      <c r="J1025" s="221"/>
      <c r="K1025" s="221"/>
      <c r="L1025" s="225"/>
      <c r="M1025" s="226"/>
      <c r="N1025" s="227"/>
      <c r="O1025" s="227"/>
      <c r="P1025" s="227"/>
      <c r="Q1025" s="227"/>
      <c r="R1025" s="227"/>
      <c r="S1025" s="227"/>
      <c r="T1025" s="228"/>
      <c r="AT1025" s="229" t="s">
        <v>157</v>
      </c>
      <c r="AU1025" s="229" t="s">
        <v>80</v>
      </c>
      <c r="AV1025" s="11" t="s">
        <v>76</v>
      </c>
      <c r="AW1025" s="11" t="s">
        <v>33</v>
      </c>
      <c r="AX1025" s="11" t="s">
        <v>71</v>
      </c>
      <c r="AY1025" s="229" t="s">
        <v>145</v>
      </c>
    </row>
    <row r="1026" spans="2:51" s="11" customFormat="1" ht="12">
      <c r="B1026" s="220"/>
      <c r="C1026" s="221"/>
      <c r="D1026" s="217" t="s">
        <v>157</v>
      </c>
      <c r="E1026" s="222" t="s">
        <v>19</v>
      </c>
      <c r="F1026" s="223" t="s">
        <v>159</v>
      </c>
      <c r="G1026" s="221"/>
      <c r="H1026" s="222" t="s">
        <v>19</v>
      </c>
      <c r="I1026" s="224"/>
      <c r="J1026" s="221"/>
      <c r="K1026" s="221"/>
      <c r="L1026" s="225"/>
      <c r="M1026" s="226"/>
      <c r="N1026" s="227"/>
      <c r="O1026" s="227"/>
      <c r="P1026" s="227"/>
      <c r="Q1026" s="227"/>
      <c r="R1026" s="227"/>
      <c r="S1026" s="227"/>
      <c r="T1026" s="228"/>
      <c r="AT1026" s="229" t="s">
        <v>157</v>
      </c>
      <c r="AU1026" s="229" t="s">
        <v>80</v>
      </c>
      <c r="AV1026" s="11" t="s">
        <v>76</v>
      </c>
      <c r="AW1026" s="11" t="s">
        <v>33</v>
      </c>
      <c r="AX1026" s="11" t="s">
        <v>71</v>
      </c>
      <c r="AY1026" s="229" t="s">
        <v>145</v>
      </c>
    </row>
    <row r="1027" spans="2:51" s="11" customFormat="1" ht="12">
      <c r="B1027" s="220"/>
      <c r="C1027" s="221"/>
      <c r="D1027" s="217" t="s">
        <v>157</v>
      </c>
      <c r="E1027" s="222" t="s">
        <v>19</v>
      </c>
      <c r="F1027" s="223" t="s">
        <v>466</v>
      </c>
      <c r="G1027" s="221"/>
      <c r="H1027" s="222" t="s">
        <v>19</v>
      </c>
      <c r="I1027" s="224"/>
      <c r="J1027" s="221"/>
      <c r="K1027" s="221"/>
      <c r="L1027" s="225"/>
      <c r="M1027" s="226"/>
      <c r="N1027" s="227"/>
      <c r="O1027" s="227"/>
      <c r="P1027" s="227"/>
      <c r="Q1027" s="227"/>
      <c r="R1027" s="227"/>
      <c r="S1027" s="227"/>
      <c r="T1027" s="228"/>
      <c r="AT1027" s="229" t="s">
        <v>157</v>
      </c>
      <c r="AU1027" s="229" t="s">
        <v>80</v>
      </c>
      <c r="AV1027" s="11" t="s">
        <v>76</v>
      </c>
      <c r="AW1027" s="11" t="s">
        <v>33</v>
      </c>
      <c r="AX1027" s="11" t="s">
        <v>71</v>
      </c>
      <c r="AY1027" s="229" t="s">
        <v>145</v>
      </c>
    </row>
    <row r="1028" spans="2:51" s="12" customFormat="1" ht="12">
      <c r="B1028" s="230"/>
      <c r="C1028" s="231"/>
      <c r="D1028" s="217" t="s">
        <v>157</v>
      </c>
      <c r="E1028" s="232" t="s">
        <v>19</v>
      </c>
      <c r="F1028" s="233" t="s">
        <v>568</v>
      </c>
      <c r="G1028" s="231"/>
      <c r="H1028" s="234">
        <v>80</v>
      </c>
      <c r="I1028" s="235"/>
      <c r="J1028" s="231"/>
      <c r="K1028" s="231"/>
      <c r="L1028" s="236"/>
      <c r="M1028" s="237"/>
      <c r="N1028" s="238"/>
      <c r="O1028" s="238"/>
      <c r="P1028" s="238"/>
      <c r="Q1028" s="238"/>
      <c r="R1028" s="238"/>
      <c r="S1028" s="238"/>
      <c r="T1028" s="239"/>
      <c r="AT1028" s="240" t="s">
        <v>157</v>
      </c>
      <c r="AU1028" s="240" t="s">
        <v>80</v>
      </c>
      <c r="AV1028" s="12" t="s">
        <v>80</v>
      </c>
      <c r="AW1028" s="12" t="s">
        <v>33</v>
      </c>
      <c r="AX1028" s="12" t="s">
        <v>71</v>
      </c>
      <c r="AY1028" s="240" t="s">
        <v>145</v>
      </c>
    </row>
    <row r="1029" spans="2:51" s="12" customFormat="1" ht="12">
      <c r="B1029" s="230"/>
      <c r="C1029" s="231"/>
      <c r="D1029" s="217" t="s">
        <v>157</v>
      </c>
      <c r="E1029" s="232" t="s">
        <v>19</v>
      </c>
      <c r="F1029" s="233" t="s">
        <v>569</v>
      </c>
      <c r="G1029" s="231"/>
      <c r="H1029" s="234">
        <v>118</v>
      </c>
      <c r="I1029" s="235"/>
      <c r="J1029" s="231"/>
      <c r="K1029" s="231"/>
      <c r="L1029" s="236"/>
      <c r="M1029" s="237"/>
      <c r="N1029" s="238"/>
      <c r="O1029" s="238"/>
      <c r="P1029" s="238"/>
      <c r="Q1029" s="238"/>
      <c r="R1029" s="238"/>
      <c r="S1029" s="238"/>
      <c r="T1029" s="239"/>
      <c r="AT1029" s="240" t="s">
        <v>157</v>
      </c>
      <c r="AU1029" s="240" t="s">
        <v>80</v>
      </c>
      <c r="AV1029" s="12" t="s">
        <v>80</v>
      </c>
      <c r="AW1029" s="12" t="s">
        <v>33</v>
      </c>
      <c r="AX1029" s="12" t="s">
        <v>71</v>
      </c>
      <c r="AY1029" s="240" t="s">
        <v>145</v>
      </c>
    </row>
    <row r="1030" spans="2:51" s="11" customFormat="1" ht="12">
      <c r="B1030" s="220"/>
      <c r="C1030" s="221"/>
      <c r="D1030" s="217" t="s">
        <v>157</v>
      </c>
      <c r="E1030" s="222" t="s">
        <v>19</v>
      </c>
      <c r="F1030" s="223" t="s">
        <v>468</v>
      </c>
      <c r="G1030" s="221"/>
      <c r="H1030" s="222" t="s">
        <v>19</v>
      </c>
      <c r="I1030" s="224"/>
      <c r="J1030" s="221"/>
      <c r="K1030" s="221"/>
      <c r="L1030" s="225"/>
      <c r="M1030" s="226"/>
      <c r="N1030" s="227"/>
      <c r="O1030" s="227"/>
      <c r="P1030" s="227"/>
      <c r="Q1030" s="227"/>
      <c r="R1030" s="227"/>
      <c r="S1030" s="227"/>
      <c r="T1030" s="228"/>
      <c r="AT1030" s="229" t="s">
        <v>157</v>
      </c>
      <c r="AU1030" s="229" t="s">
        <v>80</v>
      </c>
      <c r="AV1030" s="11" t="s">
        <v>76</v>
      </c>
      <c r="AW1030" s="11" t="s">
        <v>33</v>
      </c>
      <c r="AX1030" s="11" t="s">
        <v>71</v>
      </c>
      <c r="AY1030" s="229" t="s">
        <v>145</v>
      </c>
    </row>
    <row r="1031" spans="2:51" s="12" customFormat="1" ht="12">
      <c r="B1031" s="230"/>
      <c r="C1031" s="231"/>
      <c r="D1031" s="217" t="s">
        <v>157</v>
      </c>
      <c r="E1031" s="232" t="s">
        <v>19</v>
      </c>
      <c r="F1031" s="233" t="s">
        <v>1210</v>
      </c>
      <c r="G1031" s="231"/>
      <c r="H1031" s="234">
        <v>40</v>
      </c>
      <c r="I1031" s="235"/>
      <c r="J1031" s="231"/>
      <c r="K1031" s="231"/>
      <c r="L1031" s="236"/>
      <c r="M1031" s="237"/>
      <c r="N1031" s="238"/>
      <c r="O1031" s="238"/>
      <c r="P1031" s="238"/>
      <c r="Q1031" s="238"/>
      <c r="R1031" s="238"/>
      <c r="S1031" s="238"/>
      <c r="T1031" s="239"/>
      <c r="AT1031" s="240" t="s">
        <v>157</v>
      </c>
      <c r="AU1031" s="240" t="s">
        <v>80</v>
      </c>
      <c r="AV1031" s="12" t="s">
        <v>80</v>
      </c>
      <c r="AW1031" s="12" t="s">
        <v>33</v>
      </c>
      <c r="AX1031" s="12" t="s">
        <v>71</v>
      </c>
      <c r="AY1031" s="240" t="s">
        <v>145</v>
      </c>
    </row>
    <row r="1032" spans="2:51" s="12" customFormat="1" ht="12">
      <c r="B1032" s="230"/>
      <c r="C1032" s="231"/>
      <c r="D1032" s="217" t="s">
        <v>157</v>
      </c>
      <c r="E1032" s="232" t="s">
        <v>19</v>
      </c>
      <c r="F1032" s="233" t="s">
        <v>1211</v>
      </c>
      <c r="G1032" s="231"/>
      <c r="H1032" s="234">
        <v>67.6</v>
      </c>
      <c r="I1032" s="235"/>
      <c r="J1032" s="231"/>
      <c r="K1032" s="231"/>
      <c r="L1032" s="236"/>
      <c r="M1032" s="237"/>
      <c r="N1032" s="238"/>
      <c r="O1032" s="238"/>
      <c r="P1032" s="238"/>
      <c r="Q1032" s="238"/>
      <c r="R1032" s="238"/>
      <c r="S1032" s="238"/>
      <c r="T1032" s="239"/>
      <c r="AT1032" s="240" t="s">
        <v>157</v>
      </c>
      <c r="AU1032" s="240" t="s">
        <v>80</v>
      </c>
      <c r="AV1032" s="12" t="s">
        <v>80</v>
      </c>
      <c r="AW1032" s="12" t="s">
        <v>33</v>
      </c>
      <c r="AX1032" s="12" t="s">
        <v>71</v>
      </c>
      <c r="AY1032" s="240" t="s">
        <v>145</v>
      </c>
    </row>
    <row r="1033" spans="2:51" s="14" customFormat="1" ht="12">
      <c r="B1033" s="262"/>
      <c r="C1033" s="263"/>
      <c r="D1033" s="217" t="s">
        <v>157</v>
      </c>
      <c r="E1033" s="264" t="s">
        <v>19</v>
      </c>
      <c r="F1033" s="265" t="s">
        <v>229</v>
      </c>
      <c r="G1033" s="263"/>
      <c r="H1033" s="266">
        <v>305.6</v>
      </c>
      <c r="I1033" s="267"/>
      <c r="J1033" s="263"/>
      <c r="K1033" s="263"/>
      <c r="L1033" s="268"/>
      <c r="M1033" s="269"/>
      <c r="N1033" s="270"/>
      <c r="O1033" s="270"/>
      <c r="P1033" s="270"/>
      <c r="Q1033" s="270"/>
      <c r="R1033" s="270"/>
      <c r="S1033" s="270"/>
      <c r="T1033" s="271"/>
      <c r="AT1033" s="272" t="s">
        <v>157</v>
      </c>
      <c r="AU1033" s="272" t="s">
        <v>80</v>
      </c>
      <c r="AV1033" s="14" t="s">
        <v>146</v>
      </c>
      <c r="AW1033" s="14" t="s">
        <v>33</v>
      </c>
      <c r="AX1033" s="14" t="s">
        <v>71</v>
      </c>
      <c r="AY1033" s="272" t="s">
        <v>145</v>
      </c>
    </row>
    <row r="1034" spans="2:51" s="11" customFormat="1" ht="12">
      <c r="B1034" s="220"/>
      <c r="C1034" s="221"/>
      <c r="D1034" s="217" t="s">
        <v>157</v>
      </c>
      <c r="E1034" s="222" t="s">
        <v>19</v>
      </c>
      <c r="F1034" s="223" t="s">
        <v>261</v>
      </c>
      <c r="G1034" s="221"/>
      <c r="H1034" s="222" t="s">
        <v>19</v>
      </c>
      <c r="I1034" s="224"/>
      <c r="J1034" s="221"/>
      <c r="K1034" s="221"/>
      <c r="L1034" s="225"/>
      <c r="M1034" s="226"/>
      <c r="N1034" s="227"/>
      <c r="O1034" s="227"/>
      <c r="P1034" s="227"/>
      <c r="Q1034" s="227"/>
      <c r="R1034" s="227"/>
      <c r="S1034" s="227"/>
      <c r="T1034" s="228"/>
      <c r="AT1034" s="229" t="s">
        <v>157</v>
      </c>
      <c r="AU1034" s="229" t="s">
        <v>80</v>
      </c>
      <c r="AV1034" s="11" t="s">
        <v>76</v>
      </c>
      <c r="AW1034" s="11" t="s">
        <v>33</v>
      </c>
      <c r="AX1034" s="11" t="s">
        <v>71</v>
      </c>
      <c r="AY1034" s="229" t="s">
        <v>145</v>
      </c>
    </row>
    <row r="1035" spans="2:51" s="12" customFormat="1" ht="12">
      <c r="B1035" s="230"/>
      <c r="C1035" s="231"/>
      <c r="D1035" s="217" t="s">
        <v>157</v>
      </c>
      <c r="E1035" s="232" t="s">
        <v>19</v>
      </c>
      <c r="F1035" s="233" t="s">
        <v>282</v>
      </c>
      <c r="G1035" s="231"/>
      <c r="H1035" s="234">
        <v>12</v>
      </c>
      <c r="I1035" s="235"/>
      <c r="J1035" s="231"/>
      <c r="K1035" s="231"/>
      <c r="L1035" s="236"/>
      <c r="M1035" s="237"/>
      <c r="N1035" s="238"/>
      <c r="O1035" s="238"/>
      <c r="P1035" s="238"/>
      <c r="Q1035" s="238"/>
      <c r="R1035" s="238"/>
      <c r="S1035" s="238"/>
      <c r="T1035" s="239"/>
      <c r="AT1035" s="240" t="s">
        <v>157</v>
      </c>
      <c r="AU1035" s="240" t="s">
        <v>80</v>
      </c>
      <c r="AV1035" s="12" t="s">
        <v>80</v>
      </c>
      <c r="AW1035" s="12" t="s">
        <v>33</v>
      </c>
      <c r="AX1035" s="12" t="s">
        <v>71</v>
      </c>
      <c r="AY1035" s="240" t="s">
        <v>145</v>
      </c>
    </row>
    <row r="1036" spans="2:51" s="14" customFormat="1" ht="12">
      <c r="B1036" s="262"/>
      <c r="C1036" s="263"/>
      <c r="D1036" s="217" t="s">
        <v>157</v>
      </c>
      <c r="E1036" s="264" t="s">
        <v>19</v>
      </c>
      <c r="F1036" s="265" t="s">
        <v>229</v>
      </c>
      <c r="G1036" s="263"/>
      <c r="H1036" s="266">
        <v>12</v>
      </c>
      <c r="I1036" s="267"/>
      <c r="J1036" s="263"/>
      <c r="K1036" s="263"/>
      <c r="L1036" s="268"/>
      <c r="M1036" s="269"/>
      <c r="N1036" s="270"/>
      <c r="O1036" s="270"/>
      <c r="P1036" s="270"/>
      <c r="Q1036" s="270"/>
      <c r="R1036" s="270"/>
      <c r="S1036" s="270"/>
      <c r="T1036" s="271"/>
      <c r="AT1036" s="272" t="s">
        <v>157</v>
      </c>
      <c r="AU1036" s="272" t="s">
        <v>80</v>
      </c>
      <c r="AV1036" s="14" t="s">
        <v>146</v>
      </c>
      <c r="AW1036" s="14" t="s">
        <v>33</v>
      </c>
      <c r="AX1036" s="14" t="s">
        <v>71</v>
      </c>
      <c r="AY1036" s="272" t="s">
        <v>145</v>
      </c>
    </row>
    <row r="1037" spans="2:51" s="13" customFormat="1" ht="12">
      <c r="B1037" s="251"/>
      <c r="C1037" s="252"/>
      <c r="D1037" s="217" t="s">
        <v>157</v>
      </c>
      <c r="E1037" s="253" t="s">
        <v>19</v>
      </c>
      <c r="F1037" s="254" t="s">
        <v>185</v>
      </c>
      <c r="G1037" s="252"/>
      <c r="H1037" s="255">
        <v>317.6</v>
      </c>
      <c r="I1037" s="256"/>
      <c r="J1037" s="252"/>
      <c r="K1037" s="252"/>
      <c r="L1037" s="257"/>
      <c r="M1037" s="258"/>
      <c r="N1037" s="259"/>
      <c r="O1037" s="259"/>
      <c r="P1037" s="259"/>
      <c r="Q1037" s="259"/>
      <c r="R1037" s="259"/>
      <c r="S1037" s="259"/>
      <c r="T1037" s="260"/>
      <c r="AT1037" s="261" t="s">
        <v>157</v>
      </c>
      <c r="AU1037" s="261" t="s">
        <v>80</v>
      </c>
      <c r="AV1037" s="13" t="s">
        <v>153</v>
      </c>
      <c r="AW1037" s="13" t="s">
        <v>33</v>
      </c>
      <c r="AX1037" s="13" t="s">
        <v>76</v>
      </c>
      <c r="AY1037" s="261" t="s">
        <v>145</v>
      </c>
    </row>
    <row r="1038" spans="2:65" s="1" customFormat="1" ht="20.4" customHeight="1">
      <c r="B1038" s="38"/>
      <c r="C1038" s="205" t="s">
        <v>1040</v>
      </c>
      <c r="D1038" s="205" t="s">
        <v>148</v>
      </c>
      <c r="E1038" s="206" t="s">
        <v>1041</v>
      </c>
      <c r="F1038" s="207" t="s">
        <v>1042</v>
      </c>
      <c r="G1038" s="208" t="s">
        <v>316</v>
      </c>
      <c r="H1038" s="209">
        <v>517.6</v>
      </c>
      <c r="I1038" s="210"/>
      <c r="J1038" s="211">
        <f>ROUND(I1038*H1038,2)</f>
        <v>0</v>
      </c>
      <c r="K1038" s="207" t="s">
        <v>152</v>
      </c>
      <c r="L1038" s="43"/>
      <c r="M1038" s="212" t="s">
        <v>19</v>
      </c>
      <c r="N1038" s="213" t="s">
        <v>42</v>
      </c>
      <c r="O1038" s="79"/>
      <c r="P1038" s="214">
        <f>O1038*H1038</f>
        <v>0</v>
      </c>
      <c r="Q1038" s="214">
        <v>3E-05</v>
      </c>
      <c r="R1038" s="214">
        <f>Q1038*H1038</f>
        <v>0.015528000000000002</v>
      </c>
      <c r="S1038" s="214">
        <v>0</v>
      </c>
      <c r="T1038" s="215">
        <f>S1038*H1038</f>
        <v>0</v>
      </c>
      <c r="AR1038" s="17" t="s">
        <v>308</v>
      </c>
      <c r="AT1038" s="17" t="s">
        <v>148</v>
      </c>
      <c r="AU1038" s="17" t="s">
        <v>80</v>
      </c>
      <c r="AY1038" s="17" t="s">
        <v>145</v>
      </c>
      <c r="BE1038" s="216">
        <f>IF(N1038="základní",J1038,0)</f>
        <v>0</v>
      </c>
      <c r="BF1038" s="216">
        <f>IF(N1038="snížená",J1038,0)</f>
        <v>0</v>
      </c>
      <c r="BG1038" s="216">
        <f>IF(N1038="zákl. přenesená",J1038,0)</f>
        <v>0</v>
      </c>
      <c r="BH1038" s="216">
        <f>IF(N1038="sníž. přenesená",J1038,0)</f>
        <v>0</v>
      </c>
      <c r="BI1038" s="216">
        <f>IF(N1038="nulová",J1038,0)</f>
        <v>0</v>
      </c>
      <c r="BJ1038" s="17" t="s">
        <v>76</v>
      </c>
      <c r="BK1038" s="216">
        <f>ROUND(I1038*H1038,2)</f>
        <v>0</v>
      </c>
      <c r="BL1038" s="17" t="s">
        <v>308</v>
      </c>
      <c r="BM1038" s="17" t="s">
        <v>1043</v>
      </c>
    </row>
    <row r="1039" spans="2:47" s="1" customFormat="1" ht="12">
      <c r="B1039" s="38"/>
      <c r="C1039" s="39"/>
      <c r="D1039" s="217" t="s">
        <v>155</v>
      </c>
      <c r="E1039" s="39"/>
      <c r="F1039" s="218" t="s">
        <v>1031</v>
      </c>
      <c r="G1039" s="39"/>
      <c r="H1039" s="39"/>
      <c r="I1039" s="131"/>
      <c r="J1039" s="39"/>
      <c r="K1039" s="39"/>
      <c r="L1039" s="43"/>
      <c r="M1039" s="219"/>
      <c r="N1039" s="79"/>
      <c r="O1039" s="79"/>
      <c r="P1039" s="79"/>
      <c r="Q1039" s="79"/>
      <c r="R1039" s="79"/>
      <c r="S1039" s="79"/>
      <c r="T1039" s="80"/>
      <c r="AT1039" s="17" t="s">
        <v>155</v>
      </c>
      <c r="AU1039" s="17" t="s">
        <v>80</v>
      </c>
    </row>
    <row r="1040" spans="2:51" s="11" customFormat="1" ht="12">
      <c r="B1040" s="220"/>
      <c r="C1040" s="221"/>
      <c r="D1040" s="217" t="s">
        <v>157</v>
      </c>
      <c r="E1040" s="222" t="s">
        <v>19</v>
      </c>
      <c r="F1040" s="223" t="s">
        <v>158</v>
      </c>
      <c r="G1040" s="221"/>
      <c r="H1040" s="222" t="s">
        <v>19</v>
      </c>
      <c r="I1040" s="224"/>
      <c r="J1040" s="221"/>
      <c r="K1040" s="221"/>
      <c r="L1040" s="225"/>
      <c r="M1040" s="226"/>
      <c r="N1040" s="227"/>
      <c r="O1040" s="227"/>
      <c r="P1040" s="227"/>
      <c r="Q1040" s="227"/>
      <c r="R1040" s="227"/>
      <c r="S1040" s="227"/>
      <c r="T1040" s="228"/>
      <c r="AT1040" s="229" t="s">
        <v>157</v>
      </c>
      <c r="AU1040" s="229" t="s">
        <v>80</v>
      </c>
      <c r="AV1040" s="11" t="s">
        <v>76</v>
      </c>
      <c r="AW1040" s="11" t="s">
        <v>33</v>
      </c>
      <c r="AX1040" s="11" t="s">
        <v>71</v>
      </c>
      <c r="AY1040" s="229" t="s">
        <v>145</v>
      </c>
    </row>
    <row r="1041" spans="2:51" s="11" customFormat="1" ht="12">
      <c r="B1041" s="220"/>
      <c r="C1041" s="221"/>
      <c r="D1041" s="217" t="s">
        <v>157</v>
      </c>
      <c r="E1041" s="222" t="s">
        <v>19</v>
      </c>
      <c r="F1041" s="223" t="s">
        <v>159</v>
      </c>
      <c r="G1041" s="221"/>
      <c r="H1041" s="222" t="s">
        <v>19</v>
      </c>
      <c r="I1041" s="224"/>
      <c r="J1041" s="221"/>
      <c r="K1041" s="221"/>
      <c r="L1041" s="225"/>
      <c r="M1041" s="226"/>
      <c r="N1041" s="227"/>
      <c r="O1041" s="227"/>
      <c r="P1041" s="227"/>
      <c r="Q1041" s="227"/>
      <c r="R1041" s="227"/>
      <c r="S1041" s="227"/>
      <c r="T1041" s="228"/>
      <c r="AT1041" s="229" t="s">
        <v>157</v>
      </c>
      <c r="AU1041" s="229" t="s">
        <v>80</v>
      </c>
      <c r="AV1041" s="11" t="s">
        <v>76</v>
      </c>
      <c r="AW1041" s="11" t="s">
        <v>33</v>
      </c>
      <c r="AX1041" s="11" t="s">
        <v>71</v>
      </c>
      <c r="AY1041" s="229" t="s">
        <v>145</v>
      </c>
    </row>
    <row r="1042" spans="2:51" s="12" customFormat="1" ht="12">
      <c r="B1042" s="230"/>
      <c r="C1042" s="231"/>
      <c r="D1042" s="217" t="s">
        <v>157</v>
      </c>
      <c r="E1042" s="232" t="s">
        <v>19</v>
      </c>
      <c r="F1042" s="233" t="s">
        <v>1270</v>
      </c>
      <c r="G1042" s="231"/>
      <c r="H1042" s="234">
        <v>317.6</v>
      </c>
      <c r="I1042" s="235"/>
      <c r="J1042" s="231"/>
      <c r="K1042" s="231"/>
      <c r="L1042" s="236"/>
      <c r="M1042" s="237"/>
      <c r="N1042" s="238"/>
      <c r="O1042" s="238"/>
      <c r="P1042" s="238"/>
      <c r="Q1042" s="238"/>
      <c r="R1042" s="238"/>
      <c r="S1042" s="238"/>
      <c r="T1042" s="239"/>
      <c r="AT1042" s="240" t="s">
        <v>157</v>
      </c>
      <c r="AU1042" s="240" t="s">
        <v>80</v>
      </c>
      <c r="AV1042" s="12" t="s">
        <v>80</v>
      </c>
      <c r="AW1042" s="12" t="s">
        <v>33</v>
      </c>
      <c r="AX1042" s="12" t="s">
        <v>71</v>
      </c>
      <c r="AY1042" s="240" t="s">
        <v>145</v>
      </c>
    </row>
    <row r="1043" spans="2:51" s="12" customFormat="1" ht="12">
      <c r="B1043" s="230"/>
      <c r="C1043" s="231"/>
      <c r="D1043" s="217" t="s">
        <v>157</v>
      </c>
      <c r="E1043" s="232" t="s">
        <v>19</v>
      </c>
      <c r="F1043" s="233" t="s">
        <v>291</v>
      </c>
      <c r="G1043" s="231"/>
      <c r="H1043" s="234">
        <v>200</v>
      </c>
      <c r="I1043" s="235"/>
      <c r="J1043" s="231"/>
      <c r="K1043" s="231"/>
      <c r="L1043" s="236"/>
      <c r="M1043" s="237"/>
      <c r="N1043" s="238"/>
      <c r="O1043" s="238"/>
      <c r="P1043" s="238"/>
      <c r="Q1043" s="238"/>
      <c r="R1043" s="238"/>
      <c r="S1043" s="238"/>
      <c r="T1043" s="239"/>
      <c r="AT1043" s="240" t="s">
        <v>157</v>
      </c>
      <c r="AU1043" s="240" t="s">
        <v>80</v>
      </c>
      <c r="AV1043" s="12" t="s">
        <v>80</v>
      </c>
      <c r="AW1043" s="12" t="s">
        <v>33</v>
      </c>
      <c r="AX1043" s="12" t="s">
        <v>71</v>
      </c>
      <c r="AY1043" s="240" t="s">
        <v>145</v>
      </c>
    </row>
    <row r="1044" spans="2:51" s="13" customFormat="1" ht="12">
      <c r="B1044" s="251"/>
      <c r="C1044" s="252"/>
      <c r="D1044" s="217" t="s">
        <v>157</v>
      </c>
      <c r="E1044" s="253" t="s">
        <v>19</v>
      </c>
      <c r="F1044" s="254" t="s">
        <v>185</v>
      </c>
      <c r="G1044" s="252"/>
      <c r="H1044" s="255">
        <v>517.6</v>
      </c>
      <c r="I1044" s="256"/>
      <c r="J1044" s="252"/>
      <c r="K1044" s="252"/>
      <c r="L1044" s="257"/>
      <c r="M1044" s="258"/>
      <c r="N1044" s="259"/>
      <c r="O1044" s="259"/>
      <c r="P1044" s="259"/>
      <c r="Q1044" s="259"/>
      <c r="R1044" s="259"/>
      <c r="S1044" s="259"/>
      <c r="T1044" s="260"/>
      <c r="AT1044" s="261" t="s">
        <v>157</v>
      </c>
      <c r="AU1044" s="261" t="s">
        <v>80</v>
      </c>
      <c r="AV1044" s="13" t="s">
        <v>153</v>
      </c>
      <c r="AW1044" s="13" t="s">
        <v>33</v>
      </c>
      <c r="AX1044" s="13" t="s">
        <v>76</v>
      </c>
      <c r="AY1044" s="261" t="s">
        <v>145</v>
      </c>
    </row>
    <row r="1045" spans="2:65" s="1" customFormat="1" ht="20.4" customHeight="1">
      <c r="B1045" s="38"/>
      <c r="C1045" s="205" t="s">
        <v>1045</v>
      </c>
      <c r="D1045" s="205" t="s">
        <v>148</v>
      </c>
      <c r="E1045" s="206" t="s">
        <v>1046</v>
      </c>
      <c r="F1045" s="207" t="s">
        <v>1047</v>
      </c>
      <c r="G1045" s="208" t="s">
        <v>151</v>
      </c>
      <c r="H1045" s="209">
        <v>600</v>
      </c>
      <c r="I1045" s="210"/>
      <c r="J1045" s="211">
        <f>ROUND(I1045*H1045,2)</f>
        <v>0</v>
      </c>
      <c r="K1045" s="207" t="s">
        <v>152</v>
      </c>
      <c r="L1045" s="43"/>
      <c r="M1045" s="212" t="s">
        <v>19</v>
      </c>
      <c r="N1045" s="213" t="s">
        <v>42</v>
      </c>
      <c r="O1045" s="79"/>
      <c r="P1045" s="214">
        <f>O1045*H1045</f>
        <v>0</v>
      </c>
      <c r="Q1045" s="214">
        <v>0</v>
      </c>
      <c r="R1045" s="214">
        <f>Q1045*H1045</f>
        <v>0</v>
      </c>
      <c r="S1045" s="214">
        <v>0</v>
      </c>
      <c r="T1045" s="215">
        <f>S1045*H1045</f>
        <v>0</v>
      </c>
      <c r="AR1045" s="17" t="s">
        <v>308</v>
      </c>
      <c r="AT1045" s="17" t="s">
        <v>148</v>
      </c>
      <c r="AU1045" s="17" t="s">
        <v>80</v>
      </c>
      <c r="AY1045" s="17" t="s">
        <v>145</v>
      </c>
      <c r="BE1045" s="216">
        <f>IF(N1045="základní",J1045,0)</f>
        <v>0</v>
      </c>
      <c r="BF1045" s="216">
        <f>IF(N1045="snížená",J1045,0)</f>
        <v>0</v>
      </c>
      <c r="BG1045" s="216">
        <f>IF(N1045="zákl. přenesená",J1045,0)</f>
        <v>0</v>
      </c>
      <c r="BH1045" s="216">
        <f>IF(N1045="sníž. přenesená",J1045,0)</f>
        <v>0</v>
      </c>
      <c r="BI1045" s="216">
        <f>IF(N1045="nulová",J1045,0)</f>
        <v>0</v>
      </c>
      <c r="BJ1045" s="17" t="s">
        <v>76</v>
      </c>
      <c r="BK1045" s="216">
        <f>ROUND(I1045*H1045,2)</f>
        <v>0</v>
      </c>
      <c r="BL1045" s="17" t="s">
        <v>308</v>
      </c>
      <c r="BM1045" s="17" t="s">
        <v>1048</v>
      </c>
    </row>
    <row r="1046" spans="2:47" s="1" customFormat="1" ht="12">
      <c r="B1046" s="38"/>
      <c r="C1046" s="39"/>
      <c r="D1046" s="217" t="s">
        <v>155</v>
      </c>
      <c r="E1046" s="39"/>
      <c r="F1046" s="218" t="s">
        <v>1031</v>
      </c>
      <c r="G1046" s="39"/>
      <c r="H1046" s="39"/>
      <c r="I1046" s="131"/>
      <c r="J1046" s="39"/>
      <c r="K1046" s="39"/>
      <c r="L1046" s="43"/>
      <c r="M1046" s="219"/>
      <c r="N1046" s="79"/>
      <c r="O1046" s="79"/>
      <c r="P1046" s="79"/>
      <c r="Q1046" s="79"/>
      <c r="R1046" s="79"/>
      <c r="S1046" s="79"/>
      <c r="T1046" s="80"/>
      <c r="AT1046" s="17" t="s">
        <v>155</v>
      </c>
      <c r="AU1046" s="17" t="s">
        <v>80</v>
      </c>
    </row>
    <row r="1047" spans="2:65" s="1" customFormat="1" ht="20.4" customHeight="1">
      <c r="B1047" s="38"/>
      <c r="C1047" s="205" t="s">
        <v>1049</v>
      </c>
      <c r="D1047" s="205" t="s">
        <v>148</v>
      </c>
      <c r="E1047" s="206" t="s">
        <v>1050</v>
      </c>
      <c r="F1047" s="207" t="s">
        <v>1051</v>
      </c>
      <c r="G1047" s="208" t="s">
        <v>164</v>
      </c>
      <c r="H1047" s="209">
        <v>11.283</v>
      </c>
      <c r="I1047" s="210"/>
      <c r="J1047" s="211">
        <f>ROUND(I1047*H1047,2)</f>
        <v>0</v>
      </c>
      <c r="K1047" s="207" t="s">
        <v>152</v>
      </c>
      <c r="L1047" s="43"/>
      <c r="M1047" s="212" t="s">
        <v>19</v>
      </c>
      <c r="N1047" s="213" t="s">
        <v>42</v>
      </c>
      <c r="O1047" s="79"/>
      <c r="P1047" s="214">
        <f>O1047*H1047</f>
        <v>0</v>
      </c>
      <c r="Q1047" s="214">
        <v>0</v>
      </c>
      <c r="R1047" s="214">
        <f>Q1047*H1047</f>
        <v>0</v>
      </c>
      <c r="S1047" s="214">
        <v>0</v>
      </c>
      <c r="T1047" s="215">
        <f>S1047*H1047</f>
        <v>0</v>
      </c>
      <c r="AR1047" s="17" t="s">
        <v>308</v>
      </c>
      <c r="AT1047" s="17" t="s">
        <v>148</v>
      </c>
      <c r="AU1047" s="17" t="s">
        <v>80</v>
      </c>
      <c r="AY1047" s="17" t="s">
        <v>145</v>
      </c>
      <c r="BE1047" s="216">
        <f>IF(N1047="základní",J1047,0)</f>
        <v>0</v>
      </c>
      <c r="BF1047" s="216">
        <f>IF(N1047="snížená",J1047,0)</f>
        <v>0</v>
      </c>
      <c r="BG1047" s="216">
        <f>IF(N1047="zákl. přenesená",J1047,0)</f>
        <v>0</v>
      </c>
      <c r="BH1047" s="216">
        <f>IF(N1047="sníž. přenesená",J1047,0)</f>
        <v>0</v>
      </c>
      <c r="BI1047" s="216">
        <f>IF(N1047="nulová",J1047,0)</f>
        <v>0</v>
      </c>
      <c r="BJ1047" s="17" t="s">
        <v>76</v>
      </c>
      <c r="BK1047" s="216">
        <f>ROUND(I1047*H1047,2)</f>
        <v>0</v>
      </c>
      <c r="BL1047" s="17" t="s">
        <v>308</v>
      </c>
      <c r="BM1047" s="17" t="s">
        <v>1052</v>
      </c>
    </row>
    <row r="1048" spans="2:47" s="1" customFormat="1" ht="12">
      <c r="B1048" s="38"/>
      <c r="C1048" s="39"/>
      <c r="D1048" s="217" t="s">
        <v>155</v>
      </c>
      <c r="E1048" s="39"/>
      <c r="F1048" s="218" t="s">
        <v>474</v>
      </c>
      <c r="G1048" s="39"/>
      <c r="H1048" s="39"/>
      <c r="I1048" s="131"/>
      <c r="J1048" s="39"/>
      <c r="K1048" s="39"/>
      <c r="L1048" s="43"/>
      <c r="M1048" s="219"/>
      <c r="N1048" s="79"/>
      <c r="O1048" s="79"/>
      <c r="P1048" s="79"/>
      <c r="Q1048" s="79"/>
      <c r="R1048" s="79"/>
      <c r="S1048" s="79"/>
      <c r="T1048" s="80"/>
      <c r="AT1048" s="17" t="s">
        <v>155</v>
      </c>
      <c r="AU1048" s="17" t="s">
        <v>80</v>
      </c>
    </row>
    <row r="1049" spans="2:63" s="10" customFormat="1" ht="22.8" customHeight="1">
      <c r="B1049" s="189"/>
      <c r="C1049" s="190"/>
      <c r="D1049" s="191" t="s">
        <v>70</v>
      </c>
      <c r="E1049" s="203" t="s">
        <v>1053</v>
      </c>
      <c r="F1049" s="203" t="s">
        <v>1054</v>
      </c>
      <c r="G1049" s="190"/>
      <c r="H1049" s="190"/>
      <c r="I1049" s="193"/>
      <c r="J1049" s="204">
        <f>BK1049</f>
        <v>0</v>
      </c>
      <c r="K1049" s="190"/>
      <c r="L1049" s="195"/>
      <c r="M1049" s="196"/>
      <c r="N1049" s="197"/>
      <c r="O1049" s="197"/>
      <c r="P1049" s="198">
        <f>SUM(P1050:P1064)</f>
        <v>0</v>
      </c>
      <c r="Q1049" s="197"/>
      <c r="R1049" s="198">
        <f>SUM(R1050:R1064)</f>
        <v>0.029375999999999996</v>
      </c>
      <c r="S1049" s="197"/>
      <c r="T1049" s="199">
        <f>SUM(T1050:T1064)</f>
        <v>0</v>
      </c>
      <c r="AR1049" s="200" t="s">
        <v>80</v>
      </c>
      <c r="AT1049" s="201" t="s">
        <v>70</v>
      </c>
      <c r="AU1049" s="201" t="s">
        <v>76</v>
      </c>
      <c r="AY1049" s="200" t="s">
        <v>145</v>
      </c>
      <c r="BK1049" s="202">
        <f>SUM(BK1050:BK1064)</f>
        <v>0</v>
      </c>
    </row>
    <row r="1050" spans="2:65" s="1" customFormat="1" ht="20.4" customHeight="1">
      <c r="B1050" s="38"/>
      <c r="C1050" s="205" t="s">
        <v>1055</v>
      </c>
      <c r="D1050" s="205" t="s">
        <v>148</v>
      </c>
      <c r="E1050" s="206" t="s">
        <v>1056</v>
      </c>
      <c r="F1050" s="207" t="s">
        <v>1057</v>
      </c>
      <c r="G1050" s="208" t="s">
        <v>177</v>
      </c>
      <c r="H1050" s="209">
        <v>81.6</v>
      </c>
      <c r="I1050" s="210"/>
      <c r="J1050" s="211">
        <f>ROUND(I1050*H1050,2)</f>
        <v>0</v>
      </c>
      <c r="K1050" s="207" t="s">
        <v>152</v>
      </c>
      <c r="L1050" s="43"/>
      <c r="M1050" s="212" t="s">
        <v>19</v>
      </c>
      <c r="N1050" s="213" t="s">
        <v>42</v>
      </c>
      <c r="O1050" s="79"/>
      <c r="P1050" s="214">
        <f>O1050*H1050</f>
        <v>0</v>
      </c>
      <c r="Q1050" s="214">
        <v>8E-05</v>
      </c>
      <c r="R1050" s="214">
        <f>Q1050*H1050</f>
        <v>0.006528</v>
      </c>
      <c r="S1050" s="214">
        <v>0</v>
      </c>
      <c r="T1050" s="215">
        <f>S1050*H1050</f>
        <v>0</v>
      </c>
      <c r="AR1050" s="17" t="s">
        <v>308</v>
      </c>
      <c r="AT1050" s="17" t="s">
        <v>148</v>
      </c>
      <c r="AU1050" s="17" t="s">
        <v>80</v>
      </c>
      <c r="AY1050" s="17" t="s">
        <v>145</v>
      </c>
      <c r="BE1050" s="216">
        <f>IF(N1050="základní",J1050,0)</f>
        <v>0</v>
      </c>
      <c r="BF1050" s="216">
        <f>IF(N1050="snížená",J1050,0)</f>
        <v>0</v>
      </c>
      <c r="BG1050" s="216">
        <f>IF(N1050="zákl. přenesená",J1050,0)</f>
        <v>0</v>
      </c>
      <c r="BH1050" s="216">
        <f>IF(N1050="sníž. přenesená",J1050,0)</f>
        <v>0</v>
      </c>
      <c r="BI1050" s="216">
        <f>IF(N1050="nulová",J1050,0)</f>
        <v>0</v>
      </c>
      <c r="BJ1050" s="17" t="s">
        <v>76</v>
      </c>
      <c r="BK1050" s="216">
        <f>ROUND(I1050*H1050,2)</f>
        <v>0</v>
      </c>
      <c r="BL1050" s="17" t="s">
        <v>308</v>
      </c>
      <c r="BM1050" s="17" t="s">
        <v>1058</v>
      </c>
    </row>
    <row r="1051" spans="2:51" s="11" customFormat="1" ht="12">
      <c r="B1051" s="220"/>
      <c r="C1051" s="221"/>
      <c r="D1051" s="217" t="s">
        <v>157</v>
      </c>
      <c r="E1051" s="222" t="s">
        <v>19</v>
      </c>
      <c r="F1051" s="223" t="s">
        <v>1145</v>
      </c>
      <c r="G1051" s="221"/>
      <c r="H1051" s="222" t="s">
        <v>19</v>
      </c>
      <c r="I1051" s="224"/>
      <c r="J1051" s="221"/>
      <c r="K1051" s="221"/>
      <c r="L1051" s="225"/>
      <c r="M1051" s="226"/>
      <c r="N1051" s="227"/>
      <c r="O1051" s="227"/>
      <c r="P1051" s="227"/>
      <c r="Q1051" s="227"/>
      <c r="R1051" s="227"/>
      <c r="S1051" s="227"/>
      <c r="T1051" s="228"/>
      <c r="AT1051" s="229" t="s">
        <v>157</v>
      </c>
      <c r="AU1051" s="229" t="s">
        <v>80</v>
      </c>
      <c r="AV1051" s="11" t="s">
        <v>76</v>
      </c>
      <c r="AW1051" s="11" t="s">
        <v>33</v>
      </c>
      <c r="AX1051" s="11" t="s">
        <v>71</v>
      </c>
      <c r="AY1051" s="229" t="s">
        <v>145</v>
      </c>
    </row>
    <row r="1052" spans="2:51" s="11" customFormat="1" ht="12">
      <c r="B1052" s="220"/>
      <c r="C1052" s="221"/>
      <c r="D1052" s="217" t="s">
        <v>157</v>
      </c>
      <c r="E1052" s="222" t="s">
        <v>19</v>
      </c>
      <c r="F1052" s="223" t="s">
        <v>1059</v>
      </c>
      <c r="G1052" s="221"/>
      <c r="H1052" s="222" t="s">
        <v>19</v>
      </c>
      <c r="I1052" s="224"/>
      <c r="J1052" s="221"/>
      <c r="K1052" s="221"/>
      <c r="L1052" s="225"/>
      <c r="M1052" s="226"/>
      <c r="N1052" s="227"/>
      <c r="O1052" s="227"/>
      <c r="P1052" s="227"/>
      <c r="Q1052" s="227"/>
      <c r="R1052" s="227"/>
      <c r="S1052" s="227"/>
      <c r="T1052" s="228"/>
      <c r="AT1052" s="229" t="s">
        <v>157</v>
      </c>
      <c r="AU1052" s="229" t="s">
        <v>80</v>
      </c>
      <c r="AV1052" s="11" t="s">
        <v>76</v>
      </c>
      <c r="AW1052" s="11" t="s">
        <v>33</v>
      </c>
      <c r="AX1052" s="11" t="s">
        <v>71</v>
      </c>
      <c r="AY1052" s="229" t="s">
        <v>145</v>
      </c>
    </row>
    <row r="1053" spans="2:51" s="12" customFormat="1" ht="12">
      <c r="B1053" s="230"/>
      <c r="C1053" s="231"/>
      <c r="D1053" s="217" t="s">
        <v>157</v>
      </c>
      <c r="E1053" s="232" t="s">
        <v>19</v>
      </c>
      <c r="F1053" s="233" t="s">
        <v>1060</v>
      </c>
      <c r="G1053" s="231"/>
      <c r="H1053" s="234">
        <v>81.6</v>
      </c>
      <c r="I1053" s="235"/>
      <c r="J1053" s="231"/>
      <c r="K1053" s="231"/>
      <c r="L1053" s="236"/>
      <c r="M1053" s="237"/>
      <c r="N1053" s="238"/>
      <c r="O1053" s="238"/>
      <c r="P1053" s="238"/>
      <c r="Q1053" s="238"/>
      <c r="R1053" s="238"/>
      <c r="S1053" s="238"/>
      <c r="T1053" s="239"/>
      <c r="AT1053" s="240" t="s">
        <v>157</v>
      </c>
      <c r="AU1053" s="240" t="s">
        <v>80</v>
      </c>
      <c r="AV1053" s="12" t="s">
        <v>80</v>
      </c>
      <c r="AW1053" s="12" t="s">
        <v>33</v>
      </c>
      <c r="AX1053" s="12" t="s">
        <v>76</v>
      </c>
      <c r="AY1053" s="240" t="s">
        <v>145</v>
      </c>
    </row>
    <row r="1054" spans="2:65" s="1" customFormat="1" ht="20.4" customHeight="1">
      <c r="B1054" s="38"/>
      <c r="C1054" s="205" t="s">
        <v>1061</v>
      </c>
      <c r="D1054" s="205" t="s">
        <v>148</v>
      </c>
      <c r="E1054" s="206" t="s">
        <v>1062</v>
      </c>
      <c r="F1054" s="207" t="s">
        <v>1063</v>
      </c>
      <c r="G1054" s="208" t="s">
        <v>177</v>
      </c>
      <c r="H1054" s="209">
        <v>81.6</v>
      </c>
      <c r="I1054" s="210"/>
      <c r="J1054" s="211">
        <f>ROUND(I1054*H1054,2)</f>
        <v>0</v>
      </c>
      <c r="K1054" s="207" t="s">
        <v>152</v>
      </c>
      <c r="L1054" s="43"/>
      <c r="M1054" s="212" t="s">
        <v>19</v>
      </c>
      <c r="N1054" s="213" t="s">
        <v>42</v>
      </c>
      <c r="O1054" s="79"/>
      <c r="P1054" s="214">
        <f>O1054*H1054</f>
        <v>0</v>
      </c>
      <c r="Q1054" s="214">
        <v>6E-05</v>
      </c>
      <c r="R1054" s="214">
        <f>Q1054*H1054</f>
        <v>0.004896</v>
      </c>
      <c r="S1054" s="214">
        <v>0</v>
      </c>
      <c r="T1054" s="215">
        <f>S1054*H1054</f>
        <v>0</v>
      </c>
      <c r="AR1054" s="17" t="s">
        <v>308</v>
      </c>
      <c r="AT1054" s="17" t="s">
        <v>148</v>
      </c>
      <c r="AU1054" s="17" t="s">
        <v>80</v>
      </c>
      <c r="AY1054" s="17" t="s">
        <v>145</v>
      </c>
      <c r="BE1054" s="216">
        <f>IF(N1054="základní",J1054,0)</f>
        <v>0</v>
      </c>
      <c r="BF1054" s="216">
        <f>IF(N1054="snížená",J1054,0)</f>
        <v>0</v>
      </c>
      <c r="BG1054" s="216">
        <f>IF(N1054="zákl. přenesená",J1054,0)</f>
        <v>0</v>
      </c>
      <c r="BH1054" s="216">
        <f>IF(N1054="sníž. přenesená",J1054,0)</f>
        <v>0</v>
      </c>
      <c r="BI1054" s="216">
        <f>IF(N1054="nulová",J1054,0)</f>
        <v>0</v>
      </c>
      <c r="BJ1054" s="17" t="s">
        <v>76</v>
      </c>
      <c r="BK1054" s="216">
        <f>ROUND(I1054*H1054,2)</f>
        <v>0</v>
      </c>
      <c r="BL1054" s="17" t="s">
        <v>308</v>
      </c>
      <c r="BM1054" s="17" t="s">
        <v>1064</v>
      </c>
    </row>
    <row r="1055" spans="2:65" s="1" customFormat="1" ht="20.4" customHeight="1">
      <c r="B1055" s="38"/>
      <c r="C1055" s="205" t="s">
        <v>1065</v>
      </c>
      <c r="D1055" s="205" t="s">
        <v>148</v>
      </c>
      <c r="E1055" s="206" t="s">
        <v>1066</v>
      </c>
      <c r="F1055" s="207" t="s">
        <v>1067</v>
      </c>
      <c r="G1055" s="208" t="s">
        <v>177</v>
      </c>
      <c r="H1055" s="209">
        <v>81.6</v>
      </c>
      <c r="I1055" s="210"/>
      <c r="J1055" s="211">
        <f>ROUND(I1055*H1055,2)</f>
        <v>0</v>
      </c>
      <c r="K1055" s="207" t="s">
        <v>152</v>
      </c>
      <c r="L1055" s="43"/>
      <c r="M1055" s="212" t="s">
        <v>19</v>
      </c>
      <c r="N1055" s="213" t="s">
        <v>42</v>
      </c>
      <c r="O1055" s="79"/>
      <c r="P1055" s="214">
        <f>O1055*H1055</f>
        <v>0</v>
      </c>
      <c r="Q1055" s="214">
        <v>0</v>
      </c>
      <c r="R1055" s="214">
        <f>Q1055*H1055</f>
        <v>0</v>
      </c>
      <c r="S1055" s="214">
        <v>0</v>
      </c>
      <c r="T1055" s="215">
        <f>S1055*H1055</f>
        <v>0</v>
      </c>
      <c r="AR1055" s="17" t="s">
        <v>308</v>
      </c>
      <c r="AT1055" s="17" t="s">
        <v>148</v>
      </c>
      <c r="AU1055" s="17" t="s">
        <v>80</v>
      </c>
      <c r="AY1055" s="17" t="s">
        <v>145</v>
      </c>
      <c r="BE1055" s="216">
        <f>IF(N1055="základní",J1055,0)</f>
        <v>0</v>
      </c>
      <c r="BF1055" s="216">
        <f>IF(N1055="snížená",J1055,0)</f>
        <v>0</v>
      </c>
      <c r="BG1055" s="216">
        <f>IF(N1055="zákl. přenesená",J1055,0)</f>
        <v>0</v>
      </c>
      <c r="BH1055" s="216">
        <f>IF(N1055="sníž. přenesená",J1055,0)</f>
        <v>0</v>
      </c>
      <c r="BI1055" s="216">
        <f>IF(N1055="nulová",J1055,0)</f>
        <v>0</v>
      </c>
      <c r="BJ1055" s="17" t="s">
        <v>76</v>
      </c>
      <c r="BK1055" s="216">
        <f>ROUND(I1055*H1055,2)</f>
        <v>0</v>
      </c>
      <c r="BL1055" s="17" t="s">
        <v>308</v>
      </c>
      <c r="BM1055" s="17" t="s">
        <v>1068</v>
      </c>
    </row>
    <row r="1056" spans="2:51" s="11" customFormat="1" ht="12">
      <c r="B1056" s="220"/>
      <c r="C1056" s="221"/>
      <c r="D1056" s="217" t="s">
        <v>157</v>
      </c>
      <c r="E1056" s="222" t="s">
        <v>19</v>
      </c>
      <c r="F1056" s="223" t="s">
        <v>1145</v>
      </c>
      <c r="G1056" s="221"/>
      <c r="H1056" s="222" t="s">
        <v>19</v>
      </c>
      <c r="I1056" s="224"/>
      <c r="J1056" s="221"/>
      <c r="K1056" s="221"/>
      <c r="L1056" s="225"/>
      <c r="M1056" s="226"/>
      <c r="N1056" s="227"/>
      <c r="O1056" s="227"/>
      <c r="P1056" s="227"/>
      <c r="Q1056" s="227"/>
      <c r="R1056" s="227"/>
      <c r="S1056" s="227"/>
      <c r="T1056" s="228"/>
      <c r="AT1056" s="229" t="s">
        <v>157</v>
      </c>
      <c r="AU1056" s="229" t="s">
        <v>80</v>
      </c>
      <c r="AV1056" s="11" t="s">
        <v>76</v>
      </c>
      <c r="AW1056" s="11" t="s">
        <v>33</v>
      </c>
      <c r="AX1056" s="11" t="s">
        <v>71</v>
      </c>
      <c r="AY1056" s="229" t="s">
        <v>145</v>
      </c>
    </row>
    <row r="1057" spans="2:51" s="11" customFormat="1" ht="12">
      <c r="B1057" s="220"/>
      <c r="C1057" s="221"/>
      <c r="D1057" s="217" t="s">
        <v>157</v>
      </c>
      <c r="E1057" s="222" t="s">
        <v>19</v>
      </c>
      <c r="F1057" s="223" t="s">
        <v>1059</v>
      </c>
      <c r="G1057" s="221"/>
      <c r="H1057" s="222" t="s">
        <v>19</v>
      </c>
      <c r="I1057" s="224"/>
      <c r="J1057" s="221"/>
      <c r="K1057" s="221"/>
      <c r="L1057" s="225"/>
      <c r="M1057" s="226"/>
      <c r="N1057" s="227"/>
      <c r="O1057" s="227"/>
      <c r="P1057" s="227"/>
      <c r="Q1057" s="227"/>
      <c r="R1057" s="227"/>
      <c r="S1057" s="227"/>
      <c r="T1057" s="228"/>
      <c r="AT1057" s="229" t="s">
        <v>157</v>
      </c>
      <c r="AU1057" s="229" t="s">
        <v>80</v>
      </c>
      <c r="AV1057" s="11" t="s">
        <v>76</v>
      </c>
      <c r="AW1057" s="11" t="s">
        <v>33</v>
      </c>
      <c r="AX1057" s="11" t="s">
        <v>71</v>
      </c>
      <c r="AY1057" s="229" t="s">
        <v>145</v>
      </c>
    </row>
    <row r="1058" spans="2:51" s="12" customFormat="1" ht="12">
      <c r="B1058" s="230"/>
      <c r="C1058" s="231"/>
      <c r="D1058" s="217" t="s">
        <v>157</v>
      </c>
      <c r="E1058" s="232" t="s">
        <v>19</v>
      </c>
      <c r="F1058" s="233" t="s">
        <v>1060</v>
      </c>
      <c r="G1058" s="231"/>
      <c r="H1058" s="234">
        <v>81.6</v>
      </c>
      <c r="I1058" s="235"/>
      <c r="J1058" s="231"/>
      <c r="K1058" s="231"/>
      <c r="L1058" s="236"/>
      <c r="M1058" s="237"/>
      <c r="N1058" s="238"/>
      <c r="O1058" s="238"/>
      <c r="P1058" s="238"/>
      <c r="Q1058" s="238"/>
      <c r="R1058" s="238"/>
      <c r="S1058" s="238"/>
      <c r="T1058" s="239"/>
      <c r="AT1058" s="240" t="s">
        <v>157</v>
      </c>
      <c r="AU1058" s="240" t="s">
        <v>80</v>
      </c>
      <c r="AV1058" s="12" t="s">
        <v>80</v>
      </c>
      <c r="AW1058" s="12" t="s">
        <v>33</v>
      </c>
      <c r="AX1058" s="12" t="s">
        <v>76</v>
      </c>
      <c r="AY1058" s="240" t="s">
        <v>145</v>
      </c>
    </row>
    <row r="1059" spans="2:65" s="1" customFormat="1" ht="20.4" customHeight="1">
      <c r="B1059" s="38"/>
      <c r="C1059" s="205" t="s">
        <v>1069</v>
      </c>
      <c r="D1059" s="205" t="s">
        <v>148</v>
      </c>
      <c r="E1059" s="206" t="s">
        <v>1070</v>
      </c>
      <c r="F1059" s="207" t="s">
        <v>1071</v>
      </c>
      <c r="G1059" s="208" t="s">
        <v>177</v>
      </c>
      <c r="H1059" s="209">
        <v>81.6</v>
      </c>
      <c r="I1059" s="210"/>
      <c r="J1059" s="211">
        <f>ROUND(I1059*H1059,2)</f>
        <v>0</v>
      </c>
      <c r="K1059" s="207" t="s">
        <v>152</v>
      </c>
      <c r="L1059" s="43"/>
      <c r="M1059" s="212" t="s">
        <v>19</v>
      </c>
      <c r="N1059" s="213" t="s">
        <v>42</v>
      </c>
      <c r="O1059" s="79"/>
      <c r="P1059" s="214">
        <f>O1059*H1059</f>
        <v>0</v>
      </c>
      <c r="Q1059" s="214">
        <v>0.00013</v>
      </c>
      <c r="R1059" s="214">
        <f>Q1059*H1059</f>
        <v>0.010607999999999998</v>
      </c>
      <c r="S1059" s="214">
        <v>0</v>
      </c>
      <c r="T1059" s="215">
        <f>S1059*H1059</f>
        <v>0</v>
      </c>
      <c r="AR1059" s="17" t="s">
        <v>308</v>
      </c>
      <c r="AT1059" s="17" t="s">
        <v>148</v>
      </c>
      <c r="AU1059" s="17" t="s">
        <v>80</v>
      </c>
      <c r="AY1059" s="17" t="s">
        <v>145</v>
      </c>
      <c r="BE1059" s="216">
        <f>IF(N1059="základní",J1059,0)</f>
        <v>0</v>
      </c>
      <c r="BF1059" s="216">
        <f>IF(N1059="snížená",J1059,0)</f>
        <v>0</v>
      </c>
      <c r="BG1059" s="216">
        <f>IF(N1059="zákl. přenesená",J1059,0)</f>
        <v>0</v>
      </c>
      <c r="BH1059" s="216">
        <f>IF(N1059="sníž. přenesená",J1059,0)</f>
        <v>0</v>
      </c>
      <c r="BI1059" s="216">
        <f>IF(N1059="nulová",J1059,0)</f>
        <v>0</v>
      </c>
      <c r="BJ1059" s="17" t="s">
        <v>76</v>
      </c>
      <c r="BK1059" s="216">
        <f>ROUND(I1059*H1059,2)</f>
        <v>0</v>
      </c>
      <c r="BL1059" s="17" t="s">
        <v>308</v>
      </c>
      <c r="BM1059" s="17" t="s">
        <v>1072</v>
      </c>
    </row>
    <row r="1060" spans="2:65" s="1" customFormat="1" ht="20.4" customHeight="1">
      <c r="B1060" s="38"/>
      <c r="C1060" s="205" t="s">
        <v>1073</v>
      </c>
      <c r="D1060" s="205" t="s">
        <v>148</v>
      </c>
      <c r="E1060" s="206" t="s">
        <v>1074</v>
      </c>
      <c r="F1060" s="207" t="s">
        <v>1075</v>
      </c>
      <c r="G1060" s="208" t="s">
        <v>177</v>
      </c>
      <c r="H1060" s="209">
        <v>81.6</v>
      </c>
      <c r="I1060" s="210"/>
      <c r="J1060" s="211">
        <f>ROUND(I1060*H1060,2)</f>
        <v>0</v>
      </c>
      <c r="K1060" s="207" t="s">
        <v>152</v>
      </c>
      <c r="L1060" s="43"/>
      <c r="M1060" s="212" t="s">
        <v>19</v>
      </c>
      <c r="N1060" s="213" t="s">
        <v>42</v>
      </c>
      <c r="O1060" s="79"/>
      <c r="P1060" s="214">
        <f>O1060*H1060</f>
        <v>0</v>
      </c>
      <c r="Q1060" s="214">
        <v>9E-05</v>
      </c>
      <c r="R1060" s="214">
        <f>Q1060*H1060</f>
        <v>0.007344</v>
      </c>
      <c r="S1060" s="214">
        <v>0</v>
      </c>
      <c r="T1060" s="215">
        <f>S1060*H1060</f>
        <v>0</v>
      </c>
      <c r="AR1060" s="17" t="s">
        <v>308</v>
      </c>
      <c r="AT1060" s="17" t="s">
        <v>148</v>
      </c>
      <c r="AU1060" s="17" t="s">
        <v>80</v>
      </c>
      <c r="AY1060" s="17" t="s">
        <v>145</v>
      </c>
      <c r="BE1060" s="216">
        <f>IF(N1060="základní",J1060,0)</f>
        <v>0</v>
      </c>
      <c r="BF1060" s="216">
        <f>IF(N1060="snížená",J1060,0)</f>
        <v>0</v>
      </c>
      <c r="BG1060" s="216">
        <f>IF(N1060="zákl. přenesená",J1060,0)</f>
        <v>0</v>
      </c>
      <c r="BH1060" s="216">
        <f>IF(N1060="sníž. přenesená",J1060,0)</f>
        <v>0</v>
      </c>
      <c r="BI1060" s="216">
        <f>IF(N1060="nulová",J1060,0)</f>
        <v>0</v>
      </c>
      <c r="BJ1060" s="17" t="s">
        <v>76</v>
      </c>
      <c r="BK1060" s="216">
        <f>ROUND(I1060*H1060,2)</f>
        <v>0</v>
      </c>
      <c r="BL1060" s="17" t="s">
        <v>308</v>
      </c>
      <c r="BM1060" s="17" t="s">
        <v>1076</v>
      </c>
    </row>
    <row r="1061" spans="2:51" s="11" customFormat="1" ht="12">
      <c r="B1061" s="220"/>
      <c r="C1061" s="221"/>
      <c r="D1061" s="217" t="s">
        <v>157</v>
      </c>
      <c r="E1061" s="222" t="s">
        <v>19</v>
      </c>
      <c r="F1061" s="223" t="s">
        <v>1145</v>
      </c>
      <c r="G1061" s="221"/>
      <c r="H1061" s="222" t="s">
        <v>19</v>
      </c>
      <c r="I1061" s="224"/>
      <c r="J1061" s="221"/>
      <c r="K1061" s="221"/>
      <c r="L1061" s="225"/>
      <c r="M1061" s="226"/>
      <c r="N1061" s="227"/>
      <c r="O1061" s="227"/>
      <c r="P1061" s="227"/>
      <c r="Q1061" s="227"/>
      <c r="R1061" s="227"/>
      <c r="S1061" s="227"/>
      <c r="T1061" s="228"/>
      <c r="AT1061" s="229" t="s">
        <v>157</v>
      </c>
      <c r="AU1061" s="229" t="s">
        <v>80</v>
      </c>
      <c r="AV1061" s="11" t="s">
        <v>76</v>
      </c>
      <c r="AW1061" s="11" t="s">
        <v>33</v>
      </c>
      <c r="AX1061" s="11" t="s">
        <v>71</v>
      </c>
      <c r="AY1061" s="229" t="s">
        <v>145</v>
      </c>
    </row>
    <row r="1062" spans="2:51" s="11" customFormat="1" ht="12">
      <c r="B1062" s="220"/>
      <c r="C1062" s="221"/>
      <c r="D1062" s="217" t="s">
        <v>157</v>
      </c>
      <c r="E1062" s="222" t="s">
        <v>19</v>
      </c>
      <c r="F1062" s="223" t="s">
        <v>1059</v>
      </c>
      <c r="G1062" s="221"/>
      <c r="H1062" s="222" t="s">
        <v>19</v>
      </c>
      <c r="I1062" s="224"/>
      <c r="J1062" s="221"/>
      <c r="K1062" s="221"/>
      <c r="L1062" s="225"/>
      <c r="M1062" s="226"/>
      <c r="N1062" s="227"/>
      <c r="O1062" s="227"/>
      <c r="P1062" s="227"/>
      <c r="Q1062" s="227"/>
      <c r="R1062" s="227"/>
      <c r="S1062" s="227"/>
      <c r="T1062" s="228"/>
      <c r="AT1062" s="229" t="s">
        <v>157</v>
      </c>
      <c r="AU1062" s="229" t="s">
        <v>80</v>
      </c>
      <c r="AV1062" s="11" t="s">
        <v>76</v>
      </c>
      <c r="AW1062" s="11" t="s">
        <v>33</v>
      </c>
      <c r="AX1062" s="11" t="s">
        <v>71</v>
      </c>
      <c r="AY1062" s="229" t="s">
        <v>145</v>
      </c>
    </row>
    <row r="1063" spans="2:51" s="12" customFormat="1" ht="12">
      <c r="B1063" s="230"/>
      <c r="C1063" s="231"/>
      <c r="D1063" s="217" t="s">
        <v>157</v>
      </c>
      <c r="E1063" s="232" t="s">
        <v>19</v>
      </c>
      <c r="F1063" s="233" t="s">
        <v>1060</v>
      </c>
      <c r="G1063" s="231"/>
      <c r="H1063" s="234">
        <v>81.6</v>
      </c>
      <c r="I1063" s="235"/>
      <c r="J1063" s="231"/>
      <c r="K1063" s="231"/>
      <c r="L1063" s="236"/>
      <c r="M1063" s="237"/>
      <c r="N1063" s="238"/>
      <c r="O1063" s="238"/>
      <c r="P1063" s="238"/>
      <c r="Q1063" s="238"/>
      <c r="R1063" s="238"/>
      <c r="S1063" s="238"/>
      <c r="T1063" s="239"/>
      <c r="AT1063" s="240" t="s">
        <v>157</v>
      </c>
      <c r="AU1063" s="240" t="s">
        <v>80</v>
      </c>
      <c r="AV1063" s="12" t="s">
        <v>80</v>
      </c>
      <c r="AW1063" s="12" t="s">
        <v>33</v>
      </c>
      <c r="AX1063" s="12" t="s">
        <v>76</v>
      </c>
      <c r="AY1063" s="240" t="s">
        <v>145</v>
      </c>
    </row>
    <row r="1064" spans="2:65" s="1" customFormat="1" ht="14.4" customHeight="1">
      <c r="B1064" s="38"/>
      <c r="C1064" s="205" t="s">
        <v>1077</v>
      </c>
      <c r="D1064" s="205" t="s">
        <v>148</v>
      </c>
      <c r="E1064" s="206" t="s">
        <v>1078</v>
      </c>
      <c r="F1064" s="207" t="s">
        <v>1079</v>
      </c>
      <c r="G1064" s="208" t="s">
        <v>151</v>
      </c>
      <c r="H1064" s="209">
        <v>37</v>
      </c>
      <c r="I1064" s="210"/>
      <c r="J1064" s="211">
        <f>ROUND(I1064*H1064,2)</f>
        <v>0</v>
      </c>
      <c r="K1064" s="207" t="s">
        <v>19</v>
      </c>
      <c r="L1064" s="43"/>
      <c r="M1064" s="212" t="s">
        <v>19</v>
      </c>
      <c r="N1064" s="213" t="s">
        <v>42</v>
      </c>
      <c r="O1064" s="79"/>
      <c r="P1064" s="214">
        <f>O1064*H1064</f>
        <v>0</v>
      </c>
      <c r="Q1064" s="214">
        <v>0</v>
      </c>
      <c r="R1064" s="214">
        <f>Q1064*H1064</f>
        <v>0</v>
      </c>
      <c r="S1064" s="214">
        <v>0</v>
      </c>
      <c r="T1064" s="215">
        <f>S1064*H1064</f>
        <v>0</v>
      </c>
      <c r="AR1064" s="17" t="s">
        <v>308</v>
      </c>
      <c r="AT1064" s="17" t="s">
        <v>148</v>
      </c>
      <c r="AU1064" s="17" t="s">
        <v>80</v>
      </c>
      <c r="AY1064" s="17" t="s">
        <v>145</v>
      </c>
      <c r="BE1064" s="216">
        <f>IF(N1064="základní",J1064,0)</f>
        <v>0</v>
      </c>
      <c r="BF1064" s="216">
        <f>IF(N1064="snížená",J1064,0)</f>
        <v>0</v>
      </c>
      <c r="BG1064" s="216">
        <f>IF(N1064="zákl. přenesená",J1064,0)</f>
        <v>0</v>
      </c>
      <c r="BH1064" s="216">
        <f>IF(N1064="sníž. přenesená",J1064,0)</f>
        <v>0</v>
      </c>
      <c r="BI1064" s="216">
        <f>IF(N1064="nulová",J1064,0)</f>
        <v>0</v>
      </c>
      <c r="BJ1064" s="17" t="s">
        <v>76</v>
      </c>
      <c r="BK1064" s="216">
        <f>ROUND(I1064*H1064,2)</f>
        <v>0</v>
      </c>
      <c r="BL1064" s="17" t="s">
        <v>308</v>
      </c>
      <c r="BM1064" s="17" t="s">
        <v>1080</v>
      </c>
    </row>
    <row r="1065" spans="2:63" s="10" customFormat="1" ht="22.8" customHeight="1">
      <c r="B1065" s="189"/>
      <c r="C1065" s="190"/>
      <c r="D1065" s="191" t="s">
        <v>70</v>
      </c>
      <c r="E1065" s="203" t="s">
        <v>1081</v>
      </c>
      <c r="F1065" s="203" t="s">
        <v>1082</v>
      </c>
      <c r="G1065" s="190"/>
      <c r="H1065" s="190"/>
      <c r="I1065" s="193"/>
      <c r="J1065" s="204">
        <f>BK1065</f>
        <v>0</v>
      </c>
      <c r="K1065" s="190"/>
      <c r="L1065" s="195"/>
      <c r="M1065" s="196"/>
      <c r="N1065" s="197"/>
      <c r="O1065" s="197"/>
      <c r="P1065" s="198">
        <f>SUM(P1066:P1151)</f>
        <v>0</v>
      </c>
      <c r="Q1065" s="197"/>
      <c r="R1065" s="198">
        <f>SUM(R1066:R1151)</f>
        <v>3.5809298100000007</v>
      </c>
      <c r="S1065" s="197"/>
      <c r="T1065" s="199">
        <f>SUM(T1066:T1151)</f>
        <v>0.6825276200000001</v>
      </c>
      <c r="AR1065" s="200" t="s">
        <v>80</v>
      </c>
      <c r="AT1065" s="201" t="s">
        <v>70</v>
      </c>
      <c r="AU1065" s="201" t="s">
        <v>76</v>
      </c>
      <c r="AY1065" s="200" t="s">
        <v>145</v>
      </c>
      <c r="BK1065" s="202">
        <f>SUM(BK1066:BK1151)</f>
        <v>0</v>
      </c>
    </row>
    <row r="1066" spans="2:65" s="1" customFormat="1" ht="20.4" customHeight="1">
      <c r="B1066" s="38"/>
      <c r="C1066" s="205" t="s">
        <v>1083</v>
      </c>
      <c r="D1066" s="205" t="s">
        <v>148</v>
      </c>
      <c r="E1066" s="206" t="s">
        <v>1084</v>
      </c>
      <c r="F1066" s="207" t="s">
        <v>1085</v>
      </c>
      <c r="G1066" s="208" t="s">
        <v>177</v>
      </c>
      <c r="H1066" s="209">
        <v>2201.702</v>
      </c>
      <c r="I1066" s="210"/>
      <c r="J1066" s="211">
        <f>ROUND(I1066*H1066,2)</f>
        <v>0</v>
      </c>
      <c r="K1066" s="207" t="s">
        <v>152</v>
      </c>
      <c r="L1066" s="43"/>
      <c r="M1066" s="212" t="s">
        <v>19</v>
      </c>
      <c r="N1066" s="213" t="s">
        <v>42</v>
      </c>
      <c r="O1066" s="79"/>
      <c r="P1066" s="214">
        <f>O1066*H1066</f>
        <v>0</v>
      </c>
      <c r="Q1066" s="214">
        <v>0.001</v>
      </c>
      <c r="R1066" s="214">
        <f>Q1066*H1066</f>
        <v>2.2017020000000005</v>
      </c>
      <c r="S1066" s="214">
        <v>0.00031</v>
      </c>
      <c r="T1066" s="215">
        <f>S1066*H1066</f>
        <v>0.6825276200000001</v>
      </c>
      <c r="AR1066" s="17" t="s">
        <v>308</v>
      </c>
      <c r="AT1066" s="17" t="s">
        <v>148</v>
      </c>
      <c r="AU1066" s="17" t="s">
        <v>80</v>
      </c>
      <c r="AY1066" s="17" t="s">
        <v>145</v>
      </c>
      <c r="BE1066" s="216">
        <f>IF(N1066="základní",J1066,0)</f>
        <v>0</v>
      </c>
      <c r="BF1066" s="216">
        <f>IF(N1066="snížená",J1066,0)</f>
        <v>0</v>
      </c>
      <c r="BG1066" s="216">
        <f>IF(N1066="zákl. přenesená",J1066,0)</f>
        <v>0</v>
      </c>
      <c r="BH1066" s="216">
        <f>IF(N1066="sníž. přenesená",J1066,0)</f>
        <v>0</v>
      </c>
      <c r="BI1066" s="216">
        <f>IF(N1066="nulová",J1066,0)</f>
        <v>0</v>
      </c>
      <c r="BJ1066" s="17" t="s">
        <v>76</v>
      </c>
      <c r="BK1066" s="216">
        <f>ROUND(I1066*H1066,2)</f>
        <v>0</v>
      </c>
      <c r="BL1066" s="17" t="s">
        <v>308</v>
      </c>
      <c r="BM1066" s="17" t="s">
        <v>1086</v>
      </c>
    </row>
    <row r="1067" spans="2:47" s="1" customFormat="1" ht="12">
      <c r="B1067" s="38"/>
      <c r="C1067" s="39"/>
      <c r="D1067" s="217" t="s">
        <v>155</v>
      </c>
      <c r="E1067" s="39"/>
      <c r="F1067" s="218" t="s">
        <v>1087</v>
      </c>
      <c r="G1067" s="39"/>
      <c r="H1067" s="39"/>
      <c r="I1067" s="131"/>
      <c r="J1067" s="39"/>
      <c r="K1067" s="39"/>
      <c r="L1067" s="43"/>
      <c r="M1067" s="219"/>
      <c r="N1067" s="79"/>
      <c r="O1067" s="79"/>
      <c r="P1067" s="79"/>
      <c r="Q1067" s="79"/>
      <c r="R1067" s="79"/>
      <c r="S1067" s="79"/>
      <c r="T1067" s="80"/>
      <c r="AT1067" s="17" t="s">
        <v>155</v>
      </c>
      <c r="AU1067" s="17" t="s">
        <v>80</v>
      </c>
    </row>
    <row r="1068" spans="2:51" s="11" customFormat="1" ht="12">
      <c r="B1068" s="220"/>
      <c r="C1068" s="221"/>
      <c r="D1068" s="217" t="s">
        <v>157</v>
      </c>
      <c r="E1068" s="222" t="s">
        <v>19</v>
      </c>
      <c r="F1068" s="223" t="s">
        <v>1145</v>
      </c>
      <c r="G1068" s="221"/>
      <c r="H1068" s="222" t="s">
        <v>19</v>
      </c>
      <c r="I1068" s="224"/>
      <c r="J1068" s="221"/>
      <c r="K1068" s="221"/>
      <c r="L1068" s="225"/>
      <c r="M1068" s="226"/>
      <c r="N1068" s="227"/>
      <c r="O1068" s="227"/>
      <c r="P1068" s="227"/>
      <c r="Q1068" s="227"/>
      <c r="R1068" s="227"/>
      <c r="S1068" s="227"/>
      <c r="T1068" s="228"/>
      <c r="AT1068" s="229" t="s">
        <v>157</v>
      </c>
      <c r="AU1068" s="229" t="s">
        <v>80</v>
      </c>
      <c r="AV1068" s="11" t="s">
        <v>76</v>
      </c>
      <c r="AW1068" s="11" t="s">
        <v>33</v>
      </c>
      <c r="AX1068" s="11" t="s">
        <v>71</v>
      </c>
      <c r="AY1068" s="229" t="s">
        <v>145</v>
      </c>
    </row>
    <row r="1069" spans="2:51" s="11" customFormat="1" ht="12">
      <c r="B1069" s="220"/>
      <c r="C1069" s="221"/>
      <c r="D1069" s="217" t="s">
        <v>157</v>
      </c>
      <c r="E1069" s="222" t="s">
        <v>19</v>
      </c>
      <c r="F1069" s="223" t="s">
        <v>159</v>
      </c>
      <c r="G1069" s="221"/>
      <c r="H1069" s="222" t="s">
        <v>19</v>
      </c>
      <c r="I1069" s="224"/>
      <c r="J1069" s="221"/>
      <c r="K1069" s="221"/>
      <c r="L1069" s="225"/>
      <c r="M1069" s="226"/>
      <c r="N1069" s="227"/>
      <c r="O1069" s="227"/>
      <c r="P1069" s="227"/>
      <c r="Q1069" s="227"/>
      <c r="R1069" s="227"/>
      <c r="S1069" s="227"/>
      <c r="T1069" s="228"/>
      <c r="AT1069" s="229" t="s">
        <v>157</v>
      </c>
      <c r="AU1069" s="229" t="s">
        <v>80</v>
      </c>
      <c r="AV1069" s="11" t="s">
        <v>76</v>
      </c>
      <c r="AW1069" s="11" t="s">
        <v>33</v>
      </c>
      <c r="AX1069" s="11" t="s">
        <v>71</v>
      </c>
      <c r="AY1069" s="229" t="s">
        <v>145</v>
      </c>
    </row>
    <row r="1070" spans="2:51" s="11" customFormat="1" ht="12">
      <c r="B1070" s="220"/>
      <c r="C1070" s="221"/>
      <c r="D1070" s="217" t="s">
        <v>157</v>
      </c>
      <c r="E1070" s="222" t="s">
        <v>19</v>
      </c>
      <c r="F1070" s="223" t="s">
        <v>1088</v>
      </c>
      <c r="G1070" s="221"/>
      <c r="H1070" s="222" t="s">
        <v>19</v>
      </c>
      <c r="I1070" s="224"/>
      <c r="J1070" s="221"/>
      <c r="K1070" s="221"/>
      <c r="L1070" s="225"/>
      <c r="M1070" s="226"/>
      <c r="N1070" s="227"/>
      <c r="O1070" s="227"/>
      <c r="P1070" s="227"/>
      <c r="Q1070" s="227"/>
      <c r="R1070" s="227"/>
      <c r="S1070" s="227"/>
      <c r="T1070" s="228"/>
      <c r="AT1070" s="229" t="s">
        <v>157</v>
      </c>
      <c r="AU1070" s="229" t="s">
        <v>80</v>
      </c>
      <c r="AV1070" s="11" t="s">
        <v>76</v>
      </c>
      <c r="AW1070" s="11" t="s">
        <v>33</v>
      </c>
      <c r="AX1070" s="11" t="s">
        <v>71</v>
      </c>
      <c r="AY1070" s="229" t="s">
        <v>145</v>
      </c>
    </row>
    <row r="1071" spans="2:51" s="11" customFormat="1" ht="12">
      <c r="B1071" s="220"/>
      <c r="C1071" s="221"/>
      <c r="D1071" s="217" t="s">
        <v>157</v>
      </c>
      <c r="E1071" s="222" t="s">
        <v>19</v>
      </c>
      <c r="F1071" s="223" t="s">
        <v>179</v>
      </c>
      <c r="G1071" s="221"/>
      <c r="H1071" s="222" t="s">
        <v>19</v>
      </c>
      <c r="I1071" s="224"/>
      <c r="J1071" s="221"/>
      <c r="K1071" s="221"/>
      <c r="L1071" s="225"/>
      <c r="M1071" s="226"/>
      <c r="N1071" s="227"/>
      <c r="O1071" s="227"/>
      <c r="P1071" s="227"/>
      <c r="Q1071" s="227"/>
      <c r="R1071" s="227"/>
      <c r="S1071" s="227"/>
      <c r="T1071" s="228"/>
      <c r="AT1071" s="229" t="s">
        <v>157</v>
      </c>
      <c r="AU1071" s="229" t="s">
        <v>80</v>
      </c>
      <c r="AV1071" s="11" t="s">
        <v>76</v>
      </c>
      <c r="AW1071" s="11" t="s">
        <v>33</v>
      </c>
      <c r="AX1071" s="11" t="s">
        <v>71</v>
      </c>
      <c r="AY1071" s="229" t="s">
        <v>145</v>
      </c>
    </row>
    <row r="1072" spans="2:51" s="12" customFormat="1" ht="12">
      <c r="B1072" s="230"/>
      <c r="C1072" s="231"/>
      <c r="D1072" s="217" t="s">
        <v>157</v>
      </c>
      <c r="E1072" s="232" t="s">
        <v>19</v>
      </c>
      <c r="F1072" s="233" t="s">
        <v>207</v>
      </c>
      <c r="G1072" s="231"/>
      <c r="H1072" s="234">
        <v>319.6</v>
      </c>
      <c r="I1072" s="235"/>
      <c r="J1072" s="231"/>
      <c r="K1072" s="231"/>
      <c r="L1072" s="236"/>
      <c r="M1072" s="237"/>
      <c r="N1072" s="238"/>
      <c r="O1072" s="238"/>
      <c r="P1072" s="238"/>
      <c r="Q1072" s="238"/>
      <c r="R1072" s="238"/>
      <c r="S1072" s="238"/>
      <c r="T1072" s="239"/>
      <c r="AT1072" s="240" t="s">
        <v>157</v>
      </c>
      <c r="AU1072" s="240" t="s">
        <v>80</v>
      </c>
      <c r="AV1072" s="12" t="s">
        <v>80</v>
      </c>
      <c r="AW1072" s="12" t="s">
        <v>33</v>
      </c>
      <c r="AX1072" s="12" t="s">
        <v>71</v>
      </c>
      <c r="AY1072" s="240" t="s">
        <v>145</v>
      </c>
    </row>
    <row r="1073" spans="2:51" s="11" customFormat="1" ht="12">
      <c r="B1073" s="220"/>
      <c r="C1073" s="221"/>
      <c r="D1073" s="217" t="s">
        <v>157</v>
      </c>
      <c r="E1073" s="222" t="s">
        <v>19</v>
      </c>
      <c r="F1073" s="223" t="s">
        <v>181</v>
      </c>
      <c r="G1073" s="221"/>
      <c r="H1073" s="222" t="s">
        <v>19</v>
      </c>
      <c r="I1073" s="224"/>
      <c r="J1073" s="221"/>
      <c r="K1073" s="221"/>
      <c r="L1073" s="225"/>
      <c r="M1073" s="226"/>
      <c r="N1073" s="227"/>
      <c r="O1073" s="227"/>
      <c r="P1073" s="227"/>
      <c r="Q1073" s="227"/>
      <c r="R1073" s="227"/>
      <c r="S1073" s="227"/>
      <c r="T1073" s="228"/>
      <c r="AT1073" s="229" t="s">
        <v>157</v>
      </c>
      <c r="AU1073" s="229" t="s">
        <v>80</v>
      </c>
      <c r="AV1073" s="11" t="s">
        <v>76</v>
      </c>
      <c r="AW1073" s="11" t="s">
        <v>33</v>
      </c>
      <c r="AX1073" s="11" t="s">
        <v>71</v>
      </c>
      <c r="AY1073" s="229" t="s">
        <v>145</v>
      </c>
    </row>
    <row r="1074" spans="2:51" s="12" customFormat="1" ht="12">
      <c r="B1074" s="230"/>
      <c r="C1074" s="231"/>
      <c r="D1074" s="217" t="s">
        <v>157</v>
      </c>
      <c r="E1074" s="232" t="s">
        <v>19</v>
      </c>
      <c r="F1074" s="233" t="s">
        <v>1152</v>
      </c>
      <c r="G1074" s="231"/>
      <c r="H1074" s="234">
        <v>145.2</v>
      </c>
      <c r="I1074" s="235"/>
      <c r="J1074" s="231"/>
      <c r="K1074" s="231"/>
      <c r="L1074" s="236"/>
      <c r="M1074" s="237"/>
      <c r="N1074" s="238"/>
      <c r="O1074" s="238"/>
      <c r="P1074" s="238"/>
      <c r="Q1074" s="238"/>
      <c r="R1074" s="238"/>
      <c r="S1074" s="238"/>
      <c r="T1074" s="239"/>
      <c r="AT1074" s="240" t="s">
        <v>157</v>
      </c>
      <c r="AU1074" s="240" t="s">
        <v>80</v>
      </c>
      <c r="AV1074" s="12" t="s">
        <v>80</v>
      </c>
      <c r="AW1074" s="12" t="s">
        <v>33</v>
      </c>
      <c r="AX1074" s="12" t="s">
        <v>71</v>
      </c>
      <c r="AY1074" s="240" t="s">
        <v>145</v>
      </c>
    </row>
    <row r="1075" spans="2:51" s="11" customFormat="1" ht="12">
      <c r="B1075" s="220"/>
      <c r="C1075" s="221"/>
      <c r="D1075" s="217" t="s">
        <v>157</v>
      </c>
      <c r="E1075" s="222" t="s">
        <v>19</v>
      </c>
      <c r="F1075" s="223" t="s">
        <v>1089</v>
      </c>
      <c r="G1075" s="221"/>
      <c r="H1075" s="222" t="s">
        <v>19</v>
      </c>
      <c r="I1075" s="224"/>
      <c r="J1075" s="221"/>
      <c r="K1075" s="221"/>
      <c r="L1075" s="225"/>
      <c r="M1075" s="226"/>
      <c r="N1075" s="227"/>
      <c r="O1075" s="227"/>
      <c r="P1075" s="227"/>
      <c r="Q1075" s="227"/>
      <c r="R1075" s="227"/>
      <c r="S1075" s="227"/>
      <c r="T1075" s="228"/>
      <c r="AT1075" s="229" t="s">
        <v>157</v>
      </c>
      <c r="AU1075" s="229" t="s">
        <v>80</v>
      </c>
      <c r="AV1075" s="11" t="s">
        <v>76</v>
      </c>
      <c r="AW1075" s="11" t="s">
        <v>33</v>
      </c>
      <c r="AX1075" s="11" t="s">
        <v>71</v>
      </c>
      <c r="AY1075" s="229" t="s">
        <v>145</v>
      </c>
    </row>
    <row r="1076" spans="2:51" s="12" customFormat="1" ht="12">
      <c r="B1076" s="230"/>
      <c r="C1076" s="231"/>
      <c r="D1076" s="217" t="s">
        <v>157</v>
      </c>
      <c r="E1076" s="232" t="s">
        <v>19</v>
      </c>
      <c r="F1076" s="233" t="s">
        <v>1090</v>
      </c>
      <c r="G1076" s="231"/>
      <c r="H1076" s="234">
        <v>28.9</v>
      </c>
      <c r="I1076" s="235"/>
      <c r="J1076" s="231"/>
      <c r="K1076" s="231"/>
      <c r="L1076" s="236"/>
      <c r="M1076" s="237"/>
      <c r="N1076" s="238"/>
      <c r="O1076" s="238"/>
      <c r="P1076" s="238"/>
      <c r="Q1076" s="238"/>
      <c r="R1076" s="238"/>
      <c r="S1076" s="238"/>
      <c r="T1076" s="239"/>
      <c r="AT1076" s="240" t="s">
        <v>157</v>
      </c>
      <c r="AU1076" s="240" t="s">
        <v>80</v>
      </c>
      <c r="AV1076" s="12" t="s">
        <v>80</v>
      </c>
      <c r="AW1076" s="12" t="s">
        <v>33</v>
      </c>
      <c r="AX1076" s="12" t="s">
        <v>71</v>
      </c>
      <c r="AY1076" s="240" t="s">
        <v>145</v>
      </c>
    </row>
    <row r="1077" spans="2:51" s="11" customFormat="1" ht="12">
      <c r="B1077" s="220"/>
      <c r="C1077" s="221"/>
      <c r="D1077" s="217" t="s">
        <v>157</v>
      </c>
      <c r="E1077" s="222" t="s">
        <v>19</v>
      </c>
      <c r="F1077" s="223" t="s">
        <v>1091</v>
      </c>
      <c r="G1077" s="221"/>
      <c r="H1077" s="222" t="s">
        <v>19</v>
      </c>
      <c r="I1077" s="224"/>
      <c r="J1077" s="221"/>
      <c r="K1077" s="221"/>
      <c r="L1077" s="225"/>
      <c r="M1077" s="226"/>
      <c r="N1077" s="227"/>
      <c r="O1077" s="227"/>
      <c r="P1077" s="227"/>
      <c r="Q1077" s="227"/>
      <c r="R1077" s="227"/>
      <c r="S1077" s="227"/>
      <c r="T1077" s="228"/>
      <c r="AT1077" s="229" t="s">
        <v>157</v>
      </c>
      <c r="AU1077" s="229" t="s">
        <v>80</v>
      </c>
      <c r="AV1077" s="11" t="s">
        <v>76</v>
      </c>
      <c r="AW1077" s="11" t="s">
        <v>33</v>
      </c>
      <c r="AX1077" s="11" t="s">
        <v>71</v>
      </c>
      <c r="AY1077" s="229" t="s">
        <v>145</v>
      </c>
    </row>
    <row r="1078" spans="2:51" s="11" customFormat="1" ht="12">
      <c r="B1078" s="220"/>
      <c r="C1078" s="221"/>
      <c r="D1078" s="217" t="s">
        <v>157</v>
      </c>
      <c r="E1078" s="222" t="s">
        <v>19</v>
      </c>
      <c r="F1078" s="223" t="s">
        <v>179</v>
      </c>
      <c r="G1078" s="221"/>
      <c r="H1078" s="222" t="s">
        <v>19</v>
      </c>
      <c r="I1078" s="224"/>
      <c r="J1078" s="221"/>
      <c r="K1078" s="221"/>
      <c r="L1078" s="225"/>
      <c r="M1078" s="226"/>
      <c r="N1078" s="227"/>
      <c r="O1078" s="227"/>
      <c r="P1078" s="227"/>
      <c r="Q1078" s="227"/>
      <c r="R1078" s="227"/>
      <c r="S1078" s="227"/>
      <c r="T1078" s="228"/>
      <c r="AT1078" s="229" t="s">
        <v>157</v>
      </c>
      <c r="AU1078" s="229" t="s">
        <v>80</v>
      </c>
      <c r="AV1078" s="11" t="s">
        <v>76</v>
      </c>
      <c r="AW1078" s="11" t="s">
        <v>33</v>
      </c>
      <c r="AX1078" s="11" t="s">
        <v>71</v>
      </c>
      <c r="AY1078" s="229" t="s">
        <v>145</v>
      </c>
    </row>
    <row r="1079" spans="2:51" s="12" customFormat="1" ht="12">
      <c r="B1079" s="230"/>
      <c r="C1079" s="231"/>
      <c r="D1079" s="217" t="s">
        <v>157</v>
      </c>
      <c r="E1079" s="232" t="s">
        <v>19</v>
      </c>
      <c r="F1079" s="233" t="s">
        <v>242</v>
      </c>
      <c r="G1079" s="231"/>
      <c r="H1079" s="234">
        <v>1048.32</v>
      </c>
      <c r="I1079" s="235"/>
      <c r="J1079" s="231"/>
      <c r="K1079" s="231"/>
      <c r="L1079" s="236"/>
      <c r="M1079" s="237"/>
      <c r="N1079" s="238"/>
      <c r="O1079" s="238"/>
      <c r="P1079" s="238"/>
      <c r="Q1079" s="238"/>
      <c r="R1079" s="238"/>
      <c r="S1079" s="238"/>
      <c r="T1079" s="239"/>
      <c r="AT1079" s="240" t="s">
        <v>157</v>
      </c>
      <c r="AU1079" s="240" t="s">
        <v>80</v>
      </c>
      <c r="AV1079" s="12" t="s">
        <v>80</v>
      </c>
      <c r="AW1079" s="12" t="s">
        <v>33</v>
      </c>
      <c r="AX1079" s="12" t="s">
        <v>71</v>
      </c>
      <c r="AY1079" s="240" t="s">
        <v>145</v>
      </c>
    </row>
    <row r="1080" spans="2:51" s="12" customFormat="1" ht="12">
      <c r="B1080" s="230"/>
      <c r="C1080" s="231"/>
      <c r="D1080" s="217" t="s">
        <v>157</v>
      </c>
      <c r="E1080" s="232" t="s">
        <v>19</v>
      </c>
      <c r="F1080" s="233" t="s">
        <v>1092</v>
      </c>
      <c r="G1080" s="231"/>
      <c r="H1080" s="234">
        <v>52.416</v>
      </c>
      <c r="I1080" s="235"/>
      <c r="J1080" s="231"/>
      <c r="K1080" s="231"/>
      <c r="L1080" s="236"/>
      <c r="M1080" s="237"/>
      <c r="N1080" s="238"/>
      <c r="O1080" s="238"/>
      <c r="P1080" s="238"/>
      <c r="Q1080" s="238"/>
      <c r="R1080" s="238"/>
      <c r="S1080" s="238"/>
      <c r="T1080" s="239"/>
      <c r="AT1080" s="240" t="s">
        <v>157</v>
      </c>
      <c r="AU1080" s="240" t="s">
        <v>80</v>
      </c>
      <c r="AV1080" s="12" t="s">
        <v>80</v>
      </c>
      <c r="AW1080" s="12" t="s">
        <v>33</v>
      </c>
      <c r="AX1080" s="12" t="s">
        <v>71</v>
      </c>
      <c r="AY1080" s="240" t="s">
        <v>145</v>
      </c>
    </row>
    <row r="1081" spans="2:51" s="11" customFormat="1" ht="12">
      <c r="B1081" s="220"/>
      <c r="C1081" s="221"/>
      <c r="D1081" s="217" t="s">
        <v>157</v>
      </c>
      <c r="E1081" s="222" t="s">
        <v>19</v>
      </c>
      <c r="F1081" s="223" t="s">
        <v>181</v>
      </c>
      <c r="G1081" s="221"/>
      <c r="H1081" s="222" t="s">
        <v>19</v>
      </c>
      <c r="I1081" s="224"/>
      <c r="J1081" s="221"/>
      <c r="K1081" s="221"/>
      <c r="L1081" s="225"/>
      <c r="M1081" s="226"/>
      <c r="N1081" s="227"/>
      <c r="O1081" s="227"/>
      <c r="P1081" s="227"/>
      <c r="Q1081" s="227"/>
      <c r="R1081" s="227"/>
      <c r="S1081" s="227"/>
      <c r="T1081" s="228"/>
      <c r="AT1081" s="229" t="s">
        <v>157</v>
      </c>
      <c r="AU1081" s="229" t="s">
        <v>80</v>
      </c>
      <c r="AV1081" s="11" t="s">
        <v>76</v>
      </c>
      <c r="AW1081" s="11" t="s">
        <v>33</v>
      </c>
      <c r="AX1081" s="11" t="s">
        <v>71</v>
      </c>
      <c r="AY1081" s="229" t="s">
        <v>145</v>
      </c>
    </row>
    <row r="1082" spans="2:51" s="12" customFormat="1" ht="12">
      <c r="B1082" s="230"/>
      <c r="C1082" s="231"/>
      <c r="D1082" s="217" t="s">
        <v>157</v>
      </c>
      <c r="E1082" s="232" t="s">
        <v>19</v>
      </c>
      <c r="F1082" s="233" t="s">
        <v>243</v>
      </c>
      <c r="G1082" s="231"/>
      <c r="H1082" s="234">
        <v>471.744</v>
      </c>
      <c r="I1082" s="235"/>
      <c r="J1082" s="231"/>
      <c r="K1082" s="231"/>
      <c r="L1082" s="236"/>
      <c r="M1082" s="237"/>
      <c r="N1082" s="238"/>
      <c r="O1082" s="238"/>
      <c r="P1082" s="238"/>
      <c r="Q1082" s="238"/>
      <c r="R1082" s="238"/>
      <c r="S1082" s="238"/>
      <c r="T1082" s="239"/>
      <c r="AT1082" s="240" t="s">
        <v>157</v>
      </c>
      <c r="AU1082" s="240" t="s">
        <v>80</v>
      </c>
      <c r="AV1082" s="12" t="s">
        <v>80</v>
      </c>
      <c r="AW1082" s="12" t="s">
        <v>33</v>
      </c>
      <c r="AX1082" s="12" t="s">
        <v>71</v>
      </c>
      <c r="AY1082" s="240" t="s">
        <v>145</v>
      </c>
    </row>
    <row r="1083" spans="2:51" s="11" customFormat="1" ht="12">
      <c r="B1083" s="220"/>
      <c r="C1083" s="221"/>
      <c r="D1083" s="217" t="s">
        <v>157</v>
      </c>
      <c r="E1083" s="222" t="s">
        <v>19</v>
      </c>
      <c r="F1083" s="223" t="s">
        <v>244</v>
      </c>
      <c r="G1083" s="221"/>
      <c r="H1083" s="222" t="s">
        <v>19</v>
      </c>
      <c r="I1083" s="224"/>
      <c r="J1083" s="221"/>
      <c r="K1083" s="221"/>
      <c r="L1083" s="225"/>
      <c r="M1083" s="226"/>
      <c r="N1083" s="227"/>
      <c r="O1083" s="227"/>
      <c r="P1083" s="227"/>
      <c r="Q1083" s="227"/>
      <c r="R1083" s="227"/>
      <c r="S1083" s="227"/>
      <c r="T1083" s="228"/>
      <c r="AT1083" s="229" t="s">
        <v>157</v>
      </c>
      <c r="AU1083" s="229" t="s">
        <v>80</v>
      </c>
      <c r="AV1083" s="11" t="s">
        <v>76</v>
      </c>
      <c r="AW1083" s="11" t="s">
        <v>33</v>
      </c>
      <c r="AX1083" s="11" t="s">
        <v>71</v>
      </c>
      <c r="AY1083" s="229" t="s">
        <v>145</v>
      </c>
    </row>
    <row r="1084" spans="2:51" s="12" customFormat="1" ht="12">
      <c r="B1084" s="230"/>
      <c r="C1084" s="231"/>
      <c r="D1084" s="217" t="s">
        <v>157</v>
      </c>
      <c r="E1084" s="232" t="s">
        <v>19</v>
      </c>
      <c r="F1084" s="233" t="s">
        <v>245</v>
      </c>
      <c r="G1084" s="231"/>
      <c r="H1084" s="234">
        <v>-169.05</v>
      </c>
      <c r="I1084" s="235"/>
      <c r="J1084" s="231"/>
      <c r="K1084" s="231"/>
      <c r="L1084" s="236"/>
      <c r="M1084" s="237"/>
      <c r="N1084" s="238"/>
      <c r="O1084" s="238"/>
      <c r="P1084" s="238"/>
      <c r="Q1084" s="238"/>
      <c r="R1084" s="238"/>
      <c r="S1084" s="238"/>
      <c r="T1084" s="239"/>
      <c r="AT1084" s="240" t="s">
        <v>157</v>
      </c>
      <c r="AU1084" s="240" t="s">
        <v>80</v>
      </c>
      <c r="AV1084" s="12" t="s">
        <v>80</v>
      </c>
      <c r="AW1084" s="12" t="s">
        <v>33</v>
      </c>
      <c r="AX1084" s="12" t="s">
        <v>71</v>
      </c>
      <c r="AY1084" s="240" t="s">
        <v>145</v>
      </c>
    </row>
    <row r="1085" spans="2:51" s="12" customFormat="1" ht="12">
      <c r="B1085" s="230"/>
      <c r="C1085" s="231"/>
      <c r="D1085" s="217" t="s">
        <v>157</v>
      </c>
      <c r="E1085" s="232" t="s">
        <v>19</v>
      </c>
      <c r="F1085" s="233" t="s">
        <v>246</v>
      </c>
      <c r="G1085" s="231"/>
      <c r="H1085" s="234">
        <v>-84.2</v>
      </c>
      <c r="I1085" s="235"/>
      <c r="J1085" s="231"/>
      <c r="K1085" s="231"/>
      <c r="L1085" s="236"/>
      <c r="M1085" s="237"/>
      <c r="N1085" s="238"/>
      <c r="O1085" s="238"/>
      <c r="P1085" s="238"/>
      <c r="Q1085" s="238"/>
      <c r="R1085" s="238"/>
      <c r="S1085" s="238"/>
      <c r="T1085" s="239"/>
      <c r="AT1085" s="240" t="s">
        <v>157</v>
      </c>
      <c r="AU1085" s="240" t="s">
        <v>80</v>
      </c>
      <c r="AV1085" s="12" t="s">
        <v>80</v>
      </c>
      <c r="AW1085" s="12" t="s">
        <v>33</v>
      </c>
      <c r="AX1085" s="12" t="s">
        <v>71</v>
      </c>
      <c r="AY1085" s="240" t="s">
        <v>145</v>
      </c>
    </row>
    <row r="1086" spans="2:51" s="11" customFormat="1" ht="12">
      <c r="B1086" s="220"/>
      <c r="C1086" s="221"/>
      <c r="D1086" s="217" t="s">
        <v>157</v>
      </c>
      <c r="E1086" s="222" t="s">
        <v>19</v>
      </c>
      <c r="F1086" s="223" t="s">
        <v>250</v>
      </c>
      <c r="G1086" s="221"/>
      <c r="H1086" s="222" t="s">
        <v>19</v>
      </c>
      <c r="I1086" s="224"/>
      <c r="J1086" s="221"/>
      <c r="K1086" s="221"/>
      <c r="L1086" s="225"/>
      <c r="M1086" s="226"/>
      <c r="N1086" s="227"/>
      <c r="O1086" s="227"/>
      <c r="P1086" s="227"/>
      <c r="Q1086" s="227"/>
      <c r="R1086" s="227"/>
      <c r="S1086" s="227"/>
      <c r="T1086" s="228"/>
      <c r="AT1086" s="229" t="s">
        <v>157</v>
      </c>
      <c r="AU1086" s="229" t="s">
        <v>80</v>
      </c>
      <c r="AV1086" s="11" t="s">
        <v>76</v>
      </c>
      <c r="AW1086" s="11" t="s">
        <v>33</v>
      </c>
      <c r="AX1086" s="11" t="s">
        <v>71</v>
      </c>
      <c r="AY1086" s="229" t="s">
        <v>145</v>
      </c>
    </row>
    <row r="1087" spans="2:51" s="12" customFormat="1" ht="12">
      <c r="B1087" s="230"/>
      <c r="C1087" s="231"/>
      <c r="D1087" s="217" t="s">
        <v>157</v>
      </c>
      <c r="E1087" s="232" t="s">
        <v>19</v>
      </c>
      <c r="F1087" s="233" t="s">
        <v>251</v>
      </c>
      <c r="G1087" s="231"/>
      <c r="H1087" s="234">
        <v>190.512</v>
      </c>
      <c r="I1087" s="235"/>
      <c r="J1087" s="231"/>
      <c r="K1087" s="231"/>
      <c r="L1087" s="236"/>
      <c r="M1087" s="237"/>
      <c r="N1087" s="238"/>
      <c r="O1087" s="238"/>
      <c r="P1087" s="238"/>
      <c r="Q1087" s="238"/>
      <c r="R1087" s="238"/>
      <c r="S1087" s="238"/>
      <c r="T1087" s="239"/>
      <c r="AT1087" s="240" t="s">
        <v>157</v>
      </c>
      <c r="AU1087" s="240" t="s">
        <v>80</v>
      </c>
      <c r="AV1087" s="12" t="s">
        <v>80</v>
      </c>
      <c r="AW1087" s="12" t="s">
        <v>33</v>
      </c>
      <c r="AX1087" s="12" t="s">
        <v>71</v>
      </c>
      <c r="AY1087" s="240" t="s">
        <v>145</v>
      </c>
    </row>
    <row r="1088" spans="2:51" s="12" customFormat="1" ht="12">
      <c r="B1088" s="230"/>
      <c r="C1088" s="231"/>
      <c r="D1088" s="217" t="s">
        <v>157</v>
      </c>
      <c r="E1088" s="232" t="s">
        <v>19</v>
      </c>
      <c r="F1088" s="233" t="s">
        <v>252</v>
      </c>
      <c r="G1088" s="231"/>
      <c r="H1088" s="234">
        <v>154.224</v>
      </c>
      <c r="I1088" s="235"/>
      <c r="J1088" s="231"/>
      <c r="K1088" s="231"/>
      <c r="L1088" s="236"/>
      <c r="M1088" s="237"/>
      <c r="N1088" s="238"/>
      <c r="O1088" s="238"/>
      <c r="P1088" s="238"/>
      <c r="Q1088" s="238"/>
      <c r="R1088" s="238"/>
      <c r="S1088" s="238"/>
      <c r="T1088" s="239"/>
      <c r="AT1088" s="240" t="s">
        <v>157</v>
      </c>
      <c r="AU1088" s="240" t="s">
        <v>80</v>
      </c>
      <c r="AV1088" s="12" t="s">
        <v>80</v>
      </c>
      <c r="AW1088" s="12" t="s">
        <v>33</v>
      </c>
      <c r="AX1088" s="12" t="s">
        <v>71</v>
      </c>
      <c r="AY1088" s="240" t="s">
        <v>145</v>
      </c>
    </row>
    <row r="1089" spans="2:51" s="12" customFormat="1" ht="12">
      <c r="B1089" s="230"/>
      <c r="C1089" s="231"/>
      <c r="D1089" s="217" t="s">
        <v>157</v>
      </c>
      <c r="E1089" s="232" t="s">
        <v>19</v>
      </c>
      <c r="F1089" s="233" t="s">
        <v>253</v>
      </c>
      <c r="G1089" s="231"/>
      <c r="H1089" s="234">
        <v>102.816</v>
      </c>
      <c r="I1089" s="235"/>
      <c r="J1089" s="231"/>
      <c r="K1089" s="231"/>
      <c r="L1089" s="236"/>
      <c r="M1089" s="237"/>
      <c r="N1089" s="238"/>
      <c r="O1089" s="238"/>
      <c r="P1089" s="238"/>
      <c r="Q1089" s="238"/>
      <c r="R1089" s="238"/>
      <c r="S1089" s="238"/>
      <c r="T1089" s="239"/>
      <c r="AT1089" s="240" t="s">
        <v>157</v>
      </c>
      <c r="AU1089" s="240" t="s">
        <v>80</v>
      </c>
      <c r="AV1089" s="12" t="s">
        <v>80</v>
      </c>
      <c r="AW1089" s="12" t="s">
        <v>33</v>
      </c>
      <c r="AX1089" s="12" t="s">
        <v>71</v>
      </c>
      <c r="AY1089" s="240" t="s">
        <v>145</v>
      </c>
    </row>
    <row r="1090" spans="2:51" s="12" customFormat="1" ht="12">
      <c r="B1090" s="230"/>
      <c r="C1090" s="231"/>
      <c r="D1090" s="217" t="s">
        <v>157</v>
      </c>
      <c r="E1090" s="232" t="s">
        <v>19</v>
      </c>
      <c r="F1090" s="233" t="s">
        <v>254</v>
      </c>
      <c r="G1090" s="231"/>
      <c r="H1090" s="234">
        <v>39.816</v>
      </c>
      <c r="I1090" s="235"/>
      <c r="J1090" s="231"/>
      <c r="K1090" s="231"/>
      <c r="L1090" s="236"/>
      <c r="M1090" s="237"/>
      <c r="N1090" s="238"/>
      <c r="O1090" s="238"/>
      <c r="P1090" s="238"/>
      <c r="Q1090" s="238"/>
      <c r="R1090" s="238"/>
      <c r="S1090" s="238"/>
      <c r="T1090" s="239"/>
      <c r="AT1090" s="240" t="s">
        <v>157</v>
      </c>
      <c r="AU1090" s="240" t="s">
        <v>80</v>
      </c>
      <c r="AV1090" s="12" t="s">
        <v>80</v>
      </c>
      <c r="AW1090" s="12" t="s">
        <v>33</v>
      </c>
      <c r="AX1090" s="12" t="s">
        <v>71</v>
      </c>
      <c r="AY1090" s="240" t="s">
        <v>145</v>
      </c>
    </row>
    <row r="1091" spans="2:51" s="12" customFormat="1" ht="12">
      <c r="B1091" s="230"/>
      <c r="C1091" s="231"/>
      <c r="D1091" s="217" t="s">
        <v>157</v>
      </c>
      <c r="E1091" s="232" t="s">
        <v>19</v>
      </c>
      <c r="F1091" s="233" t="s">
        <v>255</v>
      </c>
      <c r="G1091" s="231"/>
      <c r="H1091" s="234">
        <v>29.988</v>
      </c>
      <c r="I1091" s="235"/>
      <c r="J1091" s="231"/>
      <c r="K1091" s="231"/>
      <c r="L1091" s="236"/>
      <c r="M1091" s="237"/>
      <c r="N1091" s="238"/>
      <c r="O1091" s="238"/>
      <c r="P1091" s="238"/>
      <c r="Q1091" s="238"/>
      <c r="R1091" s="238"/>
      <c r="S1091" s="238"/>
      <c r="T1091" s="239"/>
      <c r="AT1091" s="240" t="s">
        <v>157</v>
      </c>
      <c r="AU1091" s="240" t="s">
        <v>80</v>
      </c>
      <c r="AV1091" s="12" t="s">
        <v>80</v>
      </c>
      <c r="AW1091" s="12" t="s">
        <v>33</v>
      </c>
      <c r="AX1091" s="12" t="s">
        <v>71</v>
      </c>
      <c r="AY1091" s="240" t="s">
        <v>145</v>
      </c>
    </row>
    <row r="1092" spans="2:51" s="12" customFormat="1" ht="12">
      <c r="B1092" s="230"/>
      <c r="C1092" s="231"/>
      <c r="D1092" s="217" t="s">
        <v>157</v>
      </c>
      <c r="E1092" s="232" t="s">
        <v>19</v>
      </c>
      <c r="F1092" s="233" t="s">
        <v>256</v>
      </c>
      <c r="G1092" s="231"/>
      <c r="H1092" s="234">
        <v>-67.768</v>
      </c>
      <c r="I1092" s="235"/>
      <c r="J1092" s="231"/>
      <c r="K1092" s="231"/>
      <c r="L1092" s="236"/>
      <c r="M1092" s="237"/>
      <c r="N1092" s="238"/>
      <c r="O1092" s="238"/>
      <c r="P1092" s="238"/>
      <c r="Q1092" s="238"/>
      <c r="R1092" s="238"/>
      <c r="S1092" s="238"/>
      <c r="T1092" s="239"/>
      <c r="AT1092" s="240" t="s">
        <v>157</v>
      </c>
      <c r="AU1092" s="240" t="s">
        <v>80</v>
      </c>
      <c r="AV1092" s="12" t="s">
        <v>80</v>
      </c>
      <c r="AW1092" s="12" t="s">
        <v>33</v>
      </c>
      <c r="AX1092" s="12" t="s">
        <v>71</v>
      </c>
      <c r="AY1092" s="240" t="s">
        <v>145</v>
      </c>
    </row>
    <row r="1093" spans="2:51" s="12" customFormat="1" ht="12">
      <c r="B1093" s="230"/>
      <c r="C1093" s="231"/>
      <c r="D1093" s="217" t="s">
        <v>157</v>
      </c>
      <c r="E1093" s="232" t="s">
        <v>19</v>
      </c>
      <c r="F1093" s="233" t="s">
        <v>257</v>
      </c>
      <c r="G1093" s="231"/>
      <c r="H1093" s="234">
        <v>-31.52</v>
      </c>
      <c r="I1093" s="235"/>
      <c r="J1093" s="231"/>
      <c r="K1093" s="231"/>
      <c r="L1093" s="236"/>
      <c r="M1093" s="237"/>
      <c r="N1093" s="238"/>
      <c r="O1093" s="238"/>
      <c r="P1093" s="238"/>
      <c r="Q1093" s="238"/>
      <c r="R1093" s="238"/>
      <c r="S1093" s="238"/>
      <c r="T1093" s="239"/>
      <c r="AT1093" s="240" t="s">
        <v>157</v>
      </c>
      <c r="AU1093" s="240" t="s">
        <v>80</v>
      </c>
      <c r="AV1093" s="12" t="s">
        <v>80</v>
      </c>
      <c r="AW1093" s="12" t="s">
        <v>33</v>
      </c>
      <c r="AX1093" s="12" t="s">
        <v>71</v>
      </c>
      <c r="AY1093" s="240" t="s">
        <v>145</v>
      </c>
    </row>
    <row r="1094" spans="2:51" s="12" customFormat="1" ht="12">
      <c r="B1094" s="230"/>
      <c r="C1094" s="231"/>
      <c r="D1094" s="217" t="s">
        <v>157</v>
      </c>
      <c r="E1094" s="232" t="s">
        <v>19</v>
      </c>
      <c r="F1094" s="233" t="s">
        <v>258</v>
      </c>
      <c r="G1094" s="231"/>
      <c r="H1094" s="234">
        <v>-22.852</v>
      </c>
      <c r="I1094" s="235"/>
      <c r="J1094" s="231"/>
      <c r="K1094" s="231"/>
      <c r="L1094" s="236"/>
      <c r="M1094" s="237"/>
      <c r="N1094" s="238"/>
      <c r="O1094" s="238"/>
      <c r="P1094" s="238"/>
      <c r="Q1094" s="238"/>
      <c r="R1094" s="238"/>
      <c r="S1094" s="238"/>
      <c r="T1094" s="239"/>
      <c r="AT1094" s="240" t="s">
        <v>157</v>
      </c>
      <c r="AU1094" s="240" t="s">
        <v>80</v>
      </c>
      <c r="AV1094" s="12" t="s">
        <v>80</v>
      </c>
      <c r="AW1094" s="12" t="s">
        <v>33</v>
      </c>
      <c r="AX1094" s="12" t="s">
        <v>71</v>
      </c>
      <c r="AY1094" s="240" t="s">
        <v>145</v>
      </c>
    </row>
    <row r="1095" spans="2:51" s="11" customFormat="1" ht="12">
      <c r="B1095" s="220"/>
      <c r="C1095" s="221"/>
      <c r="D1095" s="217" t="s">
        <v>157</v>
      </c>
      <c r="E1095" s="222" t="s">
        <v>19</v>
      </c>
      <c r="F1095" s="223" t="s">
        <v>259</v>
      </c>
      <c r="G1095" s="221"/>
      <c r="H1095" s="222" t="s">
        <v>19</v>
      </c>
      <c r="I1095" s="224"/>
      <c r="J1095" s="221"/>
      <c r="K1095" s="221"/>
      <c r="L1095" s="225"/>
      <c r="M1095" s="226"/>
      <c r="N1095" s="227"/>
      <c r="O1095" s="227"/>
      <c r="P1095" s="227"/>
      <c r="Q1095" s="227"/>
      <c r="R1095" s="227"/>
      <c r="S1095" s="227"/>
      <c r="T1095" s="228"/>
      <c r="AT1095" s="229" t="s">
        <v>157</v>
      </c>
      <c r="AU1095" s="229" t="s">
        <v>80</v>
      </c>
      <c r="AV1095" s="11" t="s">
        <v>76</v>
      </c>
      <c r="AW1095" s="11" t="s">
        <v>33</v>
      </c>
      <c r="AX1095" s="11" t="s">
        <v>71</v>
      </c>
      <c r="AY1095" s="229" t="s">
        <v>145</v>
      </c>
    </row>
    <row r="1096" spans="2:51" s="12" customFormat="1" ht="12">
      <c r="B1096" s="230"/>
      <c r="C1096" s="231"/>
      <c r="D1096" s="217" t="s">
        <v>157</v>
      </c>
      <c r="E1096" s="232" t="s">
        <v>19</v>
      </c>
      <c r="F1096" s="233" t="s">
        <v>260</v>
      </c>
      <c r="G1096" s="231"/>
      <c r="H1096" s="234">
        <v>50.904</v>
      </c>
      <c r="I1096" s="235"/>
      <c r="J1096" s="231"/>
      <c r="K1096" s="231"/>
      <c r="L1096" s="236"/>
      <c r="M1096" s="237"/>
      <c r="N1096" s="238"/>
      <c r="O1096" s="238"/>
      <c r="P1096" s="238"/>
      <c r="Q1096" s="238"/>
      <c r="R1096" s="238"/>
      <c r="S1096" s="238"/>
      <c r="T1096" s="239"/>
      <c r="AT1096" s="240" t="s">
        <v>157</v>
      </c>
      <c r="AU1096" s="240" t="s">
        <v>80</v>
      </c>
      <c r="AV1096" s="12" t="s">
        <v>80</v>
      </c>
      <c r="AW1096" s="12" t="s">
        <v>33</v>
      </c>
      <c r="AX1096" s="12" t="s">
        <v>71</v>
      </c>
      <c r="AY1096" s="240" t="s">
        <v>145</v>
      </c>
    </row>
    <row r="1097" spans="2:51" s="11" customFormat="1" ht="12">
      <c r="B1097" s="220"/>
      <c r="C1097" s="221"/>
      <c r="D1097" s="217" t="s">
        <v>157</v>
      </c>
      <c r="E1097" s="222" t="s">
        <v>19</v>
      </c>
      <c r="F1097" s="223" t="s">
        <v>261</v>
      </c>
      <c r="G1097" s="221"/>
      <c r="H1097" s="222" t="s">
        <v>19</v>
      </c>
      <c r="I1097" s="224"/>
      <c r="J1097" s="221"/>
      <c r="K1097" s="221"/>
      <c r="L1097" s="225"/>
      <c r="M1097" s="226"/>
      <c r="N1097" s="227"/>
      <c r="O1097" s="227"/>
      <c r="P1097" s="227"/>
      <c r="Q1097" s="227"/>
      <c r="R1097" s="227"/>
      <c r="S1097" s="227"/>
      <c r="T1097" s="228"/>
      <c r="AT1097" s="229" t="s">
        <v>157</v>
      </c>
      <c r="AU1097" s="229" t="s">
        <v>80</v>
      </c>
      <c r="AV1097" s="11" t="s">
        <v>76</v>
      </c>
      <c r="AW1097" s="11" t="s">
        <v>33</v>
      </c>
      <c r="AX1097" s="11" t="s">
        <v>71</v>
      </c>
      <c r="AY1097" s="229" t="s">
        <v>145</v>
      </c>
    </row>
    <row r="1098" spans="2:51" s="12" customFormat="1" ht="12">
      <c r="B1098" s="230"/>
      <c r="C1098" s="231"/>
      <c r="D1098" s="217" t="s">
        <v>157</v>
      </c>
      <c r="E1098" s="232" t="s">
        <v>19</v>
      </c>
      <c r="F1098" s="233" t="s">
        <v>262</v>
      </c>
      <c r="G1098" s="231"/>
      <c r="H1098" s="234">
        <v>26.384</v>
      </c>
      <c r="I1098" s="235"/>
      <c r="J1098" s="231"/>
      <c r="K1098" s="231"/>
      <c r="L1098" s="236"/>
      <c r="M1098" s="237"/>
      <c r="N1098" s="238"/>
      <c r="O1098" s="238"/>
      <c r="P1098" s="238"/>
      <c r="Q1098" s="238"/>
      <c r="R1098" s="238"/>
      <c r="S1098" s="238"/>
      <c r="T1098" s="239"/>
      <c r="AT1098" s="240" t="s">
        <v>157</v>
      </c>
      <c r="AU1098" s="240" t="s">
        <v>80</v>
      </c>
      <c r="AV1098" s="12" t="s">
        <v>80</v>
      </c>
      <c r="AW1098" s="12" t="s">
        <v>33</v>
      </c>
      <c r="AX1098" s="12" t="s">
        <v>71</v>
      </c>
      <c r="AY1098" s="240" t="s">
        <v>145</v>
      </c>
    </row>
    <row r="1099" spans="2:51" s="12" customFormat="1" ht="12">
      <c r="B1099" s="230"/>
      <c r="C1099" s="231"/>
      <c r="D1099" s="217" t="s">
        <v>157</v>
      </c>
      <c r="E1099" s="232" t="s">
        <v>19</v>
      </c>
      <c r="F1099" s="233" t="s">
        <v>263</v>
      </c>
      <c r="G1099" s="231"/>
      <c r="H1099" s="234">
        <v>16.758</v>
      </c>
      <c r="I1099" s="235"/>
      <c r="J1099" s="231"/>
      <c r="K1099" s="231"/>
      <c r="L1099" s="236"/>
      <c r="M1099" s="237"/>
      <c r="N1099" s="238"/>
      <c r="O1099" s="238"/>
      <c r="P1099" s="238"/>
      <c r="Q1099" s="238"/>
      <c r="R1099" s="238"/>
      <c r="S1099" s="238"/>
      <c r="T1099" s="239"/>
      <c r="AT1099" s="240" t="s">
        <v>157</v>
      </c>
      <c r="AU1099" s="240" t="s">
        <v>80</v>
      </c>
      <c r="AV1099" s="12" t="s">
        <v>80</v>
      </c>
      <c r="AW1099" s="12" t="s">
        <v>33</v>
      </c>
      <c r="AX1099" s="12" t="s">
        <v>71</v>
      </c>
      <c r="AY1099" s="240" t="s">
        <v>145</v>
      </c>
    </row>
    <row r="1100" spans="2:51" s="11" customFormat="1" ht="12">
      <c r="B1100" s="220"/>
      <c r="C1100" s="221"/>
      <c r="D1100" s="217" t="s">
        <v>157</v>
      </c>
      <c r="E1100" s="222" t="s">
        <v>19</v>
      </c>
      <c r="F1100" s="223" t="s">
        <v>264</v>
      </c>
      <c r="G1100" s="221"/>
      <c r="H1100" s="222" t="s">
        <v>19</v>
      </c>
      <c r="I1100" s="224"/>
      <c r="J1100" s="221"/>
      <c r="K1100" s="221"/>
      <c r="L1100" s="225"/>
      <c r="M1100" s="226"/>
      <c r="N1100" s="227"/>
      <c r="O1100" s="227"/>
      <c r="P1100" s="227"/>
      <c r="Q1100" s="227"/>
      <c r="R1100" s="227"/>
      <c r="S1100" s="227"/>
      <c r="T1100" s="228"/>
      <c r="AT1100" s="229" t="s">
        <v>157</v>
      </c>
      <c r="AU1100" s="229" t="s">
        <v>80</v>
      </c>
      <c r="AV1100" s="11" t="s">
        <v>76</v>
      </c>
      <c r="AW1100" s="11" t="s">
        <v>33</v>
      </c>
      <c r="AX1100" s="11" t="s">
        <v>71</v>
      </c>
      <c r="AY1100" s="229" t="s">
        <v>145</v>
      </c>
    </row>
    <row r="1101" spans="2:51" s="12" customFormat="1" ht="12">
      <c r="B1101" s="230"/>
      <c r="C1101" s="231"/>
      <c r="D1101" s="217" t="s">
        <v>157</v>
      </c>
      <c r="E1101" s="232" t="s">
        <v>19</v>
      </c>
      <c r="F1101" s="233" t="s">
        <v>265</v>
      </c>
      <c r="G1101" s="231"/>
      <c r="H1101" s="234">
        <v>41.076</v>
      </c>
      <c r="I1101" s="235"/>
      <c r="J1101" s="231"/>
      <c r="K1101" s="231"/>
      <c r="L1101" s="236"/>
      <c r="M1101" s="237"/>
      <c r="N1101" s="238"/>
      <c r="O1101" s="238"/>
      <c r="P1101" s="238"/>
      <c r="Q1101" s="238"/>
      <c r="R1101" s="238"/>
      <c r="S1101" s="238"/>
      <c r="T1101" s="239"/>
      <c r="AT1101" s="240" t="s">
        <v>157</v>
      </c>
      <c r="AU1101" s="240" t="s">
        <v>80</v>
      </c>
      <c r="AV1101" s="12" t="s">
        <v>80</v>
      </c>
      <c r="AW1101" s="12" t="s">
        <v>33</v>
      </c>
      <c r="AX1101" s="12" t="s">
        <v>71</v>
      </c>
      <c r="AY1101" s="240" t="s">
        <v>145</v>
      </c>
    </row>
    <row r="1102" spans="2:51" s="11" customFormat="1" ht="12">
      <c r="B1102" s="220"/>
      <c r="C1102" s="221"/>
      <c r="D1102" s="217" t="s">
        <v>157</v>
      </c>
      <c r="E1102" s="222" t="s">
        <v>19</v>
      </c>
      <c r="F1102" s="223" t="s">
        <v>266</v>
      </c>
      <c r="G1102" s="221"/>
      <c r="H1102" s="222" t="s">
        <v>19</v>
      </c>
      <c r="I1102" s="224"/>
      <c r="J1102" s="221"/>
      <c r="K1102" s="221"/>
      <c r="L1102" s="225"/>
      <c r="M1102" s="226"/>
      <c r="N1102" s="227"/>
      <c r="O1102" s="227"/>
      <c r="P1102" s="227"/>
      <c r="Q1102" s="227"/>
      <c r="R1102" s="227"/>
      <c r="S1102" s="227"/>
      <c r="T1102" s="228"/>
      <c r="AT1102" s="229" t="s">
        <v>157</v>
      </c>
      <c r="AU1102" s="229" t="s">
        <v>80</v>
      </c>
      <c r="AV1102" s="11" t="s">
        <v>76</v>
      </c>
      <c r="AW1102" s="11" t="s">
        <v>33</v>
      </c>
      <c r="AX1102" s="11" t="s">
        <v>71</v>
      </c>
      <c r="AY1102" s="229" t="s">
        <v>145</v>
      </c>
    </row>
    <row r="1103" spans="2:51" s="12" customFormat="1" ht="12">
      <c r="B1103" s="230"/>
      <c r="C1103" s="231"/>
      <c r="D1103" s="217" t="s">
        <v>157</v>
      </c>
      <c r="E1103" s="232" t="s">
        <v>19</v>
      </c>
      <c r="F1103" s="233" t="s">
        <v>267</v>
      </c>
      <c r="G1103" s="231"/>
      <c r="H1103" s="234">
        <v>45.36</v>
      </c>
      <c r="I1103" s="235"/>
      <c r="J1103" s="231"/>
      <c r="K1103" s="231"/>
      <c r="L1103" s="236"/>
      <c r="M1103" s="237"/>
      <c r="N1103" s="238"/>
      <c r="O1103" s="238"/>
      <c r="P1103" s="238"/>
      <c r="Q1103" s="238"/>
      <c r="R1103" s="238"/>
      <c r="S1103" s="238"/>
      <c r="T1103" s="239"/>
      <c r="AT1103" s="240" t="s">
        <v>157</v>
      </c>
      <c r="AU1103" s="240" t="s">
        <v>80</v>
      </c>
      <c r="AV1103" s="12" t="s">
        <v>80</v>
      </c>
      <c r="AW1103" s="12" t="s">
        <v>33</v>
      </c>
      <c r="AX1103" s="12" t="s">
        <v>71</v>
      </c>
      <c r="AY1103" s="240" t="s">
        <v>145</v>
      </c>
    </row>
    <row r="1104" spans="2:51" s="11" customFormat="1" ht="12">
      <c r="B1104" s="220"/>
      <c r="C1104" s="221"/>
      <c r="D1104" s="217" t="s">
        <v>157</v>
      </c>
      <c r="E1104" s="222" t="s">
        <v>19</v>
      </c>
      <c r="F1104" s="223" t="s">
        <v>268</v>
      </c>
      <c r="G1104" s="221"/>
      <c r="H1104" s="222" t="s">
        <v>19</v>
      </c>
      <c r="I1104" s="224"/>
      <c r="J1104" s="221"/>
      <c r="K1104" s="221"/>
      <c r="L1104" s="225"/>
      <c r="M1104" s="226"/>
      <c r="N1104" s="227"/>
      <c r="O1104" s="227"/>
      <c r="P1104" s="227"/>
      <c r="Q1104" s="227"/>
      <c r="R1104" s="227"/>
      <c r="S1104" s="227"/>
      <c r="T1104" s="228"/>
      <c r="AT1104" s="229" t="s">
        <v>157</v>
      </c>
      <c r="AU1104" s="229" t="s">
        <v>80</v>
      </c>
      <c r="AV1104" s="11" t="s">
        <v>76</v>
      </c>
      <c r="AW1104" s="11" t="s">
        <v>33</v>
      </c>
      <c r="AX1104" s="11" t="s">
        <v>71</v>
      </c>
      <c r="AY1104" s="229" t="s">
        <v>145</v>
      </c>
    </row>
    <row r="1105" spans="2:51" s="12" customFormat="1" ht="12">
      <c r="B1105" s="230"/>
      <c r="C1105" s="231"/>
      <c r="D1105" s="217" t="s">
        <v>157</v>
      </c>
      <c r="E1105" s="232" t="s">
        <v>19</v>
      </c>
      <c r="F1105" s="233" t="s">
        <v>269</v>
      </c>
      <c r="G1105" s="231"/>
      <c r="H1105" s="234">
        <v>57.708</v>
      </c>
      <c r="I1105" s="235"/>
      <c r="J1105" s="231"/>
      <c r="K1105" s="231"/>
      <c r="L1105" s="236"/>
      <c r="M1105" s="237"/>
      <c r="N1105" s="238"/>
      <c r="O1105" s="238"/>
      <c r="P1105" s="238"/>
      <c r="Q1105" s="238"/>
      <c r="R1105" s="238"/>
      <c r="S1105" s="238"/>
      <c r="T1105" s="239"/>
      <c r="AT1105" s="240" t="s">
        <v>157</v>
      </c>
      <c r="AU1105" s="240" t="s">
        <v>80</v>
      </c>
      <c r="AV1105" s="12" t="s">
        <v>80</v>
      </c>
      <c r="AW1105" s="12" t="s">
        <v>33</v>
      </c>
      <c r="AX1105" s="12" t="s">
        <v>71</v>
      </c>
      <c r="AY1105" s="240" t="s">
        <v>145</v>
      </c>
    </row>
    <row r="1106" spans="2:51" s="14" customFormat="1" ht="12">
      <c r="B1106" s="262"/>
      <c r="C1106" s="263"/>
      <c r="D1106" s="217" t="s">
        <v>157</v>
      </c>
      <c r="E1106" s="264" t="s">
        <v>19</v>
      </c>
      <c r="F1106" s="265" t="s">
        <v>229</v>
      </c>
      <c r="G1106" s="263"/>
      <c r="H1106" s="266">
        <v>2446.3359999999993</v>
      </c>
      <c r="I1106" s="267"/>
      <c r="J1106" s="263"/>
      <c r="K1106" s="263"/>
      <c r="L1106" s="268"/>
      <c r="M1106" s="269"/>
      <c r="N1106" s="270"/>
      <c r="O1106" s="270"/>
      <c r="P1106" s="270"/>
      <c r="Q1106" s="270"/>
      <c r="R1106" s="270"/>
      <c r="S1106" s="270"/>
      <c r="T1106" s="271"/>
      <c r="AT1106" s="272" t="s">
        <v>157</v>
      </c>
      <c r="AU1106" s="272" t="s">
        <v>80</v>
      </c>
      <c r="AV1106" s="14" t="s">
        <v>146</v>
      </c>
      <c r="AW1106" s="14" t="s">
        <v>33</v>
      </c>
      <c r="AX1106" s="14" t="s">
        <v>71</v>
      </c>
      <c r="AY1106" s="272" t="s">
        <v>145</v>
      </c>
    </row>
    <row r="1107" spans="2:51" s="12" customFormat="1" ht="12">
      <c r="B1107" s="230"/>
      <c r="C1107" s="231"/>
      <c r="D1107" s="217" t="s">
        <v>157</v>
      </c>
      <c r="E1107" s="232" t="s">
        <v>19</v>
      </c>
      <c r="F1107" s="233" t="s">
        <v>1271</v>
      </c>
      <c r="G1107" s="231"/>
      <c r="H1107" s="234">
        <v>-2446.336</v>
      </c>
      <c r="I1107" s="235"/>
      <c r="J1107" s="231"/>
      <c r="K1107" s="231"/>
      <c r="L1107" s="236"/>
      <c r="M1107" s="237"/>
      <c r="N1107" s="238"/>
      <c r="O1107" s="238"/>
      <c r="P1107" s="238"/>
      <c r="Q1107" s="238"/>
      <c r="R1107" s="238"/>
      <c r="S1107" s="238"/>
      <c r="T1107" s="239"/>
      <c r="AT1107" s="240" t="s">
        <v>157</v>
      </c>
      <c r="AU1107" s="240" t="s">
        <v>80</v>
      </c>
      <c r="AV1107" s="12" t="s">
        <v>80</v>
      </c>
      <c r="AW1107" s="12" t="s">
        <v>33</v>
      </c>
      <c r="AX1107" s="12" t="s">
        <v>71</v>
      </c>
      <c r="AY1107" s="240" t="s">
        <v>145</v>
      </c>
    </row>
    <row r="1108" spans="2:51" s="12" customFormat="1" ht="12">
      <c r="B1108" s="230"/>
      <c r="C1108" s="231"/>
      <c r="D1108" s="217" t="s">
        <v>157</v>
      </c>
      <c r="E1108" s="232" t="s">
        <v>19</v>
      </c>
      <c r="F1108" s="233" t="s">
        <v>1272</v>
      </c>
      <c r="G1108" s="231"/>
      <c r="H1108" s="234">
        <v>2201.702</v>
      </c>
      <c r="I1108" s="235"/>
      <c r="J1108" s="231"/>
      <c r="K1108" s="231"/>
      <c r="L1108" s="236"/>
      <c r="M1108" s="237"/>
      <c r="N1108" s="238"/>
      <c r="O1108" s="238"/>
      <c r="P1108" s="238"/>
      <c r="Q1108" s="238"/>
      <c r="R1108" s="238"/>
      <c r="S1108" s="238"/>
      <c r="T1108" s="239"/>
      <c r="AT1108" s="240" t="s">
        <v>157</v>
      </c>
      <c r="AU1108" s="240" t="s">
        <v>80</v>
      </c>
      <c r="AV1108" s="12" t="s">
        <v>80</v>
      </c>
      <c r="AW1108" s="12" t="s">
        <v>33</v>
      </c>
      <c r="AX1108" s="12" t="s">
        <v>71</v>
      </c>
      <c r="AY1108" s="240" t="s">
        <v>145</v>
      </c>
    </row>
    <row r="1109" spans="2:51" s="13" customFormat="1" ht="12">
      <c r="B1109" s="251"/>
      <c r="C1109" s="252"/>
      <c r="D1109" s="217" t="s">
        <v>157</v>
      </c>
      <c r="E1109" s="253" t="s">
        <v>19</v>
      </c>
      <c r="F1109" s="254" t="s">
        <v>185</v>
      </c>
      <c r="G1109" s="252"/>
      <c r="H1109" s="255">
        <v>2201.7019999999998</v>
      </c>
      <c r="I1109" s="256"/>
      <c r="J1109" s="252"/>
      <c r="K1109" s="252"/>
      <c r="L1109" s="257"/>
      <c r="M1109" s="258"/>
      <c r="N1109" s="259"/>
      <c r="O1109" s="259"/>
      <c r="P1109" s="259"/>
      <c r="Q1109" s="259"/>
      <c r="R1109" s="259"/>
      <c r="S1109" s="259"/>
      <c r="T1109" s="260"/>
      <c r="AT1109" s="261" t="s">
        <v>157</v>
      </c>
      <c r="AU1109" s="261" t="s">
        <v>80</v>
      </c>
      <c r="AV1109" s="13" t="s">
        <v>153</v>
      </c>
      <c r="AW1109" s="13" t="s">
        <v>33</v>
      </c>
      <c r="AX1109" s="13" t="s">
        <v>76</v>
      </c>
      <c r="AY1109" s="261" t="s">
        <v>145</v>
      </c>
    </row>
    <row r="1110" spans="2:65" s="1" customFormat="1" ht="20.4" customHeight="1">
      <c r="B1110" s="38"/>
      <c r="C1110" s="205" t="s">
        <v>1095</v>
      </c>
      <c r="D1110" s="205" t="s">
        <v>148</v>
      </c>
      <c r="E1110" s="206" t="s">
        <v>1096</v>
      </c>
      <c r="F1110" s="207" t="s">
        <v>1097</v>
      </c>
      <c r="G1110" s="208" t="s">
        <v>177</v>
      </c>
      <c r="H1110" s="209">
        <v>2201.702</v>
      </c>
      <c r="I1110" s="210"/>
      <c r="J1110" s="211">
        <f>ROUND(I1110*H1110,2)</f>
        <v>0</v>
      </c>
      <c r="K1110" s="207" t="s">
        <v>152</v>
      </c>
      <c r="L1110" s="43"/>
      <c r="M1110" s="212" t="s">
        <v>19</v>
      </c>
      <c r="N1110" s="213" t="s">
        <v>42</v>
      </c>
      <c r="O1110" s="79"/>
      <c r="P1110" s="214">
        <f>O1110*H1110</f>
        <v>0</v>
      </c>
      <c r="Q1110" s="214">
        <v>0</v>
      </c>
      <c r="R1110" s="214">
        <f>Q1110*H1110</f>
        <v>0</v>
      </c>
      <c r="S1110" s="214">
        <v>0</v>
      </c>
      <c r="T1110" s="215">
        <f>S1110*H1110</f>
        <v>0</v>
      </c>
      <c r="AR1110" s="17" t="s">
        <v>308</v>
      </c>
      <c r="AT1110" s="17" t="s">
        <v>148</v>
      </c>
      <c r="AU1110" s="17" t="s">
        <v>80</v>
      </c>
      <c r="AY1110" s="17" t="s">
        <v>145</v>
      </c>
      <c r="BE1110" s="216">
        <f>IF(N1110="základní",J1110,0)</f>
        <v>0</v>
      </c>
      <c r="BF1110" s="216">
        <f>IF(N1110="snížená",J1110,0)</f>
        <v>0</v>
      </c>
      <c r="BG1110" s="216">
        <f>IF(N1110="zákl. přenesená",J1110,0)</f>
        <v>0</v>
      </c>
      <c r="BH1110" s="216">
        <f>IF(N1110="sníž. přenesená",J1110,0)</f>
        <v>0</v>
      </c>
      <c r="BI1110" s="216">
        <f>IF(N1110="nulová",J1110,0)</f>
        <v>0</v>
      </c>
      <c r="BJ1110" s="17" t="s">
        <v>76</v>
      </c>
      <c r="BK1110" s="216">
        <f>ROUND(I1110*H1110,2)</f>
        <v>0</v>
      </c>
      <c r="BL1110" s="17" t="s">
        <v>308</v>
      </c>
      <c r="BM1110" s="17" t="s">
        <v>1098</v>
      </c>
    </row>
    <row r="1111" spans="2:65" s="1" customFormat="1" ht="20.4" customHeight="1">
      <c r="B1111" s="38"/>
      <c r="C1111" s="205" t="s">
        <v>1099</v>
      </c>
      <c r="D1111" s="205" t="s">
        <v>148</v>
      </c>
      <c r="E1111" s="206" t="s">
        <v>1100</v>
      </c>
      <c r="F1111" s="207" t="s">
        <v>1101</v>
      </c>
      <c r="G1111" s="208" t="s">
        <v>177</v>
      </c>
      <c r="H1111" s="209">
        <v>1952.636</v>
      </c>
      <c r="I1111" s="210"/>
      <c r="J1111" s="211">
        <f>ROUND(I1111*H1111,2)</f>
        <v>0</v>
      </c>
      <c r="K1111" s="207" t="s">
        <v>152</v>
      </c>
      <c r="L1111" s="43"/>
      <c r="M1111" s="212" t="s">
        <v>19</v>
      </c>
      <c r="N1111" s="213" t="s">
        <v>42</v>
      </c>
      <c r="O1111" s="79"/>
      <c r="P1111" s="214">
        <f>O1111*H1111</f>
        <v>0</v>
      </c>
      <c r="Q1111" s="214">
        <v>0.0002</v>
      </c>
      <c r="R1111" s="214">
        <f>Q1111*H1111</f>
        <v>0.3905272</v>
      </c>
      <c r="S1111" s="214">
        <v>0</v>
      </c>
      <c r="T1111" s="215">
        <f>S1111*H1111</f>
        <v>0</v>
      </c>
      <c r="AR1111" s="17" t="s">
        <v>308</v>
      </c>
      <c r="AT1111" s="17" t="s">
        <v>148</v>
      </c>
      <c r="AU1111" s="17" t="s">
        <v>80</v>
      </c>
      <c r="AY1111" s="17" t="s">
        <v>145</v>
      </c>
      <c r="BE1111" s="216">
        <f>IF(N1111="základní",J1111,0)</f>
        <v>0</v>
      </c>
      <c r="BF1111" s="216">
        <f>IF(N1111="snížená",J1111,0)</f>
        <v>0</v>
      </c>
      <c r="BG1111" s="216">
        <f>IF(N1111="zákl. přenesená",J1111,0)</f>
        <v>0</v>
      </c>
      <c r="BH1111" s="216">
        <f>IF(N1111="sníž. přenesená",J1111,0)</f>
        <v>0</v>
      </c>
      <c r="BI1111" s="216">
        <f>IF(N1111="nulová",J1111,0)</f>
        <v>0</v>
      </c>
      <c r="BJ1111" s="17" t="s">
        <v>76</v>
      </c>
      <c r="BK1111" s="216">
        <f>ROUND(I1111*H1111,2)</f>
        <v>0</v>
      </c>
      <c r="BL1111" s="17" t="s">
        <v>308</v>
      </c>
      <c r="BM1111" s="17" t="s">
        <v>1102</v>
      </c>
    </row>
    <row r="1112" spans="2:51" s="11" customFormat="1" ht="12">
      <c r="B1112" s="220"/>
      <c r="C1112" s="221"/>
      <c r="D1112" s="217" t="s">
        <v>157</v>
      </c>
      <c r="E1112" s="222" t="s">
        <v>19</v>
      </c>
      <c r="F1112" s="223" t="s">
        <v>158</v>
      </c>
      <c r="G1112" s="221"/>
      <c r="H1112" s="222" t="s">
        <v>19</v>
      </c>
      <c r="I1112" s="224"/>
      <c r="J1112" s="221"/>
      <c r="K1112" s="221"/>
      <c r="L1112" s="225"/>
      <c r="M1112" s="226"/>
      <c r="N1112" s="227"/>
      <c r="O1112" s="227"/>
      <c r="P1112" s="227"/>
      <c r="Q1112" s="227"/>
      <c r="R1112" s="227"/>
      <c r="S1112" s="227"/>
      <c r="T1112" s="228"/>
      <c r="AT1112" s="229" t="s">
        <v>157</v>
      </c>
      <c r="AU1112" s="229" t="s">
        <v>80</v>
      </c>
      <c r="AV1112" s="11" t="s">
        <v>76</v>
      </c>
      <c r="AW1112" s="11" t="s">
        <v>33</v>
      </c>
      <c r="AX1112" s="11" t="s">
        <v>71</v>
      </c>
      <c r="AY1112" s="229" t="s">
        <v>145</v>
      </c>
    </row>
    <row r="1113" spans="2:51" s="11" customFormat="1" ht="12">
      <c r="B1113" s="220"/>
      <c r="C1113" s="221"/>
      <c r="D1113" s="217" t="s">
        <v>157</v>
      </c>
      <c r="E1113" s="222" t="s">
        <v>19</v>
      </c>
      <c r="F1113" s="223" t="s">
        <v>159</v>
      </c>
      <c r="G1113" s="221"/>
      <c r="H1113" s="222" t="s">
        <v>19</v>
      </c>
      <c r="I1113" s="224"/>
      <c r="J1113" s="221"/>
      <c r="K1113" s="221"/>
      <c r="L1113" s="225"/>
      <c r="M1113" s="226"/>
      <c r="N1113" s="227"/>
      <c r="O1113" s="227"/>
      <c r="P1113" s="227"/>
      <c r="Q1113" s="227"/>
      <c r="R1113" s="227"/>
      <c r="S1113" s="227"/>
      <c r="T1113" s="228"/>
      <c r="AT1113" s="229" t="s">
        <v>157</v>
      </c>
      <c r="AU1113" s="229" t="s">
        <v>80</v>
      </c>
      <c r="AV1113" s="11" t="s">
        <v>76</v>
      </c>
      <c r="AW1113" s="11" t="s">
        <v>33</v>
      </c>
      <c r="AX1113" s="11" t="s">
        <v>71</v>
      </c>
      <c r="AY1113" s="229" t="s">
        <v>145</v>
      </c>
    </row>
    <row r="1114" spans="2:51" s="11" customFormat="1" ht="12">
      <c r="B1114" s="220"/>
      <c r="C1114" s="221"/>
      <c r="D1114" s="217" t="s">
        <v>157</v>
      </c>
      <c r="E1114" s="222" t="s">
        <v>19</v>
      </c>
      <c r="F1114" s="223" t="s">
        <v>1103</v>
      </c>
      <c r="G1114" s="221"/>
      <c r="H1114" s="222" t="s">
        <v>19</v>
      </c>
      <c r="I1114" s="224"/>
      <c r="J1114" s="221"/>
      <c r="K1114" s="221"/>
      <c r="L1114" s="225"/>
      <c r="M1114" s="226"/>
      <c r="N1114" s="227"/>
      <c r="O1114" s="227"/>
      <c r="P1114" s="227"/>
      <c r="Q1114" s="227"/>
      <c r="R1114" s="227"/>
      <c r="S1114" s="227"/>
      <c r="T1114" s="228"/>
      <c r="AT1114" s="229" t="s">
        <v>157</v>
      </c>
      <c r="AU1114" s="229" t="s">
        <v>80</v>
      </c>
      <c r="AV1114" s="11" t="s">
        <v>76</v>
      </c>
      <c r="AW1114" s="11" t="s">
        <v>33</v>
      </c>
      <c r="AX1114" s="11" t="s">
        <v>71</v>
      </c>
      <c r="AY1114" s="229" t="s">
        <v>145</v>
      </c>
    </row>
    <row r="1115" spans="2:51" s="12" customFormat="1" ht="12">
      <c r="B1115" s="230"/>
      <c r="C1115" s="231"/>
      <c r="D1115" s="217" t="s">
        <v>157</v>
      </c>
      <c r="E1115" s="232" t="s">
        <v>19</v>
      </c>
      <c r="F1115" s="233" t="s">
        <v>1104</v>
      </c>
      <c r="G1115" s="231"/>
      <c r="H1115" s="234">
        <v>1952.636</v>
      </c>
      <c r="I1115" s="235"/>
      <c r="J1115" s="231"/>
      <c r="K1115" s="231"/>
      <c r="L1115" s="236"/>
      <c r="M1115" s="237"/>
      <c r="N1115" s="238"/>
      <c r="O1115" s="238"/>
      <c r="P1115" s="238"/>
      <c r="Q1115" s="238"/>
      <c r="R1115" s="238"/>
      <c r="S1115" s="238"/>
      <c r="T1115" s="239"/>
      <c r="AT1115" s="240" t="s">
        <v>157</v>
      </c>
      <c r="AU1115" s="240" t="s">
        <v>80</v>
      </c>
      <c r="AV1115" s="12" t="s">
        <v>80</v>
      </c>
      <c r="AW1115" s="12" t="s">
        <v>33</v>
      </c>
      <c r="AX1115" s="12" t="s">
        <v>76</v>
      </c>
      <c r="AY1115" s="240" t="s">
        <v>145</v>
      </c>
    </row>
    <row r="1116" spans="2:65" s="1" customFormat="1" ht="20.4" customHeight="1">
      <c r="B1116" s="38"/>
      <c r="C1116" s="205" t="s">
        <v>1105</v>
      </c>
      <c r="D1116" s="205" t="s">
        <v>148</v>
      </c>
      <c r="E1116" s="206" t="s">
        <v>1106</v>
      </c>
      <c r="F1116" s="207" t="s">
        <v>1107</v>
      </c>
      <c r="G1116" s="208" t="s">
        <v>177</v>
      </c>
      <c r="H1116" s="209">
        <v>587.197</v>
      </c>
      <c r="I1116" s="210"/>
      <c r="J1116" s="211">
        <f>ROUND(I1116*H1116,2)</f>
        <v>0</v>
      </c>
      <c r="K1116" s="207" t="s">
        <v>152</v>
      </c>
      <c r="L1116" s="43"/>
      <c r="M1116" s="212" t="s">
        <v>19</v>
      </c>
      <c r="N1116" s="213" t="s">
        <v>42</v>
      </c>
      <c r="O1116" s="79"/>
      <c r="P1116" s="214">
        <f>O1116*H1116</f>
        <v>0</v>
      </c>
      <c r="Q1116" s="214">
        <v>0.0002</v>
      </c>
      <c r="R1116" s="214">
        <f>Q1116*H1116</f>
        <v>0.1174394</v>
      </c>
      <c r="S1116" s="214">
        <v>0</v>
      </c>
      <c r="T1116" s="215">
        <f>S1116*H1116</f>
        <v>0</v>
      </c>
      <c r="AR1116" s="17" t="s">
        <v>308</v>
      </c>
      <c r="AT1116" s="17" t="s">
        <v>148</v>
      </c>
      <c r="AU1116" s="17" t="s">
        <v>80</v>
      </c>
      <c r="AY1116" s="17" t="s">
        <v>145</v>
      </c>
      <c r="BE1116" s="216">
        <f>IF(N1116="základní",J1116,0)</f>
        <v>0</v>
      </c>
      <c r="BF1116" s="216">
        <f>IF(N1116="snížená",J1116,0)</f>
        <v>0</v>
      </c>
      <c r="BG1116" s="216">
        <f>IF(N1116="zákl. přenesená",J1116,0)</f>
        <v>0</v>
      </c>
      <c r="BH1116" s="216">
        <f>IF(N1116="sníž. přenesená",J1116,0)</f>
        <v>0</v>
      </c>
      <c r="BI1116" s="216">
        <f>IF(N1116="nulová",J1116,0)</f>
        <v>0</v>
      </c>
      <c r="BJ1116" s="17" t="s">
        <v>76</v>
      </c>
      <c r="BK1116" s="216">
        <f>ROUND(I1116*H1116,2)</f>
        <v>0</v>
      </c>
      <c r="BL1116" s="17" t="s">
        <v>308</v>
      </c>
      <c r="BM1116" s="17" t="s">
        <v>1108</v>
      </c>
    </row>
    <row r="1117" spans="2:51" s="11" customFormat="1" ht="12">
      <c r="B1117" s="220"/>
      <c r="C1117" s="221"/>
      <c r="D1117" s="217" t="s">
        <v>157</v>
      </c>
      <c r="E1117" s="222" t="s">
        <v>19</v>
      </c>
      <c r="F1117" s="223" t="s">
        <v>158</v>
      </c>
      <c r="G1117" s="221"/>
      <c r="H1117" s="222" t="s">
        <v>19</v>
      </c>
      <c r="I1117" s="224"/>
      <c r="J1117" s="221"/>
      <c r="K1117" s="221"/>
      <c r="L1117" s="225"/>
      <c r="M1117" s="226"/>
      <c r="N1117" s="227"/>
      <c r="O1117" s="227"/>
      <c r="P1117" s="227"/>
      <c r="Q1117" s="227"/>
      <c r="R1117" s="227"/>
      <c r="S1117" s="227"/>
      <c r="T1117" s="228"/>
      <c r="AT1117" s="229" t="s">
        <v>157</v>
      </c>
      <c r="AU1117" s="229" t="s">
        <v>80</v>
      </c>
      <c r="AV1117" s="11" t="s">
        <v>76</v>
      </c>
      <c r="AW1117" s="11" t="s">
        <v>33</v>
      </c>
      <c r="AX1117" s="11" t="s">
        <v>71</v>
      </c>
      <c r="AY1117" s="229" t="s">
        <v>145</v>
      </c>
    </row>
    <row r="1118" spans="2:51" s="11" customFormat="1" ht="12">
      <c r="B1118" s="220"/>
      <c r="C1118" s="221"/>
      <c r="D1118" s="217" t="s">
        <v>157</v>
      </c>
      <c r="E1118" s="222" t="s">
        <v>19</v>
      </c>
      <c r="F1118" s="223" t="s">
        <v>159</v>
      </c>
      <c r="G1118" s="221"/>
      <c r="H1118" s="222" t="s">
        <v>19</v>
      </c>
      <c r="I1118" s="224"/>
      <c r="J1118" s="221"/>
      <c r="K1118" s="221"/>
      <c r="L1118" s="225"/>
      <c r="M1118" s="226"/>
      <c r="N1118" s="227"/>
      <c r="O1118" s="227"/>
      <c r="P1118" s="227"/>
      <c r="Q1118" s="227"/>
      <c r="R1118" s="227"/>
      <c r="S1118" s="227"/>
      <c r="T1118" s="228"/>
      <c r="AT1118" s="229" t="s">
        <v>157</v>
      </c>
      <c r="AU1118" s="229" t="s">
        <v>80</v>
      </c>
      <c r="AV1118" s="11" t="s">
        <v>76</v>
      </c>
      <c r="AW1118" s="11" t="s">
        <v>33</v>
      </c>
      <c r="AX1118" s="11" t="s">
        <v>71</v>
      </c>
      <c r="AY1118" s="229" t="s">
        <v>145</v>
      </c>
    </row>
    <row r="1119" spans="2:51" s="11" customFormat="1" ht="12">
      <c r="B1119" s="220"/>
      <c r="C1119" s="221"/>
      <c r="D1119" s="217" t="s">
        <v>157</v>
      </c>
      <c r="E1119" s="222" t="s">
        <v>19</v>
      </c>
      <c r="F1119" s="223" t="s">
        <v>1109</v>
      </c>
      <c r="G1119" s="221"/>
      <c r="H1119" s="222" t="s">
        <v>19</v>
      </c>
      <c r="I1119" s="224"/>
      <c r="J1119" s="221"/>
      <c r="K1119" s="221"/>
      <c r="L1119" s="225"/>
      <c r="M1119" s="226"/>
      <c r="N1119" s="227"/>
      <c r="O1119" s="227"/>
      <c r="P1119" s="227"/>
      <c r="Q1119" s="227"/>
      <c r="R1119" s="227"/>
      <c r="S1119" s="227"/>
      <c r="T1119" s="228"/>
      <c r="AT1119" s="229" t="s">
        <v>157</v>
      </c>
      <c r="AU1119" s="229" t="s">
        <v>80</v>
      </c>
      <c r="AV1119" s="11" t="s">
        <v>76</v>
      </c>
      <c r="AW1119" s="11" t="s">
        <v>33</v>
      </c>
      <c r="AX1119" s="11" t="s">
        <v>71</v>
      </c>
      <c r="AY1119" s="229" t="s">
        <v>145</v>
      </c>
    </row>
    <row r="1120" spans="2:51" s="11" customFormat="1" ht="12">
      <c r="B1120" s="220"/>
      <c r="C1120" s="221"/>
      <c r="D1120" s="217" t="s">
        <v>157</v>
      </c>
      <c r="E1120" s="222" t="s">
        <v>19</v>
      </c>
      <c r="F1120" s="223" t="s">
        <v>179</v>
      </c>
      <c r="G1120" s="221"/>
      <c r="H1120" s="222" t="s">
        <v>19</v>
      </c>
      <c r="I1120" s="224"/>
      <c r="J1120" s="221"/>
      <c r="K1120" s="221"/>
      <c r="L1120" s="225"/>
      <c r="M1120" s="226"/>
      <c r="N1120" s="227"/>
      <c r="O1120" s="227"/>
      <c r="P1120" s="227"/>
      <c r="Q1120" s="227"/>
      <c r="R1120" s="227"/>
      <c r="S1120" s="227"/>
      <c r="T1120" s="228"/>
      <c r="AT1120" s="229" t="s">
        <v>157</v>
      </c>
      <c r="AU1120" s="229" t="s">
        <v>80</v>
      </c>
      <c r="AV1120" s="11" t="s">
        <v>76</v>
      </c>
      <c r="AW1120" s="11" t="s">
        <v>33</v>
      </c>
      <c r="AX1120" s="11" t="s">
        <v>71</v>
      </c>
      <c r="AY1120" s="229" t="s">
        <v>145</v>
      </c>
    </row>
    <row r="1121" spans="2:51" s="12" customFormat="1" ht="12">
      <c r="B1121" s="230"/>
      <c r="C1121" s="231"/>
      <c r="D1121" s="217" t="s">
        <v>157</v>
      </c>
      <c r="E1121" s="232" t="s">
        <v>19</v>
      </c>
      <c r="F1121" s="233" t="s">
        <v>212</v>
      </c>
      <c r="G1121" s="231"/>
      <c r="H1121" s="234">
        <v>275.184</v>
      </c>
      <c r="I1121" s="235"/>
      <c r="J1121" s="231"/>
      <c r="K1121" s="231"/>
      <c r="L1121" s="236"/>
      <c r="M1121" s="237"/>
      <c r="N1121" s="238"/>
      <c r="O1121" s="238"/>
      <c r="P1121" s="238"/>
      <c r="Q1121" s="238"/>
      <c r="R1121" s="238"/>
      <c r="S1121" s="238"/>
      <c r="T1121" s="239"/>
      <c r="AT1121" s="240" t="s">
        <v>157</v>
      </c>
      <c r="AU1121" s="240" t="s">
        <v>80</v>
      </c>
      <c r="AV1121" s="12" t="s">
        <v>80</v>
      </c>
      <c r="AW1121" s="12" t="s">
        <v>33</v>
      </c>
      <c r="AX1121" s="12" t="s">
        <v>71</v>
      </c>
      <c r="AY1121" s="240" t="s">
        <v>145</v>
      </c>
    </row>
    <row r="1122" spans="2:51" s="12" customFormat="1" ht="12">
      <c r="B1122" s="230"/>
      <c r="C1122" s="231"/>
      <c r="D1122" s="217" t="s">
        <v>157</v>
      </c>
      <c r="E1122" s="232" t="s">
        <v>19</v>
      </c>
      <c r="F1122" s="233" t="s">
        <v>225</v>
      </c>
      <c r="G1122" s="231"/>
      <c r="H1122" s="234">
        <v>359.856</v>
      </c>
      <c r="I1122" s="235"/>
      <c r="J1122" s="231"/>
      <c r="K1122" s="231"/>
      <c r="L1122" s="236"/>
      <c r="M1122" s="237"/>
      <c r="N1122" s="238"/>
      <c r="O1122" s="238"/>
      <c r="P1122" s="238"/>
      <c r="Q1122" s="238"/>
      <c r="R1122" s="238"/>
      <c r="S1122" s="238"/>
      <c r="T1122" s="239"/>
      <c r="AT1122" s="240" t="s">
        <v>157</v>
      </c>
      <c r="AU1122" s="240" t="s">
        <v>80</v>
      </c>
      <c r="AV1122" s="12" t="s">
        <v>80</v>
      </c>
      <c r="AW1122" s="12" t="s">
        <v>33</v>
      </c>
      <c r="AX1122" s="12" t="s">
        <v>71</v>
      </c>
      <c r="AY1122" s="240" t="s">
        <v>145</v>
      </c>
    </row>
    <row r="1123" spans="2:51" s="11" customFormat="1" ht="12">
      <c r="B1123" s="220"/>
      <c r="C1123" s="221"/>
      <c r="D1123" s="217" t="s">
        <v>157</v>
      </c>
      <c r="E1123" s="222" t="s">
        <v>19</v>
      </c>
      <c r="F1123" s="223" t="s">
        <v>227</v>
      </c>
      <c r="G1123" s="221"/>
      <c r="H1123" s="222" t="s">
        <v>19</v>
      </c>
      <c r="I1123" s="224"/>
      <c r="J1123" s="221"/>
      <c r="K1123" s="221"/>
      <c r="L1123" s="225"/>
      <c r="M1123" s="226"/>
      <c r="N1123" s="227"/>
      <c r="O1123" s="227"/>
      <c r="P1123" s="227"/>
      <c r="Q1123" s="227"/>
      <c r="R1123" s="227"/>
      <c r="S1123" s="227"/>
      <c r="T1123" s="228"/>
      <c r="AT1123" s="229" t="s">
        <v>157</v>
      </c>
      <c r="AU1123" s="229" t="s">
        <v>80</v>
      </c>
      <c r="AV1123" s="11" t="s">
        <v>76</v>
      </c>
      <c r="AW1123" s="11" t="s">
        <v>33</v>
      </c>
      <c r="AX1123" s="11" t="s">
        <v>71</v>
      </c>
      <c r="AY1123" s="229" t="s">
        <v>145</v>
      </c>
    </row>
    <row r="1124" spans="2:51" s="12" customFormat="1" ht="12">
      <c r="B1124" s="230"/>
      <c r="C1124" s="231"/>
      <c r="D1124" s="217" t="s">
        <v>157</v>
      </c>
      <c r="E1124" s="232" t="s">
        <v>19</v>
      </c>
      <c r="F1124" s="233" t="s">
        <v>228</v>
      </c>
      <c r="G1124" s="231"/>
      <c r="H1124" s="234">
        <v>15.2</v>
      </c>
      <c r="I1124" s="235"/>
      <c r="J1124" s="231"/>
      <c r="K1124" s="231"/>
      <c r="L1124" s="236"/>
      <c r="M1124" s="237"/>
      <c r="N1124" s="238"/>
      <c r="O1124" s="238"/>
      <c r="P1124" s="238"/>
      <c r="Q1124" s="238"/>
      <c r="R1124" s="238"/>
      <c r="S1124" s="238"/>
      <c r="T1124" s="239"/>
      <c r="AT1124" s="240" t="s">
        <v>157</v>
      </c>
      <c r="AU1124" s="240" t="s">
        <v>80</v>
      </c>
      <c r="AV1124" s="12" t="s">
        <v>80</v>
      </c>
      <c r="AW1124" s="12" t="s">
        <v>33</v>
      </c>
      <c r="AX1124" s="12" t="s">
        <v>71</v>
      </c>
      <c r="AY1124" s="240" t="s">
        <v>145</v>
      </c>
    </row>
    <row r="1125" spans="2:51" s="11" customFormat="1" ht="12">
      <c r="B1125" s="220"/>
      <c r="C1125" s="221"/>
      <c r="D1125" s="217" t="s">
        <v>157</v>
      </c>
      <c r="E1125" s="222" t="s">
        <v>19</v>
      </c>
      <c r="F1125" s="223" t="s">
        <v>230</v>
      </c>
      <c r="G1125" s="221"/>
      <c r="H1125" s="222" t="s">
        <v>19</v>
      </c>
      <c r="I1125" s="224"/>
      <c r="J1125" s="221"/>
      <c r="K1125" s="221"/>
      <c r="L1125" s="225"/>
      <c r="M1125" s="226"/>
      <c r="N1125" s="227"/>
      <c r="O1125" s="227"/>
      <c r="P1125" s="227"/>
      <c r="Q1125" s="227"/>
      <c r="R1125" s="227"/>
      <c r="S1125" s="227"/>
      <c r="T1125" s="228"/>
      <c r="AT1125" s="229" t="s">
        <v>157</v>
      </c>
      <c r="AU1125" s="229" t="s">
        <v>80</v>
      </c>
      <c r="AV1125" s="11" t="s">
        <v>76</v>
      </c>
      <c r="AW1125" s="11" t="s">
        <v>33</v>
      </c>
      <c r="AX1125" s="11" t="s">
        <v>71</v>
      </c>
      <c r="AY1125" s="229" t="s">
        <v>145</v>
      </c>
    </row>
    <row r="1126" spans="2:51" s="12" customFormat="1" ht="12">
      <c r="B1126" s="230"/>
      <c r="C1126" s="231"/>
      <c r="D1126" s="217" t="s">
        <v>157</v>
      </c>
      <c r="E1126" s="232" t="s">
        <v>19</v>
      </c>
      <c r="F1126" s="233" t="s">
        <v>231</v>
      </c>
      <c r="G1126" s="231"/>
      <c r="H1126" s="234">
        <v>-159.6</v>
      </c>
      <c r="I1126" s="235"/>
      <c r="J1126" s="231"/>
      <c r="K1126" s="231"/>
      <c r="L1126" s="236"/>
      <c r="M1126" s="237"/>
      <c r="N1126" s="238"/>
      <c r="O1126" s="238"/>
      <c r="P1126" s="238"/>
      <c r="Q1126" s="238"/>
      <c r="R1126" s="238"/>
      <c r="S1126" s="238"/>
      <c r="T1126" s="239"/>
      <c r="AT1126" s="240" t="s">
        <v>157</v>
      </c>
      <c r="AU1126" s="240" t="s">
        <v>80</v>
      </c>
      <c r="AV1126" s="12" t="s">
        <v>80</v>
      </c>
      <c r="AW1126" s="12" t="s">
        <v>33</v>
      </c>
      <c r="AX1126" s="12" t="s">
        <v>71</v>
      </c>
      <c r="AY1126" s="240" t="s">
        <v>145</v>
      </c>
    </row>
    <row r="1127" spans="2:51" s="12" customFormat="1" ht="12">
      <c r="B1127" s="230"/>
      <c r="C1127" s="231"/>
      <c r="D1127" s="217" t="s">
        <v>157</v>
      </c>
      <c r="E1127" s="232" t="s">
        <v>19</v>
      </c>
      <c r="F1127" s="233" t="s">
        <v>232</v>
      </c>
      <c r="G1127" s="231"/>
      <c r="H1127" s="234">
        <v>23.64</v>
      </c>
      <c r="I1127" s="235"/>
      <c r="J1127" s="231"/>
      <c r="K1127" s="231"/>
      <c r="L1127" s="236"/>
      <c r="M1127" s="237"/>
      <c r="N1127" s="238"/>
      <c r="O1127" s="238"/>
      <c r="P1127" s="238"/>
      <c r="Q1127" s="238"/>
      <c r="R1127" s="238"/>
      <c r="S1127" s="238"/>
      <c r="T1127" s="239"/>
      <c r="AT1127" s="240" t="s">
        <v>157</v>
      </c>
      <c r="AU1127" s="240" t="s">
        <v>80</v>
      </c>
      <c r="AV1127" s="12" t="s">
        <v>80</v>
      </c>
      <c r="AW1127" s="12" t="s">
        <v>33</v>
      </c>
      <c r="AX1127" s="12" t="s">
        <v>71</v>
      </c>
      <c r="AY1127" s="240" t="s">
        <v>145</v>
      </c>
    </row>
    <row r="1128" spans="2:51" s="12" customFormat="1" ht="12">
      <c r="B1128" s="230"/>
      <c r="C1128" s="231"/>
      <c r="D1128" s="217" t="s">
        <v>157</v>
      </c>
      <c r="E1128" s="232" t="s">
        <v>19</v>
      </c>
      <c r="F1128" s="233" t="s">
        <v>233</v>
      </c>
      <c r="G1128" s="231"/>
      <c r="H1128" s="234">
        <v>-123.9</v>
      </c>
      <c r="I1128" s="235"/>
      <c r="J1128" s="231"/>
      <c r="K1128" s="231"/>
      <c r="L1128" s="236"/>
      <c r="M1128" s="237"/>
      <c r="N1128" s="238"/>
      <c r="O1128" s="238"/>
      <c r="P1128" s="238"/>
      <c r="Q1128" s="238"/>
      <c r="R1128" s="238"/>
      <c r="S1128" s="238"/>
      <c r="T1128" s="239"/>
      <c r="AT1128" s="240" t="s">
        <v>157</v>
      </c>
      <c r="AU1128" s="240" t="s">
        <v>80</v>
      </c>
      <c r="AV1128" s="12" t="s">
        <v>80</v>
      </c>
      <c r="AW1128" s="12" t="s">
        <v>33</v>
      </c>
      <c r="AX1128" s="12" t="s">
        <v>71</v>
      </c>
      <c r="AY1128" s="240" t="s">
        <v>145</v>
      </c>
    </row>
    <row r="1129" spans="2:51" s="12" customFormat="1" ht="12">
      <c r="B1129" s="230"/>
      <c r="C1129" s="231"/>
      <c r="D1129" s="217" t="s">
        <v>157</v>
      </c>
      <c r="E1129" s="232" t="s">
        <v>19</v>
      </c>
      <c r="F1129" s="233" t="s">
        <v>232</v>
      </c>
      <c r="G1129" s="231"/>
      <c r="H1129" s="234">
        <v>23.64</v>
      </c>
      <c r="I1129" s="235"/>
      <c r="J1129" s="231"/>
      <c r="K1129" s="231"/>
      <c r="L1129" s="236"/>
      <c r="M1129" s="237"/>
      <c r="N1129" s="238"/>
      <c r="O1129" s="238"/>
      <c r="P1129" s="238"/>
      <c r="Q1129" s="238"/>
      <c r="R1129" s="238"/>
      <c r="S1129" s="238"/>
      <c r="T1129" s="239"/>
      <c r="AT1129" s="240" t="s">
        <v>157</v>
      </c>
      <c r="AU1129" s="240" t="s">
        <v>80</v>
      </c>
      <c r="AV1129" s="12" t="s">
        <v>80</v>
      </c>
      <c r="AW1129" s="12" t="s">
        <v>33</v>
      </c>
      <c r="AX1129" s="12" t="s">
        <v>71</v>
      </c>
      <c r="AY1129" s="240" t="s">
        <v>145</v>
      </c>
    </row>
    <row r="1130" spans="2:51" s="11" customFormat="1" ht="12">
      <c r="B1130" s="220"/>
      <c r="C1130" s="221"/>
      <c r="D1130" s="217" t="s">
        <v>157</v>
      </c>
      <c r="E1130" s="222" t="s">
        <v>19</v>
      </c>
      <c r="F1130" s="223" t="s">
        <v>181</v>
      </c>
      <c r="G1130" s="221"/>
      <c r="H1130" s="222" t="s">
        <v>19</v>
      </c>
      <c r="I1130" s="224"/>
      <c r="J1130" s="221"/>
      <c r="K1130" s="221"/>
      <c r="L1130" s="225"/>
      <c r="M1130" s="226"/>
      <c r="N1130" s="227"/>
      <c r="O1130" s="227"/>
      <c r="P1130" s="227"/>
      <c r="Q1130" s="227"/>
      <c r="R1130" s="227"/>
      <c r="S1130" s="227"/>
      <c r="T1130" s="228"/>
      <c r="AT1130" s="229" t="s">
        <v>157</v>
      </c>
      <c r="AU1130" s="229" t="s">
        <v>80</v>
      </c>
      <c r="AV1130" s="11" t="s">
        <v>76</v>
      </c>
      <c r="AW1130" s="11" t="s">
        <v>33</v>
      </c>
      <c r="AX1130" s="11" t="s">
        <v>71</v>
      </c>
      <c r="AY1130" s="229" t="s">
        <v>145</v>
      </c>
    </row>
    <row r="1131" spans="2:51" s="12" customFormat="1" ht="12">
      <c r="B1131" s="230"/>
      <c r="C1131" s="231"/>
      <c r="D1131" s="217" t="s">
        <v>157</v>
      </c>
      <c r="E1131" s="232" t="s">
        <v>19</v>
      </c>
      <c r="F1131" s="233" t="s">
        <v>217</v>
      </c>
      <c r="G1131" s="231"/>
      <c r="H1131" s="234">
        <v>123.833</v>
      </c>
      <c r="I1131" s="235"/>
      <c r="J1131" s="231"/>
      <c r="K1131" s="231"/>
      <c r="L1131" s="236"/>
      <c r="M1131" s="237"/>
      <c r="N1131" s="238"/>
      <c r="O1131" s="238"/>
      <c r="P1131" s="238"/>
      <c r="Q1131" s="238"/>
      <c r="R1131" s="238"/>
      <c r="S1131" s="238"/>
      <c r="T1131" s="239"/>
      <c r="AT1131" s="240" t="s">
        <v>157</v>
      </c>
      <c r="AU1131" s="240" t="s">
        <v>80</v>
      </c>
      <c r="AV1131" s="12" t="s">
        <v>80</v>
      </c>
      <c r="AW1131" s="12" t="s">
        <v>33</v>
      </c>
      <c r="AX1131" s="12" t="s">
        <v>71</v>
      </c>
      <c r="AY1131" s="240" t="s">
        <v>145</v>
      </c>
    </row>
    <row r="1132" spans="2:51" s="12" customFormat="1" ht="12">
      <c r="B1132" s="230"/>
      <c r="C1132" s="231"/>
      <c r="D1132" s="217" t="s">
        <v>157</v>
      </c>
      <c r="E1132" s="232" t="s">
        <v>19</v>
      </c>
      <c r="F1132" s="233" t="s">
        <v>218</v>
      </c>
      <c r="G1132" s="231"/>
      <c r="H1132" s="234">
        <v>154.224</v>
      </c>
      <c r="I1132" s="235"/>
      <c r="J1132" s="231"/>
      <c r="K1132" s="231"/>
      <c r="L1132" s="236"/>
      <c r="M1132" s="237"/>
      <c r="N1132" s="238"/>
      <c r="O1132" s="238"/>
      <c r="P1132" s="238"/>
      <c r="Q1132" s="238"/>
      <c r="R1132" s="238"/>
      <c r="S1132" s="238"/>
      <c r="T1132" s="239"/>
      <c r="AT1132" s="240" t="s">
        <v>157</v>
      </c>
      <c r="AU1132" s="240" t="s">
        <v>80</v>
      </c>
      <c r="AV1132" s="12" t="s">
        <v>80</v>
      </c>
      <c r="AW1132" s="12" t="s">
        <v>33</v>
      </c>
      <c r="AX1132" s="12" t="s">
        <v>71</v>
      </c>
      <c r="AY1132" s="240" t="s">
        <v>145</v>
      </c>
    </row>
    <row r="1133" spans="2:51" s="11" customFormat="1" ht="12">
      <c r="B1133" s="220"/>
      <c r="C1133" s="221"/>
      <c r="D1133" s="217" t="s">
        <v>157</v>
      </c>
      <c r="E1133" s="222" t="s">
        <v>19</v>
      </c>
      <c r="F1133" s="223" t="s">
        <v>227</v>
      </c>
      <c r="G1133" s="221"/>
      <c r="H1133" s="222" t="s">
        <v>19</v>
      </c>
      <c r="I1133" s="224"/>
      <c r="J1133" s="221"/>
      <c r="K1133" s="221"/>
      <c r="L1133" s="225"/>
      <c r="M1133" s="226"/>
      <c r="N1133" s="227"/>
      <c r="O1133" s="227"/>
      <c r="P1133" s="227"/>
      <c r="Q1133" s="227"/>
      <c r="R1133" s="227"/>
      <c r="S1133" s="227"/>
      <c r="T1133" s="228"/>
      <c r="AT1133" s="229" t="s">
        <v>157</v>
      </c>
      <c r="AU1133" s="229" t="s">
        <v>80</v>
      </c>
      <c r="AV1133" s="11" t="s">
        <v>76</v>
      </c>
      <c r="AW1133" s="11" t="s">
        <v>33</v>
      </c>
      <c r="AX1133" s="11" t="s">
        <v>71</v>
      </c>
      <c r="AY1133" s="229" t="s">
        <v>145</v>
      </c>
    </row>
    <row r="1134" spans="2:51" s="12" customFormat="1" ht="12">
      <c r="B1134" s="230"/>
      <c r="C1134" s="231"/>
      <c r="D1134" s="217" t="s">
        <v>157</v>
      </c>
      <c r="E1134" s="232" t="s">
        <v>19</v>
      </c>
      <c r="F1134" s="233" t="s">
        <v>234</v>
      </c>
      <c r="G1134" s="231"/>
      <c r="H1134" s="234">
        <v>6</v>
      </c>
      <c r="I1134" s="235"/>
      <c r="J1134" s="231"/>
      <c r="K1134" s="231"/>
      <c r="L1134" s="236"/>
      <c r="M1134" s="237"/>
      <c r="N1134" s="238"/>
      <c r="O1134" s="238"/>
      <c r="P1134" s="238"/>
      <c r="Q1134" s="238"/>
      <c r="R1134" s="238"/>
      <c r="S1134" s="238"/>
      <c r="T1134" s="239"/>
      <c r="AT1134" s="240" t="s">
        <v>157</v>
      </c>
      <c r="AU1134" s="240" t="s">
        <v>80</v>
      </c>
      <c r="AV1134" s="12" t="s">
        <v>80</v>
      </c>
      <c r="AW1134" s="12" t="s">
        <v>33</v>
      </c>
      <c r="AX1134" s="12" t="s">
        <v>71</v>
      </c>
      <c r="AY1134" s="240" t="s">
        <v>145</v>
      </c>
    </row>
    <row r="1135" spans="2:51" s="11" customFormat="1" ht="12">
      <c r="B1135" s="220"/>
      <c r="C1135" s="221"/>
      <c r="D1135" s="217" t="s">
        <v>157</v>
      </c>
      <c r="E1135" s="222" t="s">
        <v>19</v>
      </c>
      <c r="F1135" s="223" t="s">
        <v>230</v>
      </c>
      <c r="G1135" s="221"/>
      <c r="H1135" s="222" t="s">
        <v>19</v>
      </c>
      <c r="I1135" s="224"/>
      <c r="J1135" s="221"/>
      <c r="K1135" s="221"/>
      <c r="L1135" s="225"/>
      <c r="M1135" s="226"/>
      <c r="N1135" s="227"/>
      <c r="O1135" s="227"/>
      <c r="P1135" s="227"/>
      <c r="Q1135" s="227"/>
      <c r="R1135" s="227"/>
      <c r="S1135" s="227"/>
      <c r="T1135" s="228"/>
      <c r="AT1135" s="229" t="s">
        <v>157</v>
      </c>
      <c r="AU1135" s="229" t="s">
        <v>80</v>
      </c>
      <c r="AV1135" s="11" t="s">
        <v>76</v>
      </c>
      <c r="AW1135" s="11" t="s">
        <v>33</v>
      </c>
      <c r="AX1135" s="11" t="s">
        <v>71</v>
      </c>
      <c r="AY1135" s="229" t="s">
        <v>145</v>
      </c>
    </row>
    <row r="1136" spans="2:51" s="12" customFormat="1" ht="12">
      <c r="B1136" s="230"/>
      <c r="C1136" s="231"/>
      <c r="D1136" s="217" t="s">
        <v>157</v>
      </c>
      <c r="E1136" s="232" t="s">
        <v>19</v>
      </c>
      <c r="F1136" s="233" t="s">
        <v>235</v>
      </c>
      <c r="G1136" s="231"/>
      <c r="H1136" s="234">
        <v>-71.82</v>
      </c>
      <c r="I1136" s="235"/>
      <c r="J1136" s="231"/>
      <c r="K1136" s="231"/>
      <c r="L1136" s="236"/>
      <c r="M1136" s="237"/>
      <c r="N1136" s="238"/>
      <c r="O1136" s="238"/>
      <c r="P1136" s="238"/>
      <c r="Q1136" s="238"/>
      <c r="R1136" s="238"/>
      <c r="S1136" s="238"/>
      <c r="T1136" s="239"/>
      <c r="AT1136" s="240" t="s">
        <v>157</v>
      </c>
      <c r="AU1136" s="240" t="s">
        <v>80</v>
      </c>
      <c r="AV1136" s="12" t="s">
        <v>80</v>
      </c>
      <c r="AW1136" s="12" t="s">
        <v>33</v>
      </c>
      <c r="AX1136" s="12" t="s">
        <v>71</v>
      </c>
      <c r="AY1136" s="240" t="s">
        <v>145</v>
      </c>
    </row>
    <row r="1137" spans="2:51" s="12" customFormat="1" ht="12">
      <c r="B1137" s="230"/>
      <c r="C1137" s="231"/>
      <c r="D1137" s="217" t="s">
        <v>157</v>
      </c>
      <c r="E1137" s="232" t="s">
        <v>19</v>
      </c>
      <c r="F1137" s="233" t="s">
        <v>236</v>
      </c>
      <c r="G1137" s="231"/>
      <c r="H1137" s="234">
        <v>12.411</v>
      </c>
      <c r="I1137" s="235"/>
      <c r="J1137" s="231"/>
      <c r="K1137" s="231"/>
      <c r="L1137" s="236"/>
      <c r="M1137" s="237"/>
      <c r="N1137" s="238"/>
      <c r="O1137" s="238"/>
      <c r="P1137" s="238"/>
      <c r="Q1137" s="238"/>
      <c r="R1137" s="238"/>
      <c r="S1137" s="238"/>
      <c r="T1137" s="239"/>
      <c r="AT1137" s="240" t="s">
        <v>157</v>
      </c>
      <c r="AU1137" s="240" t="s">
        <v>80</v>
      </c>
      <c r="AV1137" s="12" t="s">
        <v>80</v>
      </c>
      <c r="AW1137" s="12" t="s">
        <v>33</v>
      </c>
      <c r="AX1137" s="12" t="s">
        <v>71</v>
      </c>
      <c r="AY1137" s="240" t="s">
        <v>145</v>
      </c>
    </row>
    <row r="1138" spans="2:51" s="12" customFormat="1" ht="12">
      <c r="B1138" s="230"/>
      <c r="C1138" s="231"/>
      <c r="D1138" s="217" t="s">
        <v>157</v>
      </c>
      <c r="E1138" s="232" t="s">
        <v>19</v>
      </c>
      <c r="F1138" s="233" t="s">
        <v>237</v>
      </c>
      <c r="G1138" s="231"/>
      <c r="H1138" s="234">
        <v>-63.882</v>
      </c>
      <c r="I1138" s="235"/>
      <c r="J1138" s="231"/>
      <c r="K1138" s="231"/>
      <c r="L1138" s="236"/>
      <c r="M1138" s="237"/>
      <c r="N1138" s="238"/>
      <c r="O1138" s="238"/>
      <c r="P1138" s="238"/>
      <c r="Q1138" s="238"/>
      <c r="R1138" s="238"/>
      <c r="S1138" s="238"/>
      <c r="T1138" s="239"/>
      <c r="AT1138" s="240" t="s">
        <v>157</v>
      </c>
      <c r="AU1138" s="240" t="s">
        <v>80</v>
      </c>
      <c r="AV1138" s="12" t="s">
        <v>80</v>
      </c>
      <c r="AW1138" s="12" t="s">
        <v>33</v>
      </c>
      <c r="AX1138" s="12" t="s">
        <v>71</v>
      </c>
      <c r="AY1138" s="240" t="s">
        <v>145</v>
      </c>
    </row>
    <row r="1139" spans="2:51" s="12" customFormat="1" ht="12">
      <c r="B1139" s="230"/>
      <c r="C1139" s="231"/>
      <c r="D1139" s="217" t="s">
        <v>157</v>
      </c>
      <c r="E1139" s="232" t="s">
        <v>19</v>
      </c>
      <c r="F1139" s="233" t="s">
        <v>236</v>
      </c>
      <c r="G1139" s="231"/>
      <c r="H1139" s="234">
        <v>12.411</v>
      </c>
      <c r="I1139" s="235"/>
      <c r="J1139" s="231"/>
      <c r="K1139" s="231"/>
      <c r="L1139" s="236"/>
      <c r="M1139" s="237"/>
      <c r="N1139" s="238"/>
      <c r="O1139" s="238"/>
      <c r="P1139" s="238"/>
      <c r="Q1139" s="238"/>
      <c r="R1139" s="238"/>
      <c r="S1139" s="238"/>
      <c r="T1139" s="239"/>
      <c r="AT1139" s="240" t="s">
        <v>157</v>
      </c>
      <c r="AU1139" s="240" t="s">
        <v>80</v>
      </c>
      <c r="AV1139" s="12" t="s">
        <v>80</v>
      </c>
      <c r="AW1139" s="12" t="s">
        <v>33</v>
      </c>
      <c r="AX1139" s="12" t="s">
        <v>71</v>
      </c>
      <c r="AY1139" s="240" t="s">
        <v>145</v>
      </c>
    </row>
    <row r="1140" spans="2:51" s="13" customFormat="1" ht="12">
      <c r="B1140" s="251"/>
      <c r="C1140" s="252"/>
      <c r="D1140" s="217" t="s">
        <v>157</v>
      </c>
      <c r="E1140" s="253" t="s">
        <v>19</v>
      </c>
      <c r="F1140" s="254" t="s">
        <v>185</v>
      </c>
      <c r="G1140" s="252"/>
      <c r="H1140" s="255">
        <v>587.197</v>
      </c>
      <c r="I1140" s="256"/>
      <c r="J1140" s="252"/>
      <c r="K1140" s="252"/>
      <c r="L1140" s="257"/>
      <c r="M1140" s="258"/>
      <c r="N1140" s="259"/>
      <c r="O1140" s="259"/>
      <c r="P1140" s="259"/>
      <c r="Q1140" s="259"/>
      <c r="R1140" s="259"/>
      <c r="S1140" s="259"/>
      <c r="T1140" s="260"/>
      <c r="AT1140" s="261" t="s">
        <v>157</v>
      </c>
      <c r="AU1140" s="261" t="s">
        <v>80</v>
      </c>
      <c r="AV1140" s="13" t="s">
        <v>153</v>
      </c>
      <c r="AW1140" s="13" t="s">
        <v>33</v>
      </c>
      <c r="AX1140" s="13" t="s">
        <v>76</v>
      </c>
      <c r="AY1140" s="261" t="s">
        <v>145</v>
      </c>
    </row>
    <row r="1141" spans="2:65" s="1" customFormat="1" ht="20.4" customHeight="1">
      <c r="B1141" s="38"/>
      <c r="C1141" s="205" t="s">
        <v>1110</v>
      </c>
      <c r="D1141" s="205" t="s">
        <v>148</v>
      </c>
      <c r="E1141" s="206" t="s">
        <v>1111</v>
      </c>
      <c r="F1141" s="207" t="s">
        <v>1112</v>
      </c>
      <c r="G1141" s="208" t="s">
        <v>177</v>
      </c>
      <c r="H1141" s="209">
        <v>3004.349</v>
      </c>
      <c r="I1141" s="210"/>
      <c r="J1141" s="211">
        <f>ROUND(I1141*H1141,2)</f>
        <v>0</v>
      </c>
      <c r="K1141" s="207" t="s">
        <v>152</v>
      </c>
      <c r="L1141" s="43"/>
      <c r="M1141" s="212" t="s">
        <v>19</v>
      </c>
      <c r="N1141" s="213" t="s">
        <v>42</v>
      </c>
      <c r="O1141" s="79"/>
      <c r="P1141" s="214">
        <f>O1141*H1141</f>
        <v>0</v>
      </c>
      <c r="Q1141" s="214">
        <v>0.00029</v>
      </c>
      <c r="R1141" s="214">
        <f>Q1141*H1141</f>
        <v>0.87126121</v>
      </c>
      <c r="S1141" s="214">
        <v>0</v>
      </c>
      <c r="T1141" s="215">
        <f>S1141*H1141</f>
        <v>0</v>
      </c>
      <c r="AR1141" s="17" t="s">
        <v>308</v>
      </c>
      <c r="AT1141" s="17" t="s">
        <v>148</v>
      </c>
      <c r="AU1141" s="17" t="s">
        <v>80</v>
      </c>
      <c r="AY1141" s="17" t="s">
        <v>145</v>
      </c>
      <c r="BE1141" s="216">
        <f>IF(N1141="základní",J1141,0)</f>
        <v>0</v>
      </c>
      <c r="BF1141" s="216">
        <f>IF(N1141="snížená",J1141,0)</f>
        <v>0</v>
      </c>
      <c r="BG1141" s="216">
        <f>IF(N1141="zákl. přenesená",J1141,0)</f>
        <v>0</v>
      </c>
      <c r="BH1141" s="216">
        <f>IF(N1141="sníž. přenesená",J1141,0)</f>
        <v>0</v>
      </c>
      <c r="BI1141" s="216">
        <f>IF(N1141="nulová",J1141,0)</f>
        <v>0</v>
      </c>
      <c r="BJ1141" s="17" t="s">
        <v>76</v>
      </c>
      <c r="BK1141" s="216">
        <f>ROUND(I1141*H1141,2)</f>
        <v>0</v>
      </c>
      <c r="BL1141" s="17" t="s">
        <v>308</v>
      </c>
      <c r="BM1141" s="17" t="s">
        <v>1113</v>
      </c>
    </row>
    <row r="1142" spans="2:51" s="11" customFormat="1" ht="12">
      <c r="B1142" s="220"/>
      <c r="C1142" s="221"/>
      <c r="D1142" s="217" t="s">
        <v>157</v>
      </c>
      <c r="E1142" s="222" t="s">
        <v>19</v>
      </c>
      <c r="F1142" s="223" t="s">
        <v>1145</v>
      </c>
      <c r="G1142" s="221"/>
      <c r="H1142" s="222" t="s">
        <v>19</v>
      </c>
      <c r="I1142" s="224"/>
      <c r="J1142" s="221"/>
      <c r="K1142" s="221"/>
      <c r="L1142" s="225"/>
      <c r="M1142" s="226"/>
      <c r="N1142" s="227"/>
      <c r="O1142" s="227"/>
      <c r="P1142" s="227"/>
      <c r="Q1142" s="227"/>
      <c r="R1142" s="227"/>
      <c r="S1142" s="227"/>
      <c r="T1142" s="228"/>
      <c r="AT1142" s="229" t="s">
        <v>157</v>
      </c>
      <c r="AU1142" s="229" t="s">
        <v>80</v>
      </c>
      <c r="AV1142" s="11" t="s">
        <v>76</v>
      </c>
      <c r="AW1142" s="11" t="s">
        <v>33</v>
      </c>
      <c r="AX1142" s="11" t="s">
        <v>71</v>
      </c>
      <c r="AY1142" s="229" t="s">
        <v>145</v>
      </c>
    </row>
    <row r="1143" spans="2:51" s="11" customFormat="1" ht="12">
      <c r="B1143" s="220"/>
      <c r="C1143" s="221"/>
      <c r="D1143" s="217" t="s">
        <v>157</v>
      </c>
      <c r="E1143" s="222" t="s">
        <v>19</v>
      </c>
      <c r="F1143" s="223" t="s">
        <v>159</v>
      </c>
      <c r="G1143" s="221"/>
      <c r="H1143" s="222" t="s">
        <v>19</v>
      </c>
      <c r="I1143" s="224"/>
      <c r="J1143" s="221"/>
      <c r="K1143" s="221"/>
      <c r="L1143" s="225"/>
      <c r="M1143" s="226"/>
      <c r="N1143" s="227"/>
      <c r="O1143" s="227"/>
      <c r="P1143" s="227"/>
      <c r="Q1143" s="227"/>
      <c r="R1143" s="227"/>
      <c r="S1143" s="227"/>
      <c r="T1143" s="228"/>
      <c r="AT1143" s="229" t="s">
        <v>157</v>
      </c>
      <c r="AU1143" s="229" t="s">
        <v>80</v>
      </c>
      <c r="AV1143" s="11" t="s">
        <v>76</v>
      </c>
      <c r="AW1143" s="11" t="s">
        <v>33</v>
      </c>
      <c r="AX1143" s="11" t="s">
        <v>71</v>
      </c>
      <c r="AY1143" s="229" t="s">
        <v>145</v>
      </c>
    </row>
    <row r="1144" spans="2:51" s="11" customFormat="1" ht="12">
      <c r="B1144" s="220"/>
      <c r="C1144" s="221"/>
      <c r="D1144" s="217" t="s">
        <v>157</v>
      </c>
      <c r="E1144" s="222" t="s">
        <v>19</v>
      </c>
      <c r="F1144" s="223" t="s">
        <v>1273</v>
      </c>
      <c r="G1144" s="221"/>
      <c r="H1144" s="222" t="s">
        <v>19</v>
      </c>
      <c r="I1144" s="224"/>
      <c r="J1144" s="221"/>
      <c r="K1144" s="221"/>
      <c r="L1144" s="225"/>
      <c r="M1144" s="226"/>
      <c r="N1144" s="227"/>
      <c r="O1144" s="227"/>
      <c r="P1144" s="227"/>
      <c r="Q1144" s="227"/>
      <c r="R1144" s="227"/>
      <c r="S1144" s="227"/>
      <c r="T1144" s="228"/>
      <c r="AT1144" s="229" t="s">
        <v>157</v>
      </c>
      <c r="AU1144" s="229" t="s">
        <v>80</v>
      </c>
      <c r="AV1144" s="11" t="s">
        <v>76</v>
      </c>
      <c r="AW1144" s="11" t="s">
        <v>33</v>
      </c>
      <c r="AX1144" s="11" t="s">
        <v>71</v>
      </c>
      <c r="AY1144" s="229" t="s">
        <v>145</v>
      </c>
    </row>
    <row r="1145" spans="2:51" s="12" customFormat="1" ht="12">
      <c r="B1145" s="230"/>
      <c r="C1145" s="231"/>
      <c r="D1145" s="217" t="s">
        <v>157</v>
      </c>
      <c r="E1145" s="232" t="s">
        <v>19</v>
      </c>
      <c r="F1145" s="233" t="s">
        <v>1274</v>
      </c>
      <c r="G1145" s="231"/>
      <c r="H1145" s="234">
        <v>2201.702</v>
      </c>
      <c r="I1145" s="235"/>
      <c r="J1145" s="231"/>
      <c r="K1145" s="231"/>
      <c r="L1145" s="236"/>
      <c r="M1145" s="237"/>
      <c r="N1145" s="238"/>
      <c r="O1145" s="238"/>
      <c r="P1145" s="238"/>
      <c r="Q1145" s="238"/>
      <c r="R1145" s="238"/>
      <c r="S1145" s="238"/>
      <c r="T1145" s="239"/>
      <c r="AT1145" s="240" t="s">
        <v>157</v>
      </c>
      <c r="AU1145" s="240" t="s">
        <v>80</v>
      </c>
      <c r="AV1145" s="12" t="s">
        <v>80</v>
      </c>
      <c r="AW1145" s="12" t="s">
        <v>33</v>
      </c>
      <c r="AX1145" s="12" t="s">
        <v>71</v>
      </c>
      <c r="AY1145" s="240" t="s">
        <v>145</v>
      </c>
    </row>
    <row r="1146" spans="2:51" s="11" customFormat="1" ht="12">
      <c r="B1146" s="220"/>
      <c r="C1146" s="221"/>
      <c r="D1146" s="217" t="s">
        <v>157</v>
      </c>
      <c r="E1146" s="222" t="s">
        <v>19</v>
      </c>
      <c r="F1146" s="223" t="s">
        <v>1116</v>
      </c>
      <c r="G1146" s="221"/>
      <c r="H1146" s="222" t="s">
        <v>19</v>
      </c>
      <c r="I1146" s="224"/>
      <c r="J1146" s="221"/>
      <c r="K1146" s="221"/>
      <c r="L1146" s="225"/>
      <c r="M1146" s="226"/>
      <c r="N1146" s="227"/>
      <c r="O1146" s="227"/>
      <c r="P1146" s="227"/>
      <c r="Q1146" s="227"/>
      <c r="R1146" s="227"/>
      <c r="S1146" s="227"/>
      <c r="T1146" s="228"/>
      <c r="AT1146" s="229" t="s">
        <v>157</v>
      </c>
      <c r="AU1146" s="229" t="s">
        <v>80</v>
      </c>
      <c r="AV1146" s="11" t="s">
        <v>76</v>
      </c>
      <c r="AW1146" s="11" t="s">
        <v>33</v>
      </c>
      <c r="AX1146" s="11" t="s">
        <v>71</v>
      </c>
      <c r="AY1146" s="229" t="s">
        <v>145</v>
      </c>
    </row>
    <row r="1147" spans="2:51" s="12" customFormat="1" ht="12">
      <c r="B1147" s="230"/>
      <c r="C1147" s="231"/>
      <c r="D1147" s="217" t="s">
        <v>157</v>
      </c>
      <c r="E1147" s="232" t="s">
        <v>19</v>
      </c>
      <c r="F1147" s="233" t="s">
        <v>1117</v>
      </c>
      <c r="G1147" s="231"/>
      <c r="H1147" s="234">
        <v>587.197</v>
      </c>
      <c r="I1147" s="235"/>
      <c r="J1147" s="231"/>
      <c r="K1147" s="231"/>
      <c r="L1147" s="236"/>
      <c r="M1147" s="237"/>
      <c r="N1147" s="238"/>
      <c r="O1147" s="238"/>
      <c r="P1147" s="238"/>
      <c r="Q1147" s="238"/>
      <c r="R1147" s="238"/>
      <c r="S1147" s="238"/>
      <c r="T1147" s="239"/>
      <c r="AT1147" s="240" t="s">
        <v>157</v>
      </c>
      <c r="AU1147" s="240" t="s">
        <v>80</v>
      </c>
      <c r="AV1147" s="12" t="s">
        <v>80</v>
      </c>
      <c r="AW1147" s="12" t="s">
        <v>33</v>
      </c>
      <c r="AX1147" s="12" t="s">
        <v>71</v>
      </c>
      <c r="AY1147" s="240" t="s">
        <v>145</v>
      </c>
    </row>
    <row r="1148" spans="2:51" s="14" customFormat="1" ht="12">
      <c r="B1148" s="262"/>
      <c r="C1148" s="263"/>
      <c r="D1148" s="217" t="s">
        <v>157</v>
      </c>
      <c r="E1148" s="264" t="s">
        <v>19</v>
      </c>
      <c r="F1148" s="265" t="s">
        <v>229</v>
      </c>
      <c r="G1148" s="263"/>
      <c r="H1148" s="266">
        <v>2788.8990000000003</v>
      </c>
      <c r="I1148" s="267"/>
      <c r="J1148" s="263"/>
      <c r="K1148" s="263"/>
      <c r="L1148" s="268"/>
      <c r="M1148" s="269"/>
      <c r="N1148" s="270"/>
      <c r="O1148" s="270"/>
      <c r="P1148" s="270"/>
      <c r="Q1148" s="270"/>
      <c r="R1148" s="270"/>
      <c r="S1148" s="270"/>
      <c r="T1148" s="271"/>
      <c r="AT1148" s="272" t="s">
        <v>157</v>
      </c>
      <c r="AU1148" s="272" t="s">
        <v>80</v>
      </c>
      <c r="AV1148" s="14" t="s">
        <v>146</v>
      </c>
      <c r="AW1148" s="14" t="s">
        <v>33</v>
      </c>
      <c r="AX1148" s="14" t="s">
        <v>71</v>
      </c>
      <c r="AY1148" s="272" t="s">
        <v>145</v>
      </c>
    </row>
    <row r="1149" spans="2:51" s="11" customFormat="1" ht="12">
      <c r="B1149" s="220"/>
      <c r="C1149" s="221"/>
      <c r="D1149" s="217" t="s">
        <v>157</v>
      </c>
      <c r="E1149" s="222" t="s">
        <v>19</v>
      </c>
      <c r="F1149" s="223" t="s">
        <v>1118</v>
      </c>
      <c r="G1149" s="221"/>
      <c r="H1149" s="222" t="s">
        <v>19</v>
      </c>
      <c r="I1149" s="224"/>
      <c r="J1149" s="221"/>
      <c r="K1149" s="221"/>
      <c r="L1149" s="225"/>
      <c r="M1149" s="226"/>
      <c r="N1149" s="227"/>
      <c r="O1149" s="227"/>
      <c r="P1149" s="227"/>
      <c r="Q1149" s="227"/>
      <c r="R1149" s="227"/>
      <c r="S1149" s="227"/>
      <c r="T1149" s="228"/>
      <c r="AT1149" s="229" t="s">
        <v>157</v>
      </c>
      <c r="AU1149" s="229" t="s">
        <v>80</v>
      </c>
      <c r="AV1149" s="11" t="s">
        <v>76</v>
      </c>
      <c r="AW1149" s="11" t="s">
        <v>33</v>
      </c>
      <c r="AX1149" s="11" t="s">
        <v>71</v>
      </c>
      <c r="AY1149" s="229" t="s">
        <v>145</v>
      </c>
    </row>
    <row r="1150" spans="2:51" s="12" customFormat="1" ht="12">
      <c r="B1150" s="230"/>
      <c r="C1150" s="231"/>
      <c r="D1150" s="217" t="s">
        <v>157</v>
      </c>
      <c r="E1150" s="232" t="s">
        <v>19</v>
      </c>
      <c r="F1150" s="233" t="s">
        <v>563</v>
      </c>
      <c r="G1150" s="231"/>
      <c r="H1150" s="234">
        <v>215.45</v>
      </c>
      <c r="I1150" s="235"/>
      <c r="J1150" s="231"/>
      <c r="K1150" s="231"/>
      <c r="L1150" s="236"/>
      <c r="M1150" s="237"/>
      <c r="N1150" s="238"/>
      <c r="O1150" s="238"/>
      <c r="P1150" s="238"/>
      <c r="Q1150" s="238"/>
      <c r="R1150" s="238"/>
      <c r="S1150" s="238"/>
      <c r="T1150" s="239"/>
      <c r="AT1150" s="240" t="s">
        <v>157</v>
      </c>
      <c r="AU1150" s="240" t="s">
        <v>80</v>
      </c>
      <c r="AV1150" s="12" t="s">
        <v>80</v>
      </c>
      <c r="AW1150" s="12" t="s">
        <v>33</v>
      </c>
      <c r="AX1150" s="12" t="s">
        <v>71</v>
      </c>
      <c r="AY1150" s="240" t="s">
        <v>145</v>
      </c>
    </row>
    <row r="1151" spans="2:51" s="13" customFormat="1" ht="12">
      <c r="B1151" s="251"/>
      <c r="C1151" s="252"/>
      <c r="D1151" s="217" t="s">
        <v>157</v>
      </c>
      <c r="E1151" s="253" t="s">
        <v>19</v>
      </c>
      <c r="F1151" s="254" t="s">
        <v>185</v>
      </c>
      <c r="G1151" s="252"/>
      <c r="H1151" s="255">
        <v>3004.349</v>
      </c>
      <c r="I1151" s="256"/>
      <c r="J1151" s="252"/>
      <c r="K1151" s="252"/>
      <c r="L1151" s="257"/>
      <c r="M1151" s="258"/>
      <c r="N1151" s="259"/>
      <c r="O1151" s="259"/>
      <c r="P1151" s="259"/>
      <c r="Q1151" s="259"/>
      <c r="R1151" s="259"/>
      <c r="S1151" s="259"/>
      <c r="T1151" s="260"/>
      <c r="AT1151" s="261" t="s">
        <v>157</v>
      </c>
      <c r="AU1151" s="261" t="s">
        <v>80</v>
      </c>
      <c r="AV1151" s="13" t="s">
        <v>153</v>
      </c>
      <c r="AW1151" s="13" t="s">
        <v>33</v>
      </c>
      <c r="AX1151" s="13" t="s">
        <v>76</v>
      </c>
      <c r="AY1151" s="261" t="s">
        <v>145</v>
      </c>
    </row>
    <row r="1152" spans="2:63" s="10" customFormat="1" ht="22.8" customHeight="1">
      <c r="B1152" s="189"/>
      <c r="C1152" s="190"/>
      <c r="D1152" s="191" t="s">
        <v>70</v>
      </c>
      <c r="E1152" s="203" t="s">
        <v>1119</v>
      </c>
      <c r="F1152" s="203" t="s">
        <v>1120</v>
      </c>
      <c r="G1152" s="190"/>
      <c r="H1152" s="190"/>
      <c r="I1152" s="193"/>
      <c r="J1152" s="204">
        <f>BK1152</f>
        <v>0</v>
      </c>
      <c r="K1152" s="190"/>
      <c r="L1152" s="195"/>
      <c r="M1152" s="196"/>
      <c r="N1152" s="197"/>
      <c r="O1152" s="197"/>
      <c r="P1152" s="198">
        <f>P1153</f>
        <v>0</v>
      </c>
      <c r="Q1152" s="197"/>
      <c r="R1152" s="198">
        <f>R1153</f>
        <v>0</v>
      </c>
      <c r="S1152" s="197"/>
      <c r="T1152" s="199">
        <f>T1153</f>
        <v>0</v>
      </c>
      <c r="AR1152" s="200" t="s">
        <v>80</v>
      </c>
      <c r="AT1152" s="201" t="s">
        <v>70</v>
      </c>
      <c r="AU1152" s="201" t="s">
        <v>76</v>
      </c>
      <c r="AY1152" s="200" t="s">
        <v>145</v>
      </c>
      <c r="BK1152" s="202">
        <f>BK1153</f>
        <v>0</v>
      </c>
    </row>
    <row r="1153" spans="2:65" s="1" customFormat="1" ht="14.4" customHeight="1">
      <c r="B1153" s="38"/>
      <c r="C1153" s="205" t="s">
        <v>1121</v>
      </c>
      <c r="D1153" s="205" t="s">
        <v>148</v>
      </c>
      <c r="E1153" s="206" t="s">
        <v>1119</v>
      </c>
      <c r="F1153" s="207" t="s">
        <v>1122</v>
      </c>
      <c r="G1153" s="208" t="s">
        <v>480</v>
      </c>
      <c r="H1153" s="209">
        <v>1</v>
      </c>
      <c r="I1153" s="210"/>
      <c r="J1153" s="211">
        <f>ROUND(I1153*H1153,2)</f>
        <v>0</v>
      </c>
      <c r="K1153" s="207" t="s">
        <v>19</v>
      </c>
      <c r="L1153" s="43"/>
      <c r="M1153" s="212" t="s">
        <v>19</v>
      </c>
      <c r="N1153" s="213" t="s">
        <v>42</v>
      </c>
      <c r="O1153" s="79"/>
      <c r="P1153" s="214">
        <f>O1153*H1153</f>
        <v>0</v>
      </c>
      <c r="Q1153" s="214">
        <v>0</v>
      </c>
      <c r="R1153" s="214">
        <f>Q1153*H1153</f>
        <v>0</v>
      </c>
      <c r="S1153" s="214">
        <v>0</v>
      </c>
      <c r="T1153" s="215">
        <f>S1153*H1153</f>
        <v>0</v>
      </c>
      <c r="AR1153" s="17" t="s">
        <v>308</v>
      </c>
      <c r="AT1153" s="17" t="s">
        <v>148</v>
      </c>
      <c r="AU1153" s="17" t="s">
        <v>80</v>
      </c>
      <c r="AY1153" s="17" t="s">
        <v>145</v>
      </c>
      <c r="BE1153" s="216">
        <f>IF(N1153="základní",J1153,0)</f>
        <v>0</v>
      </c>
      <c r="BF1153" s="216">
        <f>IF(N1153="snížená",J1153,0)</f>
        <v>0</v>
      </c>
      <c r="BG1153" s="216">
        <f>IF(N1153="zákl. přenesená",J1153,0)</f>
        <v>0</v>
      </c>
      <c r="BH1153" s="216">
        <f>IF(N1153="sníž. přenesená",J1153,0)</f>
        <v>0</v>
      </c>
      <c r="BI1153" s="216">
        <f>IF(N1153="nulová",J1153,0)</f>
        <v>0</v>
      </c>
      <c r="BJ1153" s="17" t="s">
        <v>76</v>
      </c>
      <c r="BK1153" s="216">
        <f>ROUND(I1153*H1153,2)</f>
        <v>0</v>
      </c>
      <c r="BL1153" s="17" t="s">
        <v>308</v>
      </c>
      <c r="BM1153" s="17" t="s">
        <v>1275</v>
      </c>
    </row>
    <row r="1154" spans="2:63" s="10" customFormat="1" ht="22.8" customHeight="1">
      <c r="B1154" s="189"/>
      <c r="C1154" s="190"/>
      <c r="D1154" s="191" t="s">
        <v>70</v>
      </c>
      <c r="E1154" s="203" t="s">
        <v>1124</v>
      </c>
      <c r="F1154" s="203" t="s">
        <v>1125</v>
      </c>
      <c r="G1154" s="190"/>
      <c r="H1154" s="190"/>
      <c r="I1154" s="193"/>
      <c r="J1154" s="204">
        <f>BK1154</f>
        <v>0</v>
      </c>
      <c r="K1154" s="190"/>
      <c r="L1154" s="195"/>
      <c r="M1154" s="196"/>
      <c r="N1154" s="197"/>
      <c r="O1154" s="197"/>
      <c r="P1154" s="198">
        <f>P1155</f>
        <v>0</v>
      </c>
      <c r="Q1154" s="197"/>
      <c r="R1154" s="198">
        <f>R1155</f>
        <v>0</v>
      </c>
      <c r="S1154" s="197"/>
      <c r="T1154" s="199">
        <f>T1155</f>
        <v>0</v>
      </c>
      <c r="AR1154" s="200" t="s">
        <v>80</v>
      </c>
      <c r="AT1154" s="201" t="s">
        <v>70</v>
      </c>
      <c r="AU1154" s="201" t="s">
        <v>76</v>
      </c>
      <c r="AY1154" s="200" t="s">
        <v>145</v>
      </c>
      <c r="BK1154" s="202">
        <f>BK1155</f>
        <v>0</v>
      </c>
    </row>
    <row r="1155" spans="2:65" s="1" customFormat="1" ht="14.4" customHeight="1">
      <c r="B1155" s="38"/>
      <c r="C1155" s="205" t="s">
        <v>1126</v>
      </c>
      <c r="D1155" s="205" t="s">
        <v>148</v>
      </c>
      <c r="E1155" s="206" t="s">
        <v>1127</v>
      </c>
      <c r="F1155" s="207" t="s">
        <v>1128</v>
      </c>
      <c r="G1155" s="208" t="s">
        <v>151</v>
      </c>
      <c r="H1155" s="209">
        <v>20</v>
      </c>
      <c r="I1155" s="210"/>
      <c r="J1155" s="211">
        <f>ROUND(I1155*H1155,2)</f>
        <v>0</v>
      </c>
      <c r="K1155" s="207" t="s">
        <v>19</v>
      </c>
      <c r="L1155" s="43"/>
      <c r="M1155" s="212" t="s">
        <v>19</v>
      </c>
      <c r="N1155" s="213" t="s">
        <v>42</v>
      </c>
      <c r="O1155" s="79"/>
      <c r="P1155" s="214">
        <f>O1155*H1155</f>
        <v>0</v>
      </c>
      <c r="Q1155" s="214">
        <v>0</v>
      </c>
      <c r="R1155" s="214">
        <f>Q1155*H1155</f>
        <v>0</v>
      </c>
      <c r="S1155" s="214">
        <v>0</v>
      </c>
      <c r="T1155" s="215">
        <f>S1155*H1155</f>
        <v>0</v>
      </c>
      <c r="AR1155" s="17" t="s">
        <v>308</v>
      </c>
      <c r="AT1155" s="17" t="s">
        <v>148</v>
      </c>
      <c r="AU1155" s="17" t="s">
        <v>80</v>
      </c>
      <c r="AY1155" s="17" t="s">
        <v>145</v>
      </c>
      <c r="BE1155" s="216">
        <f>IF(N1155="základní",J1155,0)</f>
        <v>0</v>
      </c>
      <c r="BF1155" s="216">
        <f>IF(N1155="snížená",J1155,0)</f>
        <v>0</v>
      </c>
      <c r="BG1155" s="216">
        <f>IF(N1155="zákl. přenesená",J1155,0)</f>
        <v>0</v>
      </c>
      <c r="BH1155" s="216">
        <f>IF(N1155="sníž. přenesená",J1155,0)</f>
        <v>0</v>
      </c>
      <c r="BI1155" s="216">
        <f>IF(N1155="nulová",J1155,0)</f>
        <v>0</v>
      </c>
      <c r="BJ1155" s="17" t="s">
        <v>76</v>
      </c>
      <c r="BK1155" s="216">
        <f>ROUND(I1155*H1155,2)</f>
        <v>0</v>
      </c>
      <c r="BL1155" s="17" t="s">
        <v>308</v>
      </c>
      <c r="BM1155" s="17" t="s">
        <v>1129</v>
      </c>
    </row>
    <row r="1156" spans="2:63" s="10" customFormat="1" ht="25.9" customHeight="1">
      <c r="B1156" s="189"/>
      <c r="C1156" s="190"/>
      <c r="D1156" s="191" t="s">
        <v>70</v>
      </c>
      <c r="E1156" s="192" t="s">
        <v>1130</v>
      </c>
      <c r="F1156" s="192" t="s">
        <v>1131</v>
      </c>
      <c r="G1156" s="190"/>
      <c r="H1156" s="190"/>
      <c r="I1156" s="193"/>
      <c r="J1156" s="194">
        <f>BK1156</f>
        <v>0</v>
      </c>
      <c r="K1156" s="190"/>
      <c r="L1156" s="195"/>
      <c r="M1156" s="196"/>
      <c r="N1156" s="197"/>
      <c r="O1156" s="197"/>
      <c r="P1156" s="198">
        <f>P1157</f>
        <v>0</v>
      </c>
      <c r="Q1156" s="197"/>
      <c r="R1156" s="198">
        <f>R1157</f>
        <v>0</v>
      </c>
      <c r="S1156" s="197"/>
      <c r="T1156" s="199">
        <f>T1157</f>
        <v>0</v>
      </c>
      <c r="AR1156" s="200" t="s">
        <v>153</v>
      </c>
      <c r="AT1156" s="201" t="s">
        <v>70</v>
      </c>
      <c r="AU1156" s="201" t="s">
        <v>71</v>
      </c>
      <c r="AY1156" s="200" t="s">
        <v>145</v>
      </c>
      <c r="BK1156" s="202">
        <f>BK1157</f>
        <v>0</v>
      </c>
    </row>
    <row r="1157" spans="2:65" s="1" customFormat="1" ht="20.4" customHeight="1">
      <c r="B1157" s="38"/>
      <c r="C1157" s="205" t="s">
        <v>1132</v>
      </c>
      <c r="D1157" s="205" t="s">
        <v>148</v>
      </c>
      <c r="E1157" s="206" t="s">
        <v>1133</v>
      </c>
      <c r="F1157" s="207" t="s">
        <v>1134</v>
      </c>
      <c r="G1157" s="208" t="s">
        <v>1135</v>
      </c>
      <c r="H1157" s="209">
        <v>100</v>
      </c>
      <c r="I1157" s="210"/>
      <c r="J1157" s="211">
        <f>ROUND(I1157*H1157,2)</f>
        <v>0</v>
      </c>
      <c r="K1157" s="207" t="s">
        <v>152</v>
      </c>
      <c r="L1157" s="43"/>
      <c r="M1157" s="273" t="s">
        <v>19</v>
      </c>
      <c r="N1157" s="274" t="s">
        <v>42</v>
      </c>
      <c r="O1157" s="275"/>
      <c r="P1157" s="276">
        <f>O1157*H1157</f>
        <v>0</v>
      </c>
      <c r="Q1157" s="276">
        <v>0</v>
      </c>
      <c r="R1157" s="276">
        <f>Q1157*H1157</f>
        <v>0</v>
      </c>
      <c r="S1157" s="276">
        <v>0</v>
      </c>
      <c r="T1157" s="277">
        <f>S1157*H1157</f>
        <v>0</v>
      </c>
      <c r="AR1157" s="17" t="s">
        <v>1136</v>
      </c>
      <c r="AT1157" s="17" t="s">
        <v>148</v>
      </c>
      <c r="AU1157" s="17" t="s">
        <v>76</v>
      </c>
      <c r="AY1157" s="17" t="s">
        <v>145</v>
      </c>
      <c r="BE1157" s="216">
        <f>IF(N1157="základní",J1157,0)</f>
        <v>0</v>
      </c>
      <c r="BF1157" s="216">
        <f>IF(N1157="snížená",J1157,0)</f>
        <v>0</v>
      </c>
      <c r="BG1157" s="216">
        <f>IF(N1157="zákl. přenesená",J1157,0)</f>
        <v>0</v>
      </c>
      <c r="BH1157" s="216">
        <f>IF(N1157="sníž. přenesená",J1157,0)</f>
        <v>0</v>
      </c>
      <c r="BI1157" s="216">
        <f>IF(N1157="nulová",J1157,0)</f>
        <v>0</v>
      </c>
      <c r="BJ1157" s="17" t="s">
        <v>76</v>
      </c>
      <c r="BK1157" s="216">
        <f>ROUND(I1157*H1157,2)</f>
        <v>0</v>
      </c>
      <c r="BL1157" s="17" t="s">
        <v>1136</v>
      </c>
      <c r="BM1157" s="17" t="s">
        <v>1137</v>
      </c>
    </row>
    <row r="1158" spans="2:12" s="1" customFormat="1" ht="6.95" customHeight="1">
      <c r="B1158" s="57"/>
      <c r="C1158" s="58"/>
      <c r="D1158" s="58"/>
      <c r="E1158" s="58"/>
      <c r="F1158" s="58"/>
      <c r="G1158" s="58"/>
      <c r="H1158" s="58"/>
      <c r="I1158" s="155"/>
      <c r="J1158" s="58"/>
      <c r="K1158" s="58"/>
      <c r="L1158" s="43"/>
    </row>
  </sheetData>
  <sheetProtection password="CC35" sheet="1" objects="1" scenarios="1" formatColumns="0" formatRows="0" autoFilter="0"/>
  <autoFilter ref="C100:K1157"/>
  <mergeCells count="9">
    <mergeCell ref="E7:H7"/>
    <mergeCell ref="E9:H9"/>
    <mergeCell ref="E18:H18"/>
    <mergeCell ref="E27:H27"/>
    <mergeCell ref="E48:H48"/>
    <mergeCell ref="E50:H50"/>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98"/>
  <sheetViews>
    <sheetView showGridLines="0" workbookViewId="0" topLeftCell="A1"/>
  </sheetViews>
  <sheetFormatPr defaultColWidth="9.140625" defaultRowHeight="12"/>
  <cols>
    <col min="1" max="1" width="7.140625" style="0" customWidth="1"/>
    <col min="2" max="2" width="1.421875" style="0" customWidth="1"/>
    <col min="3" max="3" width="3.57421875" style="0" customWidth="1"/>
    <col min="4" max="4" width="3.7109375" style="0" customWidth="1"/>
    <col min="5" max="5" width="14.7109375" style="0" customWidth="1"/>
    <col min="6" max="6" width="86.421875" style="0" customWidth="1"/>
    <col min="7" max="7" width="7.421875" style="0" customWidth="1"/>
    <col min="8" max="8" width="9.57421875" style="0" customWidth="1"/>
    <col min="9" max="9" width="12.140625" style="123" customWidth="1"/>
    <col min="10" max="10" width="20.140625" style="0" customWidth="1"/>
    <col min="11" max="11" width="13.28125" style="0" customWidth="1"/>
    <col min="12" max="12" width="8.00390625" style="0" customWidth="1"/>
    <col min="13" max="13" width="9.28125" style="0" hidden="1" customWidth="1"/>
    <col min="14" max="14" width="9.140625" style="0" hidden="1" customWidth="1"/>
    <col min="15" max="20" width="12.140625" style="0" hidden="1" customWidth="1"/>
    <col min="21" max="21" width="14.00390625" style="0" hidden="1" customWidth="1"/>
    <col min="22" max="22" width="10.57421875" style="0" customWidth="1"/>
    <col min="23" max="23" width="14.00390625" style="0" customWidth="1"/>
    <col min="24" max="24" width="10.57421875" style="0" customWidth="1"/>
    <col min="25" max="25" width="12.8515625" style="0" customWidth="1"/>
    <col min="26" max="26" width="9.421875" style="0" customWidth="1"/>
    <col min="27" max="27" width="12.8515625" style="0" customWidth="1"/>
    <col min="28" max="28" width="14.00390625" style="0" customWidth="1"/>
    <col min="29" max="29" width="9.421875" style="0" customWidth="1"/>
    <col min="30" max="30" width="12.8515625" style="0" customWidth="1"/>
    <col min="31" max="31" width="14.00390625" style="0" customWidth="1"/>
    <col min="44" max="65" width="9.140625" style="0" hidden="1" customWidth="1"/>
  </cols>
  <sheetData>
    <row r="1" ht="12"/>
    <row r="2" spans="12:46" ht="36.95" customHeight="1">
      <c r="AT2" s="17" t="s">
        <v>85</v>
      </c>
    </row>
    <row r="3" spans="2:46" ht="6.95" customHeight="1">
      <c r="B3" s="125"/>
      <c r="C3" s="126"/>
      <c r="D3" s="126"/>
      <c r="E3" s="126"/>
      <c r="F3" s="126"/>
      <c r="G3" s="126"/>
      <c r="H3" s="126"/>
      <c r="I3" s="127"/>
      <c r="J3" s="126"/>
      <c r="K3" s="126"/>
      <c r="L3" s="20"/>
      <c r="AT3" s="17" t="s">
        <v>80</v>
      </c>
    </row>
    <row r="4" spans="2:46" ht="24.95" customHeight="1">
      <c r="B4" s="20"/>
      <c r="D4" s="128" t="s">
        <v>90</v>
      </c>
      <c r="L4" s="20"/>
      <c r="M4" s="24" t="s">
        <v>10</v>
      </c>
      <c r="AT4" s="17" t="s">
        <v>4</v>
      </c>
    </row>
    <row r="5" spans="2:12" ht="6.95" customHeight="1">
      <c r="B5" s="20"/>
      <c r="L5" s="20"/>
    </row>
    <row r="6" spans="2:12" ht="12" customHeight="1">
      <c r="B6" s="20"/>
      <c r="D6" s="129" t="s">
        <v>16</v>
      </c>
      <c r="L6" s="20"/>
    </row>
    <row r="7" spans="2:12" ht="14.4" customHeight="1">
      <c r="B7" s="20"/>
      <c r="E7" s="130" t="str">
        <f>'Rekapitulace stavby'!K6</f>
        <v xml:space="preserve">Oprava interiéru ubytovacího zařízení ÚJOP UK- BLOK A1,A2,B   Správa budov a zařízení CDMS Krystal Hotel Krystal</v>
      </c>
      <c r="F7" s="129"/>
      <c r="G7" s="129"/>
      <c r="H7" s="129"/>
      <c r="L7" s="20"/>
    </row>
    <row r="8" spans="2:12" s="1" customFormat="1" ht="12" customHeight="1">
      <c r="B8" s="43"/>
      <c r="D8" s="129" t="s">
        <v>99</v>
      </c>
      <c r="I8" s="131"/>
      <c r="L8" s="43"/>
    </row>
    <row r="9" spans="2:12" s="1" customFormat="1" ht="36.95" customHeight="1">
      <c r="B9" s="43"/>
      <c r="E9" s="132" t="s">
        <v>1276</v>
      </c>
      <c r="F9" s="1"/>
      <c r="G9" s="1"/>
      <c r="H9" s="1"/>
      <c r="I9" s="131"/>
      <c r="L9" s="43"/>
    </row>
    <row r="10" spans="2:12" s="1" customFormat="1" ht="12">
      <c r="B10" s="43"/>
      <c r="I10" s="131"/>
      <c r="L10" s="43"/>
    </row>
    <row r="11" spans="2:12" s="1" customFormat="1" ht="12" customHeight="1">
      <c r="B11" s="43"/>
      <c r="D11" s="129" t="s">
        <v>18</v>
      </c>
      <c r="F11" s="17" t="s">
        <v>19</v>
      </c>
      <c r="I11" s="133" t="s">
        <v>20</v>
      </c>
      <c r="J11" s="17" t="s">
        <v>19</v>
      </c>
      <c r="L11" s="43"/>
    </row>
    <row r="12" spans="2:12" s="1" customFormat="1" ht="12" customHeight="1">
      <c r="B12" s="43"/>
      <c r="D12" s="129" t="s">
        <v>21</v>
      </c>
      <c r="F12" s="17" t="s">
        <v>22</v>
      </c>
      <c r="I12" s="133" t="s">
        <v>23</v>
      </c>
      <c r="J12" s="134" t="str">
        <f>'Rekapitulace stavby'!AN8</f>
        <v>26. 2. 2019</v>
      </c>
      <c r="L12" s="43"/>
    </row>
    <row r="13" spans="2:12" s="1" customFormat="1" ht="10.8" customHeight="1">
      <c r="B13" s="43"/>
      <c r="I13" s="131"/>
      <c r="L13" s="43"/>
    </row>
    <row r="14" spans="2:12" s="1" customFormat="1" ht="12" customHeight="1">
      <c r="B14" s="43"/>
      <c r="D14" s="129" t="s">
        <v>25</v>
      </c>
      <c r="I14" s="133" t="s">
        <v>26</v>
      </c>
      <c r="J14" s="17" t="s">
        <v>19</v>
      </c>
      <c r="L14" s="43"/>
    </row>
    <row r="15" spans="2:12" s="1" customFormat="1" ht="18" customHeight="1">
      <c r="B15" s="43"/>
      <c r="E15" s="17" t="s">
        <v>27</v>
      </c>
      <c r="I15" s="133" t="s">
        <v>28</v>
      </c>
      <c r="J15" s="17" t="s">
        <v>19</v>
      </c>
      <c r="L15" s="43"/>
    </row>
    <row r="16" spans="2:12" s="1" customFormat="1" ht="6.95" customHeight="1">
      <c r="B16" s="43"/>
      <c r="I16" s="131"/>
      <c r="L16" s="43"/>
    </row>
    <row r="17" spans="2:12" s="1" customFormat="1" ht="12" customHeight="1">
      <c r="B17" s="43"/>
      <c r="D17" s="129" t="s">
        <v>29</v>
      </c>
      <c r="I17" s="133" t="s">
        <v>26</v>
      </c>
      <c r="J17" s="33" t="str">
        <f>'Rekapitulace stavby'!AN13</f>
        <v>Vyplň údaj</v>
      </c>
      <c r="L17" s="43"/>
    </row>
    <row r="18" spans="2:12" s="1" customFormat="1" ht="18" customHeight="1">
      <c r="B18" s="43"/>
      <c r="E18" s="33" t="str">
        <f>'Rekapitulace stavby'!E14</f>
        <v>Vyplň údaj</v>
      </c>
      <c r="F18" s="17"/>
      <c r="G18" s="17"/>
      <c r="H18" s="17"/>
      <c r="I18" s="133" t="s">
        <v>28</v>
      </c>
      <c r="J18" s="33" t="str">
        <f>'Rekapitulace stavby'!AN14</f>
        <v>Vyplň údaj</v>
      </c>
      <c r="L18" s="43"/>
    </row>
    <row r="19" spans="2:12" s="1" customFormat="1" ht="6.95" customHeight="1">
      <c r="B19" s="43"/>
      <c r="I19" s="131"/>
      <c r="L19" s="43"/>
    </row>
    <row r="20" spans="2:12" s="1" customFormat="1" ht="12" customHeight="1">
      <c r="B20" s="43"/>
      <c r="D20" s="129" t="s">
        <v>31</v>
      </c>
      <c r="I20" s="133" t="s">
        <v>26</v>
      </c>
      <c r="J20" s="17" t="s">
        <v>19</v>
      </c>
      <c r="L20" s="43"/>
    </row>
    <row r="21" spans="2:12" s="1" customFormat="1" ht="18" customHeight="1">
      <c r="B21" s="43"/>
      <c r="E21" s="17" t="s">
        <v>32</v>
      </c>
      <c r="I21" s="133" t="s">
        <v>28</v>
      </c>
      <c r="J21" s="17" t="s">
        <v>19</v>
      </c>
      <c r="L21" s="43"/>
    </row>
    <row r="22" spans="2:12" s="1" customFormat="1" ht="6.95" customHeight="1">
      <c r="B22" s="43"/>
      <c r="I22" s="131"/>
      <c r="L22" s="43"/>
    </row>
    <row r="23" spans="2:12" s="1" customFormat="1" ht="12" customHeight="1">
      <c r="B23" s="43"/>
      <c r="D23" s="129" t="s">
        <v>34</v>
      </c>
      <c r="I23" s="133" t="s">
        <v>26</v>
      </c>
      <c r="J23" s="17" t="s">
        <v>19</v>
      </c>
      <c r="L23" s="43"/>
    </row>
    <row r="24" spans="2:12" s="1" customFormat="1" ht="18" customHeight="1">
      <c r="B24" s="43"/>
      <c r="E24" s="17" t="s">
        <v>1277</v>
      </c>
      <c r="I24" s="133" t="s">
        <v>28</v>
      </c>
      <c r="J24" s="17" t="s">
        <v>19</v>
      </c>
      <c r="L24" s="43"/>
    </row>
    <row r="25" spans="2:12" s="1" customFormat="1" ht="6.95" customHeight="1">
      <c r="B25" s="43"/>
      <c r="I25" s="131"/>
      <c r="L25" s="43"/>
    </row>
    <row r="26" spans="2:12" s="1" customFormat="1" ht="12" customHeight="1">
      <c r="B26" s="43"/>
      <c r="D26" s="129" t="s">
        <v>35</v>
      </c>
      <c r="I26" s="131"/>
      <c r="L26" s="43"/>
    </row>
    <row r="27" spans="2:12" s="6" customFormat="1" ht="14.4" customHeight="1">
      <c r="B27" s="135"/>
      <c r="E27" s="136" t="s">
        <v>19</v>
      </c>
      <c r="F27" s="136"/>
      <c r="G27" s="136"/>
      <c r="H27" s="136"/>
      <c r="I27" s="137"/>
      <c r="L27" s="135"/>
    </row>
    <row r="28" spans="2:12" s="1" customFormat="1" ht="6.95" customHeight="1">
      <c r="B28" s="43"/>
      <c r="I28" s="131"/>
      <c r="L28" s="43"/>
    </row>
    <row r="29" spans="2:12" s="1" customFormat="1" ht="6.95" customHeight="1">
      <c r="B29" s="43"/>
      <c r="D29" s="71"/>
      <c r="E29" s="71"/>
      <c r="F29" s="71"/>
      <c r="G29" s="71"/>
      <c r="H29" s="71"/>
      <c r="I29" s="138"/>
      <c r="J29" s="71"/>
      <c r="K29" s="71"/>
      <c r="L29" s="43"/>
    </row>
    <row r="30" spans="2:12" s="1" customFormat="1" ht="25.4" customHeight="1">
      <c r="B30" s="43"/>
      <c r="D30" s="139" t="s">
        <v>37</v>
      </c>
      <c r="I30" s="131"/>
      <c r="J30" s="140">
        <f>ROUND(J85,2)</f>
        <v>0</v>
      </c>
      <c r="L30" s="43"/>
    </row>
    <row r="31" spans="2:12" s="1" customFormat="1" ht="6.95" customHeight="1">
      <c r="B31" s="43"/>
      <c r="D31" s="71"/>
      <c r="E31" s="71"/>
      <c r="F31" s="71"/>
      <c r="G31" s="71"/>
      <c r="H31" s="71"/>
      <c r="I31" s="138"/>
      <c r="J31" s="71"/>
      <c r="K31" s="71"/>
      <c r="L31" s="43"/>
    </row>
    <row r="32" spans="2:12" s="1" customFormat="1" ht="14.4" customHeight="1">
      <c r="B32" s="43"/>
      <c r="F32" s="141" t="s">
        <v>39</v>
      </c>
      <c r="I32" s="142" t="s">
        <v>38</v>
      </c>
      <c r="J32" s="141" t="s">
        <v>40</v>
      </c>
      <c r="L32" s="43"/>
    </row>
    <row r="33" spans="2:12" s="1" customFormat="1" ht="14.4" customHeight="1">
      <c r="B33" s="43"/>
      <c r="D33" s="129" t="s">
        <v>41</v>
      </c>
      <c r="E33" s="129" t="s">
        <v>42</v>
      </c>
      <c r="F33" s="143">
        <f>ROUND((SUM(BE85:BE97)),2)</f>
        <v>0</v>
      </c>
      <c r="I33" s="144">
        <v>0.21</v>
      </c>
      <c r="J33" s="143">
        <f>ROUND(((SUM(BE85:BE97))*I33),2)</f>
        <v>0</v>
      </c>
      <c r="L33" s="43"/>
    </row>
    <row r="34" spans="2:12" s="1" customFormat="1" ht="14.4" customHeight="1">
      <c r="B34" s="43"/>
      <c r="E34" s="129" t="s">
        <v>43</v>
      </c>
      <c r="F34" s="143">
        <f>ROUND((SUM(BF85:BF97)),2)</f>
        <v>0</v>
      </c>
      <c r="I34" s="144">
        <v>0.15</v>
      </c>
      <c r="J34" s="143">
        <f>ROUND(((SUM(BF85:BF97))*I34),2)</f>
        <v>0</v>
      </c>
      <c r="L34" s="43"/>
    </row>
    <row r="35" spans="2:12" s="1" customFormat="1" ht="14.4" customHeight="1" hidden="1">
      <c r="B35" s="43"/>
      <c r="E35" s="129" t="s">
        <v>44</v>
      </c>
      <c r="F35" s="143">
        <f>ROUND((SUM(BG85:BG97)),2)</f>
        <v>0</v>
      </c>
      <c r="I35" s="144">
        <v>0.21</v>
      </c>
      <c r="J35" s="143">
        <f>0</f>
        <v>0</v>
      </c>
      <c r="L35" s="43"/>
    </row>
    <row r="36" spans="2:12" s="1" customFormat="1" ht="14.4" customHeight="1" hidden="1">
      <c r="B36" s="43"/>
      <c r="E36" s="129" t="s">
        <v>45</v>
      </c>
      <c r="F36" s="143">
        <f>ROUND((SUM(BH85:BH97)),2)</f>
        <v>0</v>
      </c>
      <c r="I36" s="144">
        <v>0.15</v>
      </c>
      <c r="J36" s="143">
        <f>0</f>
        <v>0</v>
      </c>
      <c r="L36" s="43"/>
    </row>
    <row r="37" spans="2:12" s="1" customFormat="1" ht="14.4" customHeight="1" hidden="1">
      <c r="B37" s="43"/>
      <c r="E37" s="129" t="s">
        <v>46</v>
      </c>
      <c r="F37" s="143">
        <f>ROUND((SUM(BI85:BI97)),2)</f>
        <v>0</v>
      </c>
      <c r="I37" s="144">
        <v>0</v>
      </c>
      <c r="J37" s="143">
        <f>0</f>
        <v>0</v>
      </c>
      <c r="L37" s="43"/>
    </row>
    <row r="38" spans="2:12" s="1" customFormat="1" ht="6.95" customHeight="1">
      <c r="B38" s="43"/>
      <c r="I38" s="131"/>
      <c r="L38" s="43"/>
    </row>
    <row r="39" spans="2:12" s="1" customFormat="1" ht="25.4" customHeight="1">
      <c r="B39" s="43"/>
      <c r="C39" s="145"/>
      <c r="D39" s="146" t="s">
        <v>47</v>
      </c>
      <c r="E39" s="147"/>
      <c r="F39" s="147"/>
      <c r="G39" s="148" t="s">
        <v>48</v>
      </c>
      <c r="H39" s="149" t="s">
        <v>49</v>
      </c>
      <c r="I39" s="150"/>
      <c r="J39" s="151">
        <f>SUM(J30:J37)</f>
        <v>0</v>
      </c>
      <c r="K39" s="152"/>
      <c r="L39" s="43"/>
    </row>
    <row r="40" spans="2:12" s="1" customFormat="1" ht="14.4" customHeight="1">
      <c r="B40" s="153"/>
      <c r="C40" s="154"/>
      <c r="D40" s="154"/>
      <c r="E40" s="154"/>
      <c r="F40" s="154"/>
      <c r="G40" s="154"/>
      <c r="H40" s="154"/>
      <c r="I40" s="155"/>
      <c r="J40" s="154"/>
      <c r="K40" s="154"/>
      <c r="L40" s="43"/>
    </row>
    <row r="44" spans="2:12" s="1" customFormat="1" ht="6.95" customHeight="1">
      <c r="B44" s="156"/>
      <c r="C44" s="157"/>
      <c r="D44" s="157"/>
      <c r="E44" s="157"/>
      <c r="F44" s="157"/>
      <c r="G44" s="157"/>
      <c r="H44" s="157"/>
      <c r="I44" s="158"/>
      <c r="J44" s="157"/>
      <c r="K44" s="157"/>
      <c r="L44" s="43"/>
    </row>
    <row r="45" spans="2:12" s="1" customFormat="1" ht="24.95" customHeight="1">
      <c r="B45" s="38"/>
      <c r="C45" s="23" t="s">
        <v>104</v>
      </c>
      <c r="D45" s="39"/>
      <c r="E45" s="39"/>
      <c r="F45" s="39"/>
      <c r="G45" s="39"/>
      <c r="H45" s="39"/>
      <c r="I45" s="131"/>
      <c r="J45" s="39"/>
      <c r="K45" s="39"/>
      <c r="L45" s="43"/>
    </row>
    <row r="46" spans="2:12" s="1" customFormat="1" ht="6.95" customHeight="1">
      <c r="B46" s="38"/>
      <c r="C46" s="39"/>
      <c r="D46" s="39"/>
      <c r="E46" s="39"/>
      <c r="F46" s="39"/>
      <c r="G46" s="39"/>
      <c r="H46" s="39"/>
      <c r="I46" s="131"/>
      <c r="J46" s="39"/>
      <c r="K46" s="39"/>
      <c r="L46" s="43"/>
    </row>
    <row r="47" spans="2:12" s="1" customFormat="1" ht="12" customHeight="1">
      <c r="B47" s="38"/>
      <c r="C47" s="32" t="s">
        <v>16</v>
      </c>
      <c r="D47" s="39"/>
      <c r="E47" s="39"/>
      <c r="F47" s="39"/>
      <c r="G47" s="39"/>
      <c r="H47" s="39"/>
      <c r="I47" s="131"/>
      <c r="J47" s="39"/>
      <c r="K47" s="39"/>
      <c r="L47" s="43"/>
    </row>
    <row r="48" spans="2:12" s="1" customFormat="1" ht="14.4" customHeight="1">
      <c r="B48" s="38"/>
      <c r="C48" s="39"/>
      <c r="D48" s="39"/>
      <c r="E48" s="159" t="str">
        <f>E7</f>
        <v xml:space="preserve">Oprava interiéru ubytovacího zařízení ÚJOP UK- BLOK A1,A2,B   Správa budov a zařízení CDMS Krystal Hotel Krystal</v>
      </c>
      <c r="F48" s="32"/>
      <c r="G48" s="32"/>
      <c r="H48" s="32"/>
      <c r="I48" s="131"/>
      <c r="J48" s="39"/>
      <c r="K48" s="39"/>
      <c r="L48" s="43"/>
    </row>
    <row r="49" spans="2:12" s="1" customFormat="1" ht="12" customHeight="1">
      <c r="B49" s="38"/>
      <c r="C49" s="32" t="s">
        <v>99</v>
      </c>
      <c r="D49" s="39"/>
      <c r="E49" s="39"/>
      <c r="F49" s="39"/>
      <c r="G49" s="39"/>
      <c r="H49" s="39"/>
      <c r="I49" s="131"/>
      <c r="J49" s="39"/>
      <c r="K49" s="39"/>
      <c r="L49" s="43"/>
    </row>
    <row r="50" spans="2:12" s="1" customFormat="1" ht="14.4" customHeight="1">
      <c r="B50" s="38"/>
      <c r="C50" s="39"/>
      <c r="D50" s="39"/>
      <c r="E50" s="64" t="str">
        <f>E9</f>
        <v xml:space="preserve">VON - Vedlejší a ostatní náklady </v>
      </c>
      <c r="F50" s="39"/>
      <c r="G50" s="39"/>
      <c r="H50" s="39"/>
      <c r="I50" s="131"/>
      <c r="J50" s="39"/>
      <c r="K50" s="39"/>
      <c r="L50" s="43"/>
    </row>
    <row r="51" spans="2:12" s="1" customFormat="1" ht="6.95" customHeight="1">
      <c r="B51" s="38"/>
      <c r="C51" s="39"/>
      <c r="D51" s="39"/>
      <c r="E51" s="39"/>
      <c r="F51" s="39"/>
      <c r="G51" s="39"/>
      <c r="H51" s="39"/>
      <c r="I51" s="131"/>
      <c r="J51" s="39"/>
      <c r="K51" s="39"/>
      <c r="L51" s="43"/>
    </row>
    <row r="52" spans="2:12" s="1" customFormat="1" ht="12" customHeight="1">
      <c r="B52" s="38"/>
      <c r="C52" s="32" t="s">
        <v>21</v>
      </c>
      <c r="D52" s="39"/>
      <c r="E52" s="39"/>
      <c r="F52" s="27" t="str">
        <f>F12</f>
        <v xml:space="preserve"> </v>
      </c>
      <c r="G52" s="39"/>
      <c r="H52" s="39"/>
      <c r="I52" s="133" t="s">
        <v>23</v>
      </c>
      <c r="J52" s="67" t="str">
        <f>IF(J12="","",J12)</f>
        <v>26. 2. 2019</v>
      </c>
      <c r="K52" s="39"/>
      <c r="L52" s="43"/>
    </row>
    <row r="53" spans="2:12" s="1" customFormat="1" ht="6.95" customHeight="1">
      <c r="B53" s="38"/>
      <c r="C53" s="39"/>
      <c r="D53" s="39"/>
      <c r="E53" s="39"/>
      <c r="F53" s="39"/>
      <c r="G53" s="39"/>
      <c r="H53" s="39"/>
      <c r="I53" s="131"/>
      <c r="J53" s="39"/>
      <c r="K53" s="39"/>
      <c r="L53" s="43"/>
    </row>
    <row r="54" spans="2:12" s="1" customFormat="1" ht="12.6" customHeight="1">
      <c r="B54" s="38"/>
      <c r="C54" s="32" t="s">
        <v>25</v>
      </c>
      <c r="D54" s="39"/>
      <c r="E54" s="39"/>
      <c r="F54" s="27" t="str">
        <f>E15</f>
        <v>ÚJOP Univerzity Karlovy, Praha</v>
      </c>
      <c r="G54" s="39"/>
      <c r="H54" s="39"/>
      <c r="I54" s="133" t="s">
        <v>31</v>
      </c>
      <c r="J54" s="36" t="str">
        <f>E21</f>
        <v>ArcEnergo s.r.o.</v>
      </c>
      <c r="K54" s="39"/>
      <c r="L54" s="43"/>
    </row>
    <row r="55" spans="2:12" s="1" customFormat="1" ht="12.6" customHeight="1">
      <c r="B55" s="38"/>
      <c r="C55" s="32" t="s">
        <v>29</v>
      </c>
      <c r="D55" s="39"/>
      <c r="E55" s="39"/>
      <c r="F55" s="27" t="str">
        <f>IF(E18="","",E18)</f>
        <v>Vyplň údaj</v>
      </c>
      <c r="G55" s="39"/>
      <c r="H55" s="39"/>
      <c r="I55" s="133" t="s">
        <v>34</v>
      </c>
      <c r="J55" s="36" t="str">
        <f>E24</f>
        <v>Kolková</v>
      </c>
      <c r="K55" s="39"/>
      <c r="L55" s="43"/>
    </row>
    <row r="56" spans="2:12" s="1" customFormat="1" ht="10.3" customHeight="1">
      <c r="B56" s="38"/>
      <c r="C56" s="39"/>
      <c r="D56" s="39"/>
      <c r="E56" s="39"/>
      <c r="F56" s="39"/>
      <c r="G56" s="39"/>
      <c r="H56" s="39"/>
      <c r="I56" s="131"/>
      <c r="J56" s="39"/>
      <c r="K56" s="39"/>
      <c r="L56" s="43"/>
    </row>
    <row r="57" spans="2:12" s="1" customFormat="1" ht="29.25" customHeight="1">
      <c r="B57" s="38"/>
      <c r="C57" s="160" t="s">
        <v>105</v>
      </c>
      <c r="D57" s="161"/>
      <c r="E57" s="161"/>
      <c r="F57" s="161"/>
      <c r="G57" s="161"/>
      <c r="H57" s="161"/>
      <c r="I57" s="162"/>
      <c r="J57" s="163" t="s">
        <v>106</v>
      </c>
      <c r="K57" s="161"/>
      <c r="L57" s="43"/>
    </row>
    <row r="58" spans="2:12" s="1" customFormat="1" ht="10.3" customHeight="1">
      <c r="B58" s="38"/>
      <c r="C58" s="39"/>
      <c r="D58" s="39"/>
      <c r="E58" s="39"/>
      <c r="F58" s="39"/>
      <c r="G58" s="39"/>
      <c r="H58" s="39"/>
      <c r="I58" s="131"/>
      <c r="J58" s="39"/>
      <c r="K58" s="39"/>
      <c r="L58" s="43"/>
    </row>
    <row r="59" spans="2:47" s="1" customFormat="1" ht="22.8" customHeight="1">
      <c r="B59" s="38"/>
      <c r="C59" s="164" t="s">
        <v>69</v>
      </c>
      <c r="D59" s="39"/>
      <c r="E59" s="39"/>
      <c r="F59" s="39"/>
      <c r="G59" s="39"/>
      <c r="H59" s="39"/>
      <c r="I59" s="131"/>
      <c r="J59" s="97">
        <f>J85</f>
        <v>0</v>
      </c>
      <c r="K59" s="39"/>
      <c r="L59" s="43"/>
      <c r="AU59" s="17" t="s">
        <v>107</v>
      </c>
    </row>
    <row r="60" spans="2:12" s="7" customFormat="1" ht="24.95" customHeight="1">
      <c r="B60" s="165"/>
      <c r="C60" s="166"/>
      <c r="D60" s="167" t="s">
        <v>1278</v>
      </c>
      <c r="E60" s="168"/>
      <c r="F60" s="168"/>
      <c r="G60" s="168"/>
      <c r="H60" s="168"/>
      <c r="I60" s="169"/>
      <c r="J60" s="170">
        <f>J86</f>
        <v>0</v>
      </c>
      <c r="K60" s="166"/>
      <c r="L60" s="171"/>
    </row>
    <row r="61" spans="2:12" s="8" customFormat="1" ht="19.9" customHeight="1">
      <c r="B61" s="172"/>
      <c r="C61" s="173"/>
      <c r="D61" s="174" t="s">
        <v>1279</v>
      </c>
      <c r="E61" s="175"/>
      <c r="F61" s="175"/>
      <c r="G61" s="175"/>
      <c r="H61" s="175"/>
      <c r="I61" s="176"/>
      <c r="J61" s="177">
        <f>J87</f>
        <v>0</v>
      </c>
      <c r="K61" s="173"/>
      <c r="L61" s="178"/>
    </row>
    <row r="62" spans="2:12" s="8" customFormat="1" ht="19.9" customHeight="1">
      <c r="B62" s="172"/>
      <c r="C62" s="173"/>
      <c r="D62" s="174" t="s">
        <v>1280</v>
      </c>
      <c r="E62" s="175"/>
      <c r="F62" s="175"/>
      <c r="G62" s="175"/>
      <c r="H62" s="175"/>
      <c r="I62" s="176"/>
      <c r="J62" s="177">
        <f>J90</f>
        <v>0</v>
      </c>
      <c r="K62" s="173"/>
      <c r="L62" s="178"/>
    </row>
    <row r="63" spans="2:12" s="8" customFormat="1" ht="19.9" customHeight="1">
      <c r="B63" s="172"/>
      <c r="C63" s="173"/>
      <c r="D63" s="174" t="s">
        <v>1281</v>
      </c>
      <c r="E63" s="175"/>
      <c r="F63" s="175"/>
      <c r="G63" s="175"/>
      <c r="H63" s="175"/>
      <c r="I63" s="176"/>
      <c r="J63" s="177">
        <f>J92</f>
        <v>0</v>
      </c>
      <c r="K63" s="173"/>
      <c r="L63" s="178"/>
    </row>
    <row r="64" spans="2:12" s="8" customFormat="1" ht="19.9" customHeight="1">
      <c r="B64" s="172"/>
      <c r="C64" s="173"/>
      <c r="D64" s="174" t="s">
        <v>1282</v>
      </c>
      <c r="E64" s="175"/>
      <c r="F64" s="175"/>
      <c r="G64" s="175"/>
      <c r="H64" s="175"/>
      <c r="I64" s="176"/>
      <c r="J64" s="177">
        <f>J94</f>
        <v>0</v>
      </c>
      <c r="K64" s="173"/>
      <c r="L64" s="178"/>
    </row>
    <row r="65" spans="2:12" s="8" customFormat="1" ht="19.9" customHeight="1">
      <c r="B65" s="172"/>
      <c r="C65" s="173"/>
      <c r="D65" s="174" t="s">
        <v>1283</v>
      </c>
      <c r="E65" s="175"/>
      <c r="F65" s="175"/>
      <c r="G65" s="175"/>
      <c r="H65" s="175"/>
      <c r="I65" s="176"/>
      <c r="J65" s="177">
        <f>J96</f>
        <v>0</v>
      </c>
      <c r="K65" s="173"/>
      <c r="L65" s="178"/>
    </row>
    <row r="66" spans="2:12" s="1" customFormat="1" ht="21.8" customHeight="1">
      <c r="B66" s="38"/>
      <c r="C66" s="39"/>
      <c r="D66" s="39"/>
      <c r="E66" s="39"/>
      <c r="F66" s="39"/>
      <c r="G66" s="39"/>
      <c r="H66" s="39"/>
      <c r="I66" s="131"/>
      <c r="J66" s="39"/>
      <c r="K66" s="39"/>
      <c r="L66" s="43"/>
    </row>
    <row r="67" spans="2:12" s="1" customFormat="1" ht="6.95" customHeight="1">
      <c r="B67" s="57"/>
      <c r="C67" s="58"/>
      <c r="D67" s="58"/>
      <c r="E67" s="58"/>
      <c r="F67" s="58"/>
      <c r="G67" s="58"/>
      <c r="H67" s="58"/>
      <c r="I67" s="155"/>
      <c r="J67" s="58"/>
      <c r="K67" s="58"/>
      <c r="L67" s="43"/>
    </row>
    <row r="71" spans="2:12" s="1" customFormat="1" ht="6.95" customHeight="1">
      <c r="B71" s="59"/>
      <c r="C71" s="60"/>
      <c r="D71" s="60"/>
      <c r="E71" s="60"/>
      <c r="F71" s="60"/>
      <c r="G71" s="60"/>
      <c r="H71" s="60"/>
      <c r="I71" s="158"/>
      <c r="J71" s="60"/>
      <c r="K71" s="60"/>
      <c r="L71" s="43"/>
    </row>
    <row r="72" spans="2:12" s="1" customFormat="1" ht="24.95" customHeight="1">
      <c r="B72" s="38"/>
      <c r="C72" s="23" t="s">
        <v>130</v>
      </c>
      <c r="D72" s="39"/>
      <c r="E72" s="39"/>
      <c r="F72" s="39"/>
      <c r="G72" s="39"/>
      <c r="H72" s="39"/>
      <c r="I72" s="131"/>
      <c r="J72" s="39"/>
      <c r="K72" s="39"/>
      <c r="L72" s="43"/>
    </row>
    <row r="73" spans="2:12" s="1" customFormat="1" ht="6.95" customHeight="1">
      <c r="B73" s="38"/>
      <c r="C73" s="39"/>
      <c r="D73" s="39"/>
      <c r="E73" s="39"/>
      <c r="F73" s="39"/>
      <c r="G73" s="39"/>
      <c r="H73" s="39"/>
      <c r="I73" s="131"/>
      <c r="J73" s="39"/>
      <c r="K73" s="39"/>
      <c r="L73" s="43"/>
    </row>
    <row r="74" spans="2:12" s="1" customFormat="1" ht="12" customHeight="1">
      <c r="B74" s="38"/>
      <c r="C74" s="32" t="s">
        <v>16</v>
      </c>
      <c r="D74" s="39"/>
      <c r="E74" s="39"/>
      <c r="F74" s="39"/>
      <c r="G74" s="39"/>
      <c r="H74" s="39"/>
      <c r="I74" s="131"/>
      <c r="J74" s="39"/>
      <c r="K74" s="39"/>
      <c r="L74" s="43"/>
    </row>
    <row r="75" spans="2:12" s="1" customFormat="1" ht="14.4" customHeight="1">
      <c r="B75" s="38"/>
      <c r="C75" s="39"/>
      <c r="D75" s="39"/>
      <c r="E75" s="159" t="str">
        <f>E7</f>
        <v xml:space="preserve">Oprava interiéru ubytovacího zařízení ÚJOP UK- BLOK A1,A2,B   Správa budov a zařízení CDMS Krystal Hotel Krystal</v>
      </c>
      <c r="F75" s="32"/>
      <c r="G75" s="32"/>
      <c r="H75" s="32"/>
      <c r="I75" s="131"/>
      <c r="J75" s="39"/>
      <c r="K75" s="39"/>
      <c r="L75" s="43"/>
    </row>
    <row r="76" spans="2:12" s="1" customFormat="1" ht="12" customHeight="1">
      <c r="B76" s="38"/>
      <c r="C76" s="32" t="s">
        <v>99</v>
      </c>
      <c r="D76" s="39"/>
      <c r="E76" s="39"/>
      <c r="F76" s="39"/>
      <c r="G76" s="39"/>
      <c r="H76" s="39"/>
      <c r="I76" s="131"/>
      <c r="J76" s="39"/>
      <c r="K76" s="39"/>
      <c r="L76" s="43"/>
    </row>
    <row r="77" spans="2:12" s="1" customFormat="1" ht="14.4" customHeight="1">
      <c r="B77" s="38"/>
      <c r="C77" s="39"/>
      <c r="D77" s="39"/>
      <c r="E77" s="64" t="str">
        <f>E9</f>
        <v xml:space="preserve">VON - Vedlejší a ostatní náklady </v>
      </c>
      <c r="F77" s="39"/>
      <c r="G77" s="39"/>
      <c r="H77" s="39"/>
      <c r="I77" s="131"/>
      <c r="J77" s="39"/>
      <c r="K77" s="39"/>
      <c r="L77" s="43"/>
    </row>
    <row r="78" spans="2:12" s="1" customFormat="1" ht="6.95" customHeight="1">
      <c r="B78" s="38"/>
      <c r="C78" s="39"/>
      <c r="D78" s="39"/>
      <c r="E78" s="39"/>
      <c r="F78" s="39"/>
      <c r="G78" s="39"/>
      <c r="H78" s="39"/>
      <c r="I78" s="131"/>
      <c r="J78" s="39"/>
      <c r="K78" s="39"/>
      <c r="L78" s="43"/>
    </row>
    <row r="79" spans="2:12" s="1" customFormat="1" ht="12" customHeight="1">
      <c r="B79" s="38"/>
      <c r="C79" s="32" t="s">
        <v>21</v>
      </c>
      <c r="D79" s="39"/>
      <c r="E79" s="39"/>
      <c r="F79" s="27" t="str">
        <f>F12</f>
        <v xml:space="preserve"> </v>
      </c>
      <c r="G79" s="39"/>
      <c r="H79" s="39"/>
      <c r="I79" s="133" t="s">
        <v>23</v>
      </c>
      <c r="J79" s="67" t="str">
        <f>IF(J12="","",J12)</f>
        <v>26. 2. 2019</v>
      </c>
      <c r="K79" s="39"/>
      <c r="L79" s="43"/>
    </row>
    <row r="80" spans="2:12" s="1" customFormat="1" ht="6.95" customHeight="1">
      <c r="B80" s="38"/>
      <c r="C80" s="39"/>
      <c r="D80" s="39"/>
      <c r="E80" s="39"/>
      <c r="F80" s="39"/>
      <c r="G80" s="39"/>
      <c r="H80" s="39"/>
      <c r="I80" s="131"/>
      <c r="J80" s="39"/>
      <c r="K80" s="39"/>
      <c r="L80" s="43"/>
    </row>
    <row r="81" spans="2:12" s="1" customFormat="1" ht="12.6" customHeight="1">
      <c r="B81" s="38"/>
      <c r="C81" s="32" t="s">
        <v>25</v>
      </c>
      <c r="D81" s="39"/>
      <c r="E81" s="39"/>
      <c r="F81" s="27" t="str">
        <f>E15</f>
        <v>ÚJOP Univerzity Karlovy, Praha</v>
      </c>
      <c r="G81" s="39"/>
      <c r="H81" s="39"/>
      <c r="I81" s="133" t="s">
        <v>31</v>
      </c>
      <c r="J81" s="36" t="str">
        <f>E21</f>
        <v>ArcEnergo s.r.o.</v>
      </c>
      <c r="K81" s="39"/>
      <c r="L81" s="43"/>
    </row>
    <row r="82" spans="2:12" s="1" customFormat="1" ht="12.6" customHeight="1">
      <c r="B82" s="38"/>
      <c r="C82" s="32" t="s">
        <v>29</v>
      </c>
      <c r="D82" s="39"/>
      <c r="E82" s="39"/>
      <c r="F82" s="27" t="str">
        <f>IF(E18="","",E18)</f>
        <v>Vyplň údaj</v>
      </c>
      <c r="G82" s="39"/>
      <c r="H82" s="39"/>
      <c r="I82" s="133" t="s">
        <v>34</v>
      </c>
      <c r="J82" s="36" t="str">
        <f>E24</f>
        <v>Kolková</v>
      </c>
      <c r="K82" s="39"/>
      <c r="L82" s="43"/>
    </row>
    <row r="83" spans="2:12" s="1" customFormat="1" ht="10.3" customHeight="1">
      <c r="B83" s="38"/>
      <c r="C83" s="39"/>
      <c r="D83" s="39"/>
      <c r="E83" s="39"/>
      <c r="F83" s="39"/>
      <c r="G83" s="39"/>
      <c r="H83" s="39"/>
      <c r="I83" s="131"/>
      <c r="J83" s="39"/>
      <c r="K83" s="39"/>
      <c r="L83" s="43"/>
    </row>
    <row r="84" spans="2:20" s="9" customFormat="1" ht="29.25" customHeight="1">
      <c r="B84" s="179"/>
      <c r="C84" s="180" t="s">
        <v>131</v>
      </c>
      <c r="D84" s="181" t="s">
        <v>56</v>
      </c>
      <c r="E84" s="181" t="s">
        <v>52</v>
      </c>
      <c r="F84" s="181" t="s">
        <v>53</v>
      </c>
      <c r="G84" s="181" t="s">
        <v>132</v>
      </c>
      <c r="H84" s="181" t="s">
        <v>133</v>
      </c>
      <c r="I84" s="182" t="s">
        <v>134</v>
      </c>
      <c r="J84" s="181" t="s">
        <v>106</v>
      </c>
      <c r="K84" s="183" t="s">
        <v>135</v>
      </c>
      <c r="L84" s="184"/>
      <c r="M84" s="87" t="s">
        <v>19</v>
      </c>
      <c r="N84" s="88" t="s">
        <v>41</v>
      </c>
      <c r="O84" s="88" t="s">
        <v>136</v>
      </c>
      <c r="P84" s="88" t="s">
        <v>137</v>
      </c>
      <c r="Q84" s="88" t="s">
        <v>138</v>
      </c>
      <c r="R84" s="88" t="s">
        <v>139</v>
      </c>
      <c r="S84" s="88" t="s">
        <v>140</v>
      </c>
      <c r="T84" s="89" t="s">
        <v>141</v>
      </c>
    </row>
    <row r="85" spans="2:63" s="1" customFormat="1" ht="22.8" customHeight="1">
      <c r="B85" s="38"/>
      <c r="C85" s="94" t="s">
        <v>142</v>
      </c>
      <c r="D85" s="39"/>
      <c r="E85" s="39"/>
      <c r="F85" s="39"/>
      <c r="G85" s="39"/>
      <c r="H85" s="39"/>
      <c r="I85" s="131"/>
      <c r="J85" s="185">
        <f>BK85</f>
        <v>0</v>
      </c>
      <c r="K85" s="39"/>
      <c r="L85" s="43"/>
      <c r="M85" s="90"/>
      <c r="N85" s="91"/>
      <c r="O85" s="91"/>
      <c r="P85" s="186">
        <f>P86</f>
        <v>0</v>
      </c>
      <c r="Q85" s="91"/>
      <c r="R85" s="186">
        <f>R86</f>
        <v>0</v>
      </c>
      <c r="S85" s="91"/>
      <c r="T85" s="187">
        <f>T86</f>
        <v>0</v>
      </c>
      <c r="AT85" s="17" t="s">
        <v>70</v>
      </c>
      <c r="AU85" s="17" t="s">
        <v>107</v>
      </c>
      <c r="BK85" s="188">
        <f>BK86</f>
        <v>0</v>
      </c>
    </row>
    <row r="86" spans="2:63" s="10" customFormat="1" ht="25.9" customHeight="1">
      <c r="B86" s="189"/>
      <c r="C86" s="190"/>
      <c r="D86" s="191" t="s">
        <v>70</v>
      </c>
      <c r="E86" s="192" t="s">
        <v>1284</v>
      </c>
      <c r="F86" s="192" t="s">
        <v>1285</v>
      </c>
      <c r="G86" s="190"/>
      <c r="H86" s="190"/>
      <c r="I86" s="193"/>
      <c r="J86" s="194">
        <f>BK86</f>
        <v>0</v>
      </c>
      <c r="K86" s="190"/>
      <c r="L86" s="195"/>
      <c r="M86" s="196"/>
      <c r="N86" s="197"/>
      <c r="O86" s="197"/>
      <c r="P86" s="198">
        <f>P87+P90+P92+P94+P96</f>
        <v>0</v>
      </c>
      <c r="Q86" s="197"/>
      <c r="R86" s="198">
        <f>R87+R90+R92+R94+R96</f>
        <v>0</v>
      </c>
      <c r="S86" s="197"/>
      <c r="T86" s="199">
        <f>T87+T90+T92+T94+T96</f>
        <v>0</v>
      </c>
      <c r="AR86" s="200" t="s">
        <v>186</v>
      </c>
      <c r="AT86" s="201" t="s">
        <v>70</v>
      </c>
      <c r="AU86" s="201" t="s">
        <v>71</v>
      </c>
      <c r="AY86" s="200" t="s">
        <v>145</v>
      </c>
      <c r="BK86" s="202">
        <f>BK87+BK90+BK92+BK94+BK96</f>
        <v>0</v>
      </c>
    </row>
    <row r="87" spans="2:63" s="10" customFormat="1" ht="22.8" customHeight="1">
      <c r="B87" s="189"/>
      <c r="C87" s="190"/>
      <c r="D87" s="191" t="s">
        <v>70</v>
      </c>
      <c r="E87" s="203" t="s">
        <v>1286</v>
      </c>
      <c r="F87" s="203" t="s">
        <v>1287</v>
      </c>
      <c r="G87" s="190"/>
      <c r="H87" s="190"/>
      <c r="I87" s="193"/>
      <c r="J87" s="204">
        <f>BK87</f>
        <v>0</v>
      </c>
      <c r="K87" s="190"/>
      <c r="L87" s="195"/>
      <c r="M87" s="196"/>
      <c r="N87" s="197"/>
      <c r="O87" s="197"/>
      <c r="P87" s="198">
        <f>SUM(P88:P89)</f>
        <v>0</v>
      </c>
      <c r="Q87" s="197"/>
      <c r="R87" s="198">
        <f>SUM(R88:R89)</f>
        <v>0</v>
      </c>
      <c r="S87" s="197"/>
      <c r="T87" s="199">
        <f>SUM(T88:T89)</f>
        <v>0</v>
      </c>
      <c r="AR87" s="200" t="s">
        <v>186</v>
      </c>
      <c r="AT87" s="201" t="s">
        <v>70</v>
      </c>
      <c r="AU87" s="201" t="s">
        <v>76</v>
      </c>
      <c r="AY87" s="200" t="s">
        <v>145</v>
      </c>
      <c r="BK87" s="202">
        <f>SUM(BK88:BK89)</f>
        <v>0</v>
      </c>
    </row>
    <row r="88" spans="2:65" s="1" customFormat="1" ht="40.8" customHeight="1">
      <c r="B88" s="38"/>
      <c r="C88" s="205" t="s">
        <v>76</v>
      </c>
      <c r="D88" s="205" t="s">
        <v>148</v>
      </c>
      <c r="E88" s="206" t="s">
        <v>1288</v>
      </c>
      <c r="F88" s="207" t="s">
        <v>1289</v>
      </c>
      <c r="G88" s="208" t="s">
        <v>1290</v>
      </c>
      <c r="H88" s="209">
        <v>1</v>
      </c>
      <c r="I88" s="210"/>
      <c r="J88" s="211">
        <f>ROUND(I88*H88,2)</f>
        <v>0</v>
      </c>
      <c r="K88" s="207" t="s">
        <v>19</v>
      </c>
      <c r="L88" s="43"/>
      <c r="M88" s="212" t="s">
        <v>19</v>
      </c>
      <c r="N88" s="213" t="s">
        <v>42</v>
      </c>
      <c r="O88" s="79"/>
      <c r="P88" s="214">
        <f>O88*H88</f>
        <v>0</v>
      </c>
      <c r="Q88" s="214">
        <v>0</v>
      </c>
      <c r="R88" s="214">
        <f>Q88*H88</f>
        <v>0</v>
      </c>
      <c r="S88" s="214">
        <v>0</v>
      </c>
      <c r="T88" s="215">
        <f>S88*H88</f>
        <v>0</v>
      </c>
      <c r="AR88" s="17" t="s">
        <v>1291</v>
      </c>
      <c r="AT88" s="17" t="s">
        <v>148</v>
      </c>
      <c r="AU88" s="17" t="s">
        <v>80</v>
      </c>
      <c r="AY88" s="17" t="s">
        <v>145</v>
      </c>
      <c r="BE88" s="216">
        <f>IF(N88="základní",J88,0)</f>
        <v>0</v>
      </c>
      <c r="BF88" s="216">
        <f>IF(N88="snížená",J88,0)</f>
        <v>0</v>
      </c>
      <c r="BG88" s="216">
        <f>IF(N88="zákl. přenesená",J88,0)</f>
        <v>0</v>
      </c>
      <c r="BH88" s="216">
        <f>IF(N88="sníž. přenesená",J88,0)</f>
        <v>0</v>
      </c>
      <c r="BI88" s="216">
        <f>IF(N88="nulová",J88,0)</f>
        <v>0</v>
      </c>
      <c r="BJ88" s="17" t="s">
        <v>76</v>
      </c>
      <c r="BK88" s="216">
        <f>ROUND(I88*H88,2)</f>
        <v>0</v>
      </c>
      <c r="BL88" s="17" t="s">
        <v>1291</v>
      </c>
      <c r="BM88" s="17" t="s">
        <v>1292</v>
      </c>
    </row>
    <row r="89" spans="2:65" s="1" customFormat="1" ht="14.4" customHeight="1">
      <c r="B89" s="38"/>
      <c r="C89" s="205" t="s">
        <v>80</v>
      </c>
      <c r="D89" s="205" t="s">
        <v>148</v>
      </c>
      <c r="E89" s="206" t="s">
        <v>1293</v>
      </c>
      <c r="F89" s="207" t="s">
        <v>1294</v>
      </c>
      <c r="G89" s="208" t="s">
        <v>1290</v>
      </c>
      <c r="H89" s="209">
        <v>1</v>
      </c>
      <c r="I89" s="210"/>
      <c r="J89" s="211">
        <f>ROUND(I89*H89,2)</f>
        <v>0</v>
      </c>
      <c r="K89" s="207" t="s">
        <v>19</v>
      </c>
      <c r="L89" s="43"/>
      <c r="M89" s="212" t="s">
        <v>19</v>
      </c>
      <c r="N89" s="213" t="s">
        <v>42</v>
      </c>
      <c r="O89" s="79"/>
      <c r="P89" s="214">
        <f>O89*H89</f>
        <v>0</v>
      </c>
      <c r="Q89" s="214">
        <v>0</v>
      </c>
      <c r="R89" s="214">
        <f>Q89*H89</f>
        <v>0</v>
      </c>
      <c r="S89" s="214">
        <v>0</v>
      </c>
      <c r="T89" s="215">
        <f>S89*H89</f>
        <v>0</v>
      </c>
      <c r="AR89" s="17" t="s">
        <v>1291</v>
      </c>
      <c r="AT89" s="17" t="s">
        <v>148</v>
      </c>
      <c r="AU89" s="17" t="s">
        <v>80</v>
      </c>
      <c r="AY89" s="17" t="s">
        <v>145</v>
      </c>
      <c r="BE89" s="216">
        <f>IF(N89="základní",J89,0)</f>
        <v>0</v>
      </c>
      <c r="BF89" s="216">
        <f>IF(N89="snížená",J89,0)</f>
        <v>0</v>
      </c>
      <c r="BG89" s="216">
        <f>IF(N89="zákl. přenesená",J89,0)</f>
        <v>0</v>
      </c>
      <c r="BH89" s="216">
        <f>IF(N89="sníž. přenesená",J89,0)</f>
        <v>0</v>
      </c>
      <c r="BI89" s="216">
        <f>IF(N89="nulová",J89,0)</f>
        <v>0</v>
      </c>
      <c r="BJ89" s="17" t="s">
        <v>76</v>
      </c>
      <c r="BK89" s="216">
        <f>ROUND(I89*H89,2)</f>
        <v>0</v>
      </c>
      <c r="BL89" s="17" t="s">
        <v>1291</v>
      </c>
      <c r="BM89" s="17" t="s">
        <v>1295</v>
      </c>
    </row>
    <row r="90" spans="2:63" s="10" customFormat="1" ht="22.8" customHeight="1">
      <c r="B90" s="189"/>
      <c r="C90" s="190"/>
      <c r="D90" s="191" t="s">
        <v>70</v>
      </c>
      <c r="E90" s="203" t="s">
        <v>1296</v>
      </c>
      <c r="F90" s="203" t="s">
        <v>1297</v>
      </c>
      <c r="G90" s="190"/>
      <c r="H90" s="190"/>
      <c r="I90" s="193"/>
      <c r="J90" s="204">
        <f>BK90</f>
        <v>0</v>
      </c>
      <c r="K90" s="190"/>
      <c r="L90" s="195"/>
      <c r="M90" s="196"/>
      <c r="N90" s="197"/>
      <c r="O90" s="197"/>
      <c r="P90" s="198">
        <f>P91</f>
        <v>0</v>
      </c>
      <c r="Q90" s="197"/>
      <c r="R90" s="198">
        <f>R91</f>
        <v>0</v>
      </c>
      <c r="S90" s="197"/>
      <c r="T90" s="199">
        <f>T91</f>
        <v>0</v>
      </c>
      <c r="AR90" s="200" t="s">
        <v>186</v>
      </c>
      <c r="AT90" s="201" t="s">
        <v>70</v>
      </c>
      <c r="AU90" s="201" t="s">
        <v>76</v>
      </c>
      <c r="AY90" s="200" t="s">
        <v>145</v>
      </c>
      <c r="BK90" s="202">
        <f>BK91</f>
        <v>0</v>
      </c>
    </row>
    <row r="91" spans="2:65" s="1" customFormat="1" ht="183.6" customHeight="1">
      <c r="B91" s="38"/>
      <c r="C91" s="205" t="s">
        <v>146</v>
      </c>
      <c r="D91" s="205" t="s">
        <v>148</v>
      </c>
      <c r="E91" s="206" t="s">
        <v>1298</v>
      </c>
      <c r="F91" s="207" t="s">
        <v>1299</v>
      </c>
      <c r="G91" s="208" t="s">
        <v>1290</v>
      </c>
      <c r="H91" s="209">
        <v>1</v>
      </c>
      <c r="I91" s="210"/>
      <c r="J91" s="211">
        <f>ROUND(I91*H91,2)</f>
        <v>0</v>
      </c>
      <c r="K91" s="207" t="s">
        <v>19</v>
      </c>
      <c r="L91" s="43"/>
      <c r="M91" s="212" t="s">
        <v>19</v>
      </c>
      <c r="N91" s="213" t="s">
        <v>42</v>
      </c>
      <c r="O91" s="79"/>
      <c r="P91" s="214">
        <f>O91*H91</f>
        <v>0</v>
      </c>
      <c r="Q91" s="214">
        <v>0</v>
      </c>
      <c r="R91" s="214">
        <f>Q91*H91</f>
        <v>0</v>
      </c>
      <c r="S91" s="214">
        <v>0</v>
      </c>
      <c r="T91" s="215">
        <f>S91*H91</f>
        <v>0</v>
      </c>
      <c r="AR91" s="17" t="s">
        <v>1291</v>
      </c>
      <c r="AT91" s="17" t="s">
        <v>148</v>
      </c>
      <c r="AU91" s="17" t="s">
        <v>80</v>
      </c>
      <c r="AY91" s="17" t="s">
        <v>145</v>
      </c>
      <c r="BE91" s="216">
        <f>IF(N91="základní",J91,0)</f>
        <v>0</v>
      </c>
      <c r="BF91" s="216">
        <f>IF(N91="snížená",J91,0)</f>
        <v>0</v>
      </c>
      <c r="BG91" s="216">
        <f>IF(N91="zákl. přenesená",J91,0)</f>
        <v>0</v>
      </c>
      <c r="BH91" s="216">
        <f>IF(N91="sníž. přenesená",J91,0)</f>
        <v>0</v>
      </c>
      <c r="BI91" s="216">
        <f>IF(N91="nulová",J91,0)</f>
        <v>0</v>
      </c>
      <c r="BJ91" s="17" t="s">
        <v>76</v>
      </c>
      <c r="BK91" s="216">
        <f>ROUND(I91*H91,2)</f>
        <v>0</v>
      </c>
      <c r="BL91" s="17" t="s">
        <v>1291</v>
      </c>
      <c r="BM91" s="17" t="s">
        <v>1300</v>
      </c>
    </row>
    <row r="92" spans="2:63" s="10" customFormat="1" ht="22.8" customHeight="1">
      <c r="B92" s="189"/>
      <c r="C92" s="190"/>
      <c r="D92" s="191" t="s">
        <v>70</v>
      </c>
      <c r="E92" s="203" t="s">
        <v>1301</v>
      </c>
      <c r="F92" s="203" t="s">
        <v>1302</v>
      </c>
      <c r="G92" s="190"/>
      <c r="H92" s="190"/>
      <c r="I92" s="193"/>
      <c r="J92" s="204">
        <f>BK92</f>
        <v>0</v>
      </c>
      <c r="K92" s="190"/>
      <c r="L92" s="195"/>
      <c r="M92" s="196"/>
      <c r="N92" s="197"/>
      <c r="O92" s="197"/>
      <c r="P92" s="198">
        <f>P93</f>
        <v>0</v>
      </c>
      <c r="Q92" s="197"/>
      <c r="R92" s="198">
        <f>R93</f>
        <v>0</v>
      </c>
      <c r="S92" s="197"/>
      <c r="T92" s="199">
        <f>T93</f>
        <v>0</v>
      </c>
      <c r="AR92" s="200" t="s">
        <v>186</v>
      </c>
      <c r="AT92" s="201" t="s">
        <v>70</v>
      </c>
      <c r="AU92" s="201" t="s">
        <v>76</v>
      </c>
      <c r="AY92" s="200" t="s">
        <v>145</v>
      </c>
      <c r="BK92" s="202">
        <f>BK93</f>
        <v>0</v>
      </c>
    </row>
    <row r="93" spans="2:65" s="1" customFormat="1" ht="102" customHeight="1">
      <c r="B93" s="38"/>
      <c r="C93" s="205" t="s">
        <v>153</v>
      </c>
      <c r="D93" s="205" t="s">
        <v>148</v>
      </c>
      <c r="E93" s="206" t="s">
        <v>1303</v>
      </c>
      <c r="F93" s="207" t="s">
        <v>1304</v>
      </c>
      <c r="G93" s="208" t="s">
        <v>1290</v>
      </c>
      <c r="H93" s="209">
        <v>1</v>
      </c>
      <c r="I93" s="210"/>
      <c r="J93" s="211">
        <f>ROUND(I93*H93,2)</f>
        <v>0</v>
      </c>
      <c r="K93" s="207" t="s">
        <v>19</v>
      </c>
      <c r="L93" s="43"/>
      <c r="M93" s="212" t="s">
        <v>19</v>
      </c>
      <c r="N93" s="213" t="s">
        <v>42</v>
      </c>
      <c r="O93" s="79"/>
      <c r="P93" s="214">
        <f>O93*H93</f>
        <v>0</v>
      </c>
      <c r="Q93" s="214">
        <v>0</v>
      </c>
      <c r="R93" s="214">
        <f>Q93*H93</f>
        <v>0</v>
      </c>
      <c r="S93" s="214">
        <v>0</v>
      </c>
      <c r="T93" s="215">
        <f>S93*H93</f>
        <v>0</v>
      </c>
      <c r="AR93" s="17" t="s">
        <v>1291</v>
      </c>
      <c r="AT93" s="17" t="s">
        <v>148</v>
      </c>
      <c r="AU93" s="17" t="s">
        <v>80</v>
      </c>
      <c r="AY93" s="17" t="s">
        <v>145</v>
      </c>
      <c r="BE93" s="216">
        <f>IF(N93="základní",J93,0)</f>
        <v>0</v>
      </c>
      <c r="BF93" s="216">
        <f>IF(N93="snížená",J93,0)</f>
        <v>0</v>
      </c>
      <c r="BG93" s="216">
        <f>IF(N93="zákl. přenesená",J93,0)</f>
        <v>0</v>
      </c>
      <c r="BH93" s="216">
        <f>IF(N93="sníž. přenesená",J93,0)</f>
        <v>0</v>
      </c>
      <c r="BI93" s="216">
        <f>IF(N93="nulová",J93,0)</f>
        <v>0</v>
      </c>
      <c r="BJ93" s="17" t="s">
        <v>76</v>
      </c>
      <c r="BK93" s="216">
        <f>ROUND(I93*H93,2)</f>
        <v>0</v>
      </c>
      <c r="BL93" s="17" t="s">
        <v>1291</v>
      </c>
      <c r="BM93" s="17" t="s">
        <v>1305</v>
      </c>
    </row>
    <row r="94" spans="2:63" s="10" customFormat="1" ht="22.8" customHeight="1">
      <c r="B94" s="189"/>
      <c r="C94" s="190"/>
      <c r="D94" s="191" t="s">
        <v>70</v>
      </c>
      <c r="E94" s="203" t="s">
        <v>1306</v>
      </c>
      <c r="F94" s="203" t="s">
        <v>1307</v>
      </c>
      <c r="G94" s="190"/>
      <c r="H94" s="190"/>
      <c r="I94" s="193"/>
      <c r="J94" s="204">
        <f>BK94</f>
        <v>0</v>
      </c>
      <c r="K94" s="190"/>
      <c r="L94" s="195"/>
      <c r="M94" s="196"/>
      <c r="N94" s="197"/>
      <c r="O94" s="197"/>
      <c r="P94" s="198">
        <f>P95</f>
        <v>0</v>
      </c>
      <c r="Q94" s="197"/>
      <c r="R94" s="198">
        <f>R95</f>
        <v>0</v>
      </c>
      <c r="S94" s="197"/>
      <c r="T94" s="199">
        <f>T95</f>
        <v>0</v>
      </c>
      <c r="AR94" s="200" t="s">
        <v>186</v>
      </c>
      <c r="AT94" s="201" t="s">
        <v>70</v>
      </c>
      <c r="AU94" s="201" t="s">
        <v>76</v>
      </c>
      <c r="AY94" s="200" t="s">
        <v>145</v>
      </c>
      <c r="BK94" s="202">
        <f>BK95</f>
        <v>0</v>
      </c>
    </row>
    <row r="95" spans="2:65" s="1" customFormat="1" ht="14.4" customHeight="1">
      <c r="B95" s="38"/>
      <c r="C95" s="205" t="s">
        <v>186</v>
      </c>
      <c r="D95" s="205" t="s">
        <v>148</v>
      </c>
      <c r="E95" s="206" t="s">
        <v>1308</v>
      </c>
      <c r="F95" s="207" t="s">
        <v>1309</v>
      </c>
      <c r="G95" s="208" t="s">
        <v>1290</v>
      </c>
      <c r="H95" s="209">
        <v>1</v>
      </c>
      <c r="I95" s="210"/>
      <c r="J95" s="211">
        <f>ROUND(I95*H95,2)</f>
        <v>0</v>
      </c>
      <c r="K95" s="207" t="s">
        <v>19</v>
      </c>
      <c r="L95" s="43"/>
      <c r="M95" s="212" t="s">
        <v>19</v>
      </c>
      <c r="N95" s="213" t="s">
        <v>42</v>
      </c>
      <c r="O95" s="79"/>
      <c r="P95" s="214">
        <f>O95*H95</f>
        <v>0</v>
      </c>
      <c r="Q95" s="214">
        <v>0</v>
      </c>
      <c r="R95" s="214">
        <f>Q95*H95</f>
        <v>0</v>
      </c>
      <c r="S95" s="214">
        <v>0</v>
      </c>
      <c r="T95" s="215">
        <f>S95*H95</f>
        <v>0</v>
      </c>
      <c r="AR95" s="17" t="s">
        <v>1291</v>
      </c>
      <c r="AT95" s="17" t="s">
        <v>148</v>
      </c>
      <c r="AU95" s="17" t="s">
        <v>80</v>
      </c>
      <c r="AY95" s="17" t="s">
        <v>145</v>
      </c>
      <c r="BE95" s="216">
        <f>IF(N95="základní",J95,0)</f>
        <v>0</v>
      </c>
      <c r="BF95" s="216">
        <f>IF(N95="snížená",J95,0)</f>
        <v>0</v>
      </c>
      <c r="BG95" s="216">
        <f>IF(N95="zákl. přenesená",J95,0)</f>
        <v>0</v>
      </c>
      <c r="BH95" s="216">
        <f>IF(N95="sníž. přenesená",J95,0)</f>
        <v>0</v>
      </c>
      <c r="BI95" s="216">
        <f>IF(N95="nulová",J95,0)</f>
        <v>0</v>
      </c>
      <c r="BJ95" s="17" t="s">
        <v>76</v>
      </c>
      <c r="BK95" s="216">
        <f>ROUND(I95*H95,2)</f>
        <v>0</v>
      </c>
      <c r="BL95" s="17" t="s">
        <v>1291</v>
      </c>
      <c r="BM95" s="17" t="s">
        <v>1310</v>
      </c>
    </row>
    <row r="96" spans="2:63" s="10" customFormat="1" ht="22.8" customHeight="1">
      <c r="B96" s="189"/>
      <c r="C96" s="190"/>
      <c r="D96" s="191" t="s">
        <v>70</v>
      </c>
      <c r="E96" s="203" t="s">
        <v>1311</v>
      </c>
      <c r="F96" s="203" t="s">
        <v>1312</v>
      </c>
      <c r="G96" s="190"/>
      <c r="H96" s="190"/>
      <c r="I96" s="193"/>
      <c r="J96" s="204">
        <f>BK96</f>
        <v>0</v>
      </c>
      <c r="K96" s="190"/>
      <c r="L96" s="195"/>
      <c r="M96" s="196"/>
      <c r="N96" s="197"/>
      <c r="O96" s="197"/>
      <c r="P96" s="198">
        <f>P97</f>
        <v>0</v>
      </c>
      <c r="Q96" s="197"/>
      <c r="R96" s="198">
        <f>R97</f>
        <v>0</v>
      </c>
      <c r="S96" s="197"/>
      <c r="T96" s="199">
        <f>T97</f>
        <v>0</v>
      </c>
      <c r="AR96" s="200" t="s">
        <v>186</v>
      </c>
      <c r="AT96" s="201" t="s">
        <v>70</v>
      </c>
      <c r="AU96" s="201" t="s">
        <v>76</v>
      </c>
      <c r="AY96" s="200" t="s">
        <v>145</v>
      </c>
      <c r="BK96" s="202">
        <f>BK97</f>
        <v>0</v>
      </c>
    </row>
    <row r="97" spans="2:65" s="1" customFormat="1" ht="40.8" customHeight="1">
      <c r="B97" s="38"/>
      <c r="C97" s="205" t="s">
        <v>196</v>
      </c>
      <c r="D97" s="205" t="s">
        <v>148</v>
      </c>
      <c r="E97" s="206" t="s">
        <v>1313</v>
      </c>
      <c r="F97" s="207" t="s">
        <v>1314</v>
      </c>
      <c r="G97" s="208" t="s">
        <v>1290</v>
      </c>
      <c r="H97" s="209">
        <v>1</v>
      </c>
      <c r="I97" s="210"/>
      <c r="J97" s="211">
        <f>ROUND(I97*H97,2)</f>
        <v>0</v>
      </c>
      <c r="K97" s="207" t="s">
        <v>19</v>
      </c>
      <c r="L97" s="43"/>
      <c r="M97" s="273" t="s">
        <v>19</v>
      </c>
      <c r="N97" s="274" t="s">
        <v>42</v>
      </c>
      <c r="O97" s="275"/>
      <c r="P97" s="276">
        <f>O97*H97</f>
        <v>0</v>
      </c>
      <c r="Q97" s="276">
        <v>0</v>
      </c>
      <c r="R97" s="276">
        <f>Q97*H97</f>
        <v>0</v>
      </c>
      <c r="S97" s="276">
        <v>0</v>
      </c>
      <c r="T97" s="277">
        <f>S97*H97</f>
        <v>0</v>
      </c>
      <c r="AR97" s="17" t="s">
        <v>1291</v>
      </c>
      <c r="AT97" s="17" t="s">
        <v>148</v>
      </c>
      <c r="AU97" s="17" t="s">
        <v>80</v>
      </c>
      <c r="AY97" s="17" t="s">
        <v>145</v>
      </c>
      <c r="BE97" s="216">
        <f>IF(N97="základní",J97,0)</f>
        <v>0</v>
      </c>
      <c r="BF97" s="216">
        <f>IF(N97="snížená",J97,0)</f>
        <v>0</v>
      </c>
      <c r="BG97" s="216">
        <f>IF(N97="zákl. přenesená",J97,0)</f>
        <v>0</v>
      </c>
      <c r="BH97" s="216">
        <f>IF(N97="sníž. přenesená",J97,0)</f>
        <v>0</v>
      </c>
      <c r="BI97" s="216">
        <f>IF(N97="nulová",J97,0)</f>
        <v>0</v>
      </c>
      <c r="BJ97" s="17" t="s">
        <v>76</v>
      </c>
      <c r="BK97" s="216">
        <f>ROUND(I97*H97,2)</f>
        <v>0</v>
      </c>
      <c r="BL97" s="17" t="s">
        <v>1291</v>
      </c>
      <c r="BM97" s="17" t="s">
        <v>1315</v>
      </c>
    </row>
    <row r="98" spans="2:12" s="1" customFormat="1" ht="6.95" customHeight="1">
      <c r="B98" s="57"/>
      <c r="C98" s="58"/>
      <c r="D98" s="58"/>
      <c r="E98" s="58"/>
      <c r="F98" s="58"/>
      <c r="G98" s="58"/>
      <c r="H98" s="58"/>
      <c r="I98" s="155"/>
      <c r="J98" s="58"/>
      <c r="K98" s="58"/>
      <c r="L98" s="43"/>
    </row>
  </sheetData>
  <sheetProtection password="CC35" sheet="1" objects="1" scenarios="1" formatColumns="0" formatRows="0" autoFilter="0"/>
  <autoFilter ref="C84:K97"/>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78" customWidth="1"/>
    <col min="2" max="2" width="1.7109375" style="278" customWidth="1"/>
    <col min="3" max="4" width="5.00390625" style="278" customWidth="1"/>
    <col min="5" max="5" width="11.7109375" style="278" customWidth="1"/>
    <col min="6" max="6" width="9.140625" style="278" customWidth="1"/>
    <col min="7" max="7" width="5.00390625" style="278" customWidth="1"/>
    <col min="8" max="8" width="77.8515625" style="278" customWidth="1"/>
    <col min="9" max="10" width="20.00390625" style="278" customWidth="1"/>
    <col min="11" max="11" width="1.7109375" style="278" customWidth="1"/>
  </cols>
  <sheetData>
    <row r="1" ht="37.5" customHeight="1"/>
    <row r="2" spans="2:11" ht="7.5" customHeight="1">
      <c r="B2" s="279"/>
      <c r="C2" s="280"/>
      <c r="D2" s="280"/>
      <c r="E2" s="280"/>
      <c r="F2" s="280"/>
      <c r="G2" s="280"/>
      <c r="H2" s="280"/>
      <c r="I2" s="280"/>
      <c r="J2" s="280"/>
      <c r="K2" s="281"/>
    </row>
    <row r="3" spans="2:11" s="15" customFormat="1" ht="45" customHeight="1">
      <c r="B3" s="282"/>
      <c r="C3" s="283" t="s">
        <v>1316</v>
      </c>
      <c r="D3" s="283"/>
      <c r="E3" s="283"/>
      <c r="F3" s="283"/>
      <c r="G3" s="283"/>
      <c r="H3" s="283"/>
      <c r="I3" s="283"/>
      <c r="J3" s="283"/>
      <c r="K3" s="284"/>
    </row>
    <row r="4" spans="2:11" ht="25.5" customHeight="1">
      <c r="B4" s="285"/>
      <c r="C4" s="286" t="s">
        <v>1317</v>
      </c>
      <c r="D4" s="286"/>
      <c r="E4" s="286"/>
      <c r="F4" s="286"/>
      <c r="G4" s="286"/>
      <c r="H4" s="286"/>
      <c r="I4" s="286"/>
      <c r="J4" s="286"/>
      <c r="K4" s="287"/>
    </row>
    <row r="5" spans="2:11" ht="5.25" customHeight="1">
      <c r="B5" s="285"/>
      <c r="C5" s="288"/>
      <c r="D5" s="288"/>
      <c r="E5" s="288"/>
      <c r="F5" s="288"/>
      <c r="G5" s="288"/>
      <c r="H5" s="288"/>
      <c r="I5" s="288"/>
      <c r="J5" s="288"/>
      <c r="K5" s="287"/>
    </row>
    <row r="6" spans="2:11" ht="15" customHeight="1">
      <c r="B6" s="285"/>
      <c r="C6" s="289" t="s">
        <v>1318</v>
      </c>
      <c r="D6" s="289"/>
      <c r="E6" s="289"/>
      <c r="F6" s="289"/>
      <c r="G6" s="289"/>
      <c r="H6" s="289"/>
      <c r="I6" s="289"/>
      <c r="J6" s="289"/>
      <c r="K6" s="287"/>
    </row>
    <row r="7" spans="2:11" ht="15" customHeight="1">
      <c r="B7" s="290"/>
      <c r="C7" s="289" t="s">
        <v>1319</v>
      </c>
      <c r="D7" s="289"/>
      <c r="E7" s="289"/>
      <c r="F7" s="289"/>
      <c r="G7" s="289"/>
      <c r="H7" s="289"/>
      <c r="I7" s="289"/>
      <c r="J7" s="289"/>
      <c r="K7" s="287"/>
    </row>
    <row r="8" spans="2:11" ht="12.75" customHeight="1">
      <c r="B8" s="290"/>
      <c r="C8" s="289"/>
      <c r="D8" s="289"/>
      <c r="E8" s="289"/>
      <c r="F8" s="289"/>
      <c r="G8" s="289"/>
      <c r="H8" s="289"/>
      <c r="I8" s="289"/>
      <c r="J8" s="289"/>
      <c r="K8" s="287"/>
    </row>
    <row r="9" spans="2:11" ht="15" customHeight="1">
      <c r="B9" s="290"/>
      <c r="C9" s="289" t="s">
        <v>1320</v>
      </c>
      <c r="D9" s="289"/>
      <c r="E9" s="289"/>
      <c r="F9" s="289"/>
      <c r="G9" s="289"/>
      <c r="H9" s="289"/>
      <c r="I9" s="289"/>
      <c r="J9" s="289"/>
      <c r="K9" s="287"/>
    </row>
    <row r="10" spans="2:11" ht="15" customHeight="1">
      <c r="B10" s="290"/>
      <c r="C10" s="289"/>
      <c r="D10" s="289" t="s">
        <v>1321</v>
      </c>
      <c r="E10" s="289"/>
      <c r="F10" s="289"/>
      <c r="G10" s="289"/>
      <c r="H10" s="289"/>
      <c r="I10" s="289"/>
      <c r="J10" s="289"/>
      <c r="K10" s="287"/>
    </row>
    <row r="11" spans="2:11" ht="15" customHeight="1">
      <c r="B11" s="290"/>
      <c r="C11" s="291"/>
      <c r="D11" s="289" t="s">
        <v>1322</v>
      </c>
      <c r="E11" s="289"/>
      <c r="F11" s="289"/>
      <c r="G11" s="289"/>
      <c r="H11" s="289"/>
      <c r="I11" s="289"/>
      <c r="J11" s="289"/>
      <c r="K11" s="287"/>
    </row>
    <row r="12" spans="2:11" ht="15" customHeight="1">
      <c r="B12" s="290"/>
      <c r="C12" s="291"/>
      <c r="D12" s="289"/>
      <c r="E12" s="289"/>
      <c r="F12" s="289"/>
      <c r="G12" s="289"/>
      <c r="H12" s="289"/>
      <c r="I12" s="289"/>
      <c r="J12" s="289"/>
      <c r="K12" s="287"/>
    </row>
    <row r="13" spans="2:11" ht="15" customHeight="1">
      <c r="B13" s="290"/>
      <c r="C13" s="291"/>
      <c r="D13" s="292" t="s">
        <v>1323</v>
      </c>
      <c r="E13" s="289"/>
      <c r="F13" s="289"/>
      <c r="G13" s="289"/>
      <c r="H13" s="289"/>
      <c r="I13" s="289"/>
      <c r="J13" s="289"/>
      <c r="K13" s="287"/>
    </row>
    <row r="14" spans="2:11" ht="12.75" customHeight="1">
      <c r="B14" s="290"/>
      <c r="C14" s="291"/>
      <c r="D14" s="291"/>
      <c r="E14" s="291"/>
      <c r="F14" s="291"/>
      <c r="G14" s="291"/>
      <c r="H14" s="291"/>
      <c r="I14" s="291"/>
      <c r="J14" s="291"/>
      <c r="K14" s="287"/>
    </row>
    <row r="15" spans="2:11" ht="15" customHeight="1">
      <c r="B15" s="290"/>
      <c r="C15" s="291"/>
      <c r="D15" s="289" t="s">
        <v>1324</v>
      </c>
      <c r="E15" s="289"/>
      <c r="F15" s="289"/>
      <c r="G15" s="289"/>
      <c r="H15" s="289"/>
      <c r="I15" s="289"/>
      <c r="J15" s="289"/>
      <c r="K15" s="287"/>
    </row>
    <row r="16" spans="2:11" ht="15" customHeight="1">
      <c r="B16" s="290"/>
      <c r="C16" s="291"/>
      <c r="D16" s="289" t="s">
        <v>1325</v>
      </c>
      <c r="E16" s="289"/>
      <c r="F16" s="289"/>
      <c r="G16" s="289"/>
      <c r="H16" s="289"/>
      <c r="I16" s="289"/>
      <c r="J16" s="289"/>
      <c r="K16" s="287"/>
    </row>
    <row r="17" spans="2:11" ht="15" customHeight="1">
      <c r="B17" s="290"/>
      <c r="C17" s="291"/>
      <c r="D17" s="289" t="s">
        <v>1326</v>
      </c>
      <c r="E17" s="289"/>
      <c r="F17" s="289"/>
      <c r="G17" s="289"/>
      <c r="H17" s="289"/>
      <c r="I17" s="289"/>
      <c r="J17" s="289"/>
      <c r="K17" s="287"/>
    </row>
    <row r="18" spans="2:11" ht="15" customHeight="1">
      <c r="B18" s="290"/>
      <c r="C18" s="291"/>
      <c r="D18" s="291"/>
      <c r="E18" s="293" t="s">
        <v>78</v>
      </c>
      <c r="F18" s="289" t="s">
        <v>1327</v>
      </c>
      <c r="G18" s="289"/>
      <c r="H18" s="289"/>
      <c r="I18" s="289"/>
      <c r="J18" s="289"/>
      <c r="K18" s="287"/>
    </row>
    <row r="19" spans="2:11" ht="15" customHeight="1">
      <c r="B19" s="290"/>
      <c r="C19" s="291"/>
      <c r="D19" s="291"/>
      <c r="E19" s="293" t="s">
        <v>1328</v>
      </c>
      <c r="F19" s="289" t="s">
        <v>1329</v>
      </c>
      <c r="G19" s="289"/>
      <c r="H19" s="289"/>
      <c r="I19" s="289"/>
      <c r="J19" s="289"/>
      <c r="K19" s="287"/>
    </row>
    <row r="20" spans="2:11" ht="15" customHeight="1">
      <c r="B20" s="290"/>
      <c r="C20" s="291"/>
      <c r="D20" s="291"/>
      <c r="E20" s="293" t="s">
        <v>1330</v>
      </c>
      <c r="F20" s="289" t="s">
        <v>1331</v>
      </c>
      <c r="G20" s="289"/>
      <c r="H20" s="289"/>
      <c r="I20" s="289"/>
      <c r="J20" s="289"/>
      <c r="K20" s="287"/>
    </row>
    <row r="21" spans="2:11" ht="15" customHeight="1">
      <c r="B21" s="290"/>
      <c r="C21" s="291"/>
      <c r="D21" s="291"/>
      <c r="E21" s="293" t="s">
        <v>83</v>
      </c>
      <c r="F21" s="289" t="s">
        <v>1332</v>
      </c>
      <c r="G21" s="289"/>
      <c r="H21" s="289"/>
      <c r="I21" s="289"/>
      <c r="J21" s="289"/>
      <c r="K21" s="287"/>
    </row>
    <row r="22" spans="2:11" ht="15" customHeight="1">
      <c r="B22" s="290"/>
      <c r="C22" s="291"/>
      <c r="D22" s="291"/>
      <c r="E22" s="293" t="s">
        <v>1333</v>
      </c>
      <c r="F22" s="289" t="s">
        <v>1125</v>
      </c>
      <c r="G22" s="289"/>
      <c r="H22" s="289"/>
      <c r="I22" s="289"/>
      <c r="J22" s="289"/>
      <c r="K22" s="287"/>
    </row>
    <row r="23" spans="2:11" ht="15" customHeight="1">
      <c r="B23" s="290"/>
      <c r="C23" s="291"/>
      <c r="D23" s="291"/>
      <c r="E23" s="293" t="s">
        <v>1334</v>
      </c>
      <c r="F23" s="289" t="s">
        <v>1335</v>
      </c>
      <c r="G23" s="289"/>
      <c r="H23" s="289"/>
      <c r="I23" s="289"/>
      <c r="J23" s="289"/>
      <c r="K23" s="287"/>
    </row>
    <row r="24" spans="2:11" ht="12.75" customHeight="1">
      <c r="B24" s="290"/>
      <c r="C24" s="291"/>
      <c r="D24" s="291"/>
      <c r="E24" s="291"/>
      <c r="F24" s="291"/>
      <c r="G24" s="291"/>
      <c r="H24" s="291"/>
      <c r="I24" s="291"/>
      <c r="J24" s="291"/>
      <c r="K24" s="287"/>
    </row>
    <row r="25" spans="2:11" ht="15" customHeight="1">
      <c r="B25" s="290"/>
      <c r="C25" s="289" t="s">
        <v>1336</v>
      </c>
      <c r="D25" s="289"/>
      <c r="E25" s="289"/>
      <c r="F25" s="289"/>
      <c r="G25" s="289"/>
      <c r="H25" s="289"/>
      <c r="I25" s="289"/>
      <c r="J25" s="289"/>
      <c r="K25" s="287"/>
    </row>
    <row r="26" spans="2:11" ht="15" customHeight="1">
      <c r="B26" s="290"/>
      <c r="C26" s="289" t="s">
        <v>1337</v>
      </c>
      <c r="D26" s="289"/>
      <c r="E26" s="289"/>
      <c r="F26" s="289"/>
      <c r="G26" s="289"/>
      <c r="H26" s="289"/>
      <c r="I26" s="289"/>
      <c r="J26" s="289"/>
      <c r="K26" s="287"/>
    </row>
    <row r="27" spans="2:11" ht="15" customHeight="1">
      <c r="B27" s="290"/>
      <c r="C27" s="289"/>
      <c r="D27" s="289" t="s">
        <v>1338</v>
      </c>
      <c r="E27" s="289"/>
      <c r="F27" s="289"/>
      <c r="G27" s="289"/>
      <c r="H27" s="289"/>
      <c r="I27" s="289"/>
      <c r="J27" s="289"/>
      <c r="K27" s="287"/>
    </row>
    <row r="28" spans="2:11" ht="15" customHeight="1">
      <c r="B28" s="290"/>
      <c r="C28" s="291"/>
      <c r="D28" s="289" t="s">
        <v>1339</v>
      </c>
      <c r="E28" s="289"/>
      <c r="F28" s="289"/>
      <c r="G28" s="289"/>
      <c r="H28" s="289"/>
      <c r="I28" s="289"/>
      <c r="J28" s="289"/>
      <c r="K28" s="287"/>
    </row>
    <row r="29" spans="2:11" ht="12.75" customHeight="1">
      <c r="B29" s="290"/>
      <c r="C29" s="291"/>
      <c r="D29" s="291"/>
      <c r="E29" s="291"/>
      <c r="F29" s="291"/>
      <c r="G29" s="291"/>
      <c r="H29" s="291"/>
      <c r="I29" s="291"/>
      <c r="J29" s="291"/>
      <c r="K29" s="287"/>
    </row>
    <row r="30" spans="2:11" ht="15" customHeight="1">
      <c r="B30" s="290"/>
      <c r="C30" s="291"/>
      <c r="D30" s="289" t="s">
        <v>1340</v>
      </c>
      <c r="E30" s="289"/>
      <c r="F30" s="289"/>
      <c r="G30" s="289"/>
      <c r="H30" s="289"/>
      <c r="I30" s="289"/>
      <c r="J30" s="289"/>
      <c r="K30" s="287"/>
    </row>
    <row r="31" spans="2:11" ht="15" customHeight="1">
      <c r="B31" s="290"/>
      <c r="C31" s="291"/>
      <c r="D31" s="289" t="s">
        <v>1341</v>
      </c>
      <c r="E31" s="289"/>
      <c r="F31" s="289"/>
      <c r="G31" s="289"/>
      <c r="H31" s="289"/>
      <c r="I31" s="289"/>
      <c r="J31" s="289"/>
      <c r="K31" s="287"/>
    </row>
    <row r="32" spans="2:11" ht="12.75" customHeight="1">
      <c r="B32" s="290"/>
      <c r="C32" s="291"/>
      <c r="D32" s="291"/>
      <c r="E32" s="291"/>
      <c r="F32" s="291"/>
      <c r="G32" s="291"/>
      <c r="H32" s="291"/>
      <c r="I32" s="291"/>
      <c r="J32" s="291"/>
      <c r="K32" s="287"/>
    </row>
    <row r="33" spans="2:11" ht="15" customHeight="1">
      <c r="B33" s="290"/>
      <c r="C33" s="291"/>
      <c r="D33" s="289" t="s">
        <v>1342</v>
      </c>
      <c r="E33" s="289"/>
      <c r="F33" s="289"/>
      <c r="G33" s="289"/>
      <c r="H33" s="289"/>
      <c r="I33" s="289"/>
      <c r="J33" s="289"/>
      <c r="K33" s="287"/>
    </row>
    <row r="34" spans="2:11" ht="15" customHeight="1">
      <c r="B34" s="290"/>
      <c r="C34" s="291"/>
      <c r="D34" s="289" t="s">
        <v>1343</v>
      </c>
      <c r="E34" s="289"/>
      <c r="F34" s="289"/>
      <c r="G34" s="289"/>
      <c r="H34" s="289"/>
      <c r="I34" s="289"/>
      <c r="J34" s="289"/>
      <c r="K34" s="287"/>
    </row>
    <row r="35" spans="2:11" ht="15" customHeight="1">
      <c r="B35" s="290"/>
      <c r="C35" s="291"/>
      <c r="D35" s="289" t="s">
        <v>1344</v>
      </c>
      <c r="E35" s="289"/>
      <c r="F35" s="289"/>
      <c r="G35" s="289"/>
      <c r="H35" s="289"/>
      <c r="I35" s="289"/>
      <c r="J35" s="289"/>
      <c r="K35" s="287"/>
    </row>
    <row r="36" spans="2:11" ht="15" customHeight="1">
      <c r="B36" s="290"/>
      <c r="C36" s="291"/>
      <c r="D36" s="289"/>
      <c r="E36" s="292" t="s">
        <v>131</v>
      </c>
      <c r="F36" s="289"/>
      <c r="G36" s="289" t="s">
        <v>1345</v>
      </c>
      <c r="H36" s="289"/>
      <c r="I36" s="289"/>
      <c r="J36" s="289"/>
      <c r="K36" s="287"/>
    </row>
    <row r="37" spans="2:11" ht="30.75" customHeight="1">
      <c r="B37" s="290"/>
      <c r="C37" s="291"/>
      <c r="D37" s="289"/>
      <c r="E37" s="292" t="s">
        <v>1346</v>
      </c>
      <c r="F37" s="289"/>
      <c r="G37" s="289" t="s">
        <v>1347</v>
      </c>
      <c r="H37" s="289"/>
      <c r="I37" s="289"/>
      <c r="J37" s="289"/>
      <c r="K37" s="287"/>
    </row>
    <row r="38" spans="2:11" ht="15" customHeight="1">
      <c r="B38" s="290"/>
      <c r="C38" s="291"/>
      <c r="D38" s="289"/>
      <c r="E38" s="292" t="s">
        <v>52</v>
      </c>
      <c r="F38" s="289"/>
      <c r="G38" s="289" t="s">
        <v>1348</v>
      </c>
      <c r="H38" s="289"/>
      <c r="I38" s="289"/>
      <c r="J38" s="289"/>
      <c r="K38" s="287"/>
    </row>
    <row r="39" spans="2:11" ht="15" customHeight="1">
      <c r="B39" s="290"/>
      <c r="C39" s="291"/>
      <c r="D39" s="289"/>
      <c r="E39" s="292" t="s">
        <v>53</v>
      </c>
      <c r="F39" s="289"/>
      <c r="G39" s="289" t="s">
        <v>1349</v>
      </c>
      <c r="H39" s="289"/>
      <c r="I39" s="289"/>
      <c r="J39" s="289"/>
      <c r="K39" s="287"/>
    </row>
    <row r="40" spans="2:11" ht="15" customHeight="1">
      <c r="B40" s="290"/>
      <c r="C40" s="291"/>
      <c r="D40" s="289"/>
      <c r="E40" s="292" t="s">
        <v>132</v>
      </c>
      <c r="F40" s="289"/>
      <c r="G40" s="289" t="s">
        <v>1350</v>
      </c>
      <c r="H40" s="289"/>
      <c r="I40" s="289"/>
      <c r="J40" s="289"/>
      <c r="K40" s="287"/>
    </row>
    <row r="41" spans="2:11" ht="15" customHeight="1">
      <c r="B41" s="290"/>
      <c r="C41" s="291"/>
      <c r="D41" s="289"/>
      <c r="E41" s="292" t="s">
        <v>133</v>
      </c>
      <c r="F41" s="289"/>
      <c r="G41" s="289" t="s">
        <v>1351</v>
      </c>
      <c r="H41" s="289"/>
      <c r="I41" s="289"/>
      <c r="J41" s="289"/>
      <c r="K41" s="287"/>
    </row>
    <row r="42" spans="2:11" ht="15" customHeight="1">
      <c r="B42" s="290"/>
      <c r="C42" s="291"/>
      <c r="D42" s="289"/>
      <c r="E42" s="292" t="s">
        <v>1352</v>
      </c>
      <c r="F42" s="289"/>
      <c r="G42" s="289" t="s">
        <v>1353</v>
      </c>
      <c r="H42" s="289"/>
      <c r="I42" s="289"/>
      <c r="J42" s="289"/>
      <c r="K42" s="287"/>
    </row>
    <row r="43" spans="2:11" ht="15" customHeight="1">
      <c r="B43" s="290"/>
      <c r="C43" s="291"/>
      <c r="D43" s="289"/>
      <c r="E43" s="292"/>
      <c r="F43" s="289"/>
      <c r="G43" s="289" t="s">
        <v>1354</v>
      </c>
      <c r="H43" s="289"/>
      <c r="I43" s="289"/>
      <c r="J43" s="289"/>
      <c r="K43" s="287"/>
    </row>
    <row r="44" spans="2:11" ht="15" customHeight="1">
      <c r="B44" s="290"/>
      <c r="C44" s="291"/>
      <c r="D44" s="289"/>
      <c r="E44" s="292" t="s">
        <v>1355</v>
      </c>
      <c r="F44" s="289"/>
      <c r="G44" s="289" t="s">
        <v>1356</v>
      </c>
      <c r="H44" s="289"/>
      <c r="I44" s="289"/>
      <c r="J44" s="289"/>
      <c r="K44" s="287"/>
    </row>
    <row r="45" spans="2:11" ht="15" customHeight="1">
      <c r="B45" s="290"/>
      <c r="C45" s="291"/>
      <c r="D45" s="289"/>
      <c r="E45" s="292" t="s">
        <v>135</v>
      </c>
      <c r="F45" s="289"/>
      <c r="G45" s="289" t="s">
        <v>1357</v>
      </c>
      <c r="H45" s="289"/>
      <c r="I45" s="289"/>
      <c r="J45" s="289"/>
      <c r="K45" s="287"/>
    </row>
    <row r="46" spans="2:11" ht="12.75" customHeight="1">
      <c r="B46" s="290"/>
      <c r="C46" s="291"/>
      <c r="D46" s="289"/>
      <c r="E46" s="289"/>
      <c r="F46" s="289"/>
      <c r="G46" s="289"/>
      <c r="H46" s="289"/>
      <c r="I46" s="289"/>
      <c r="J46" s="289"/>
      <c r="K46" s="287"/>
    </row>
    <row r="47" spans="2:11" ht="15" customHeight="1">
      <c r="B47" s="290"/>
      <c r="C47" s="291"/>
      <c r="D47" s="289" t="s">
        <v>1358</v>
      </c>
      <c r="E47" s="289"/>
      <c r="F47" s="289"/>
      <c r="G47" s="289"/>
      <c r="H47" s="289"/>
      <c r="I47" s="289"/>
      <c r="J47" s="289"/>
      <c r="K47" s="287"/>
    </row>
    <row r="48" spans="2:11" ht="15" customHeight="1">
      <c r="B48" s="290"/>
      <c r="C48" s="291"/>
      <c r="D48" s="291"/>
      <c r="E48" s="289" t="s">
        <v>1359</v>
      </c>
      <c r="F48" s="289"/>
      <c r="G48" s="289"/>
      <c r="H48" s="289"/>
      <c r="I48" s="289"/>
      <c r="J48" s="289"/>
      <c r="K48" s="287"/>
    </row>
    <row r="49" spans="2:11" ht="15" customHeight="1">
      <c r="B49" s="290"/>
      <c r="C49" s="291"/>
      <c r="D49" s="291"/>
      <c r="E49" s="289" t="s">
        <v>1360</v>
      </c>
      <c r="F49" s="289"/>
      <c r="G49" s="289"/>
      <c r="H49" s="289"/>
      <c r="I49" s="289"/>
      <c r="J49" s="289"/>
      <c r="K49" s="287"/>
    </row>
    <row r="50" spans="2:11" ht="15" customHeight="1">
      <c r="B50" s="290"/>
      <c r="C50" s="291"/>
      <c r="D50" s="291"/>
      <c r="E50" s="289" t="s">
        <v>1361</v>
      </c>
      <c r="F50" s="289"/>
      <c r="G50" s="289"/>
      <c r="H50" s="289"/>
      <c r="I50" s="289"/>
      <c r="J50" s="289"/>
      <c r="K50" s="287"/>
    </row>
    <row r="51" spans="2:11" ht="15" customHeight="1">
      <c r="B51" s="290"/>
      <c r="C51" s="291"/>
      <c r="D51" s="289" t="s">
        <v>1362</v>
      </c>
      <c r="E51" s="289"/>
      <c r="F51" s="289"/>
      <c r="G51" s="289"/>
      <c r="H51" s="289"/>
      <c r="I51" s="289"/>
      <c r="J51" s="289"/>
      <c r="K51" s="287"/>
    </row>
    <row r="52" spans="2:11" ht="25.5" customHeight="1">
      <c r="B52" s="285"/>
      <c r="C52" s="286" t="s">
        <v>1363</v>
      </c>
      <c r="D52" s="286"/>
      <c r="E52" s="286"/>
      <c r="F52" s="286"/>
      <c r="G52" s="286"/>
      <c r="H52" s="286"/>
      <c r="I52" s="286"/>
      <c r="J52" s="286"/>
      <c r="K52" s="287"/>
    </row>
    <row r="53" spans="2:11" ht="5.25" customHeight="1">
      <c r="B53" s="285"/>
      <c r="C53" s="288"/>
      <c r="D53" s="288"/>
      <c r="E53" s="288"/>
      <c r="F53" s="288"/>
      <c r="G53" s="288"/>
      <c r="H53" s="288"/>
      <c r="I53" s="288"/>
      <c r="J53" s="288"/>
      <c r="K53" s="287"/>
    </row>
    <row r="54" spans="2:11" ht="15" customHeight="1">
      <c r="B54" s="285"/>
      <c r="C54" s="289" t="s">
        <v>1364</v>
      </c>
      <c r="D54" s="289"/>
      <c r="E54" s="289"/>
      <c r="F54" s="289"/>
      <c r="G54" s="289"/>
      <c r="H54" s="289"/>
      <c r="I54" s="289"/>
      <c r="J54" s="289"/>
      <c r="K54" s="287"/>
    </row>
    <row r="55" spans="2:11" ht="15" customHeight="1">
      <c r="B55" s="285"/>
      <c r="C55" s="289" t="s">
        <v>1365</v>
      </c>
      <c r="D55" s="289"/>
      <c r="E55" s="289"/>
      <c r="F55" s="289"/>
      <c r="G55" s="289"/>
      <c r="H55" s="289"/>
      <c r="I55" s="289"/>
      <c r="J55" s="289"/>
      <c r="K55" s="287"/>
    </row>
    <row r="56" spans="2:11" ht="12.75" customHeight="1">
      <c r="B56" s="285"/>
      <c r="C56" s="289"/>
      <c r="D56" s="289"/>
      <c r="E56" s="289"/>
      <c r="F56" s="289"/>
      <c r="G56" s="289"/>
      <c r="H56" s="289"/>
      <c r="I56" s="289"/>
      <c r="J56" s="289"/>
      <c r="K56" s="287"/>
    </row>
    <row r="57" spans="2:11" ht="15" customHeight="1">
      <c r="B57" s="285"/>
      <c r="C57" s="289" t="s">
        <v>1366</v>
      </c>
      <c r="D57" s="289"/>
      <c r="E57" s="289"/>
      <c r="F57" s="289"/>
      <c r="G57" s="289"/>
      <c r="H57" s="289"/>
      <c r="I57" s="289"/>
      <c r="J57" s="289"/>
      <c r="K57" s="287"/>
    </row>
    <row r="58" spans="2:11" ht="15" customHeight="1">
      <c r="B58" s="285"/>
      <c r="C58" s="291"/>
      <c r="D58" s="289" t="s">
        <v>1367</v>
      </c>
      <c r="E58" s="289"/>
      <c r="F58" s="289"/>
      <c r="G58" s="289"/>
      <c r="H58" s="289"/>
      <c r="I58" s="289"/>
      <c r="J58" s="289"/>
      <c r="K58" s="287"/>
    </row>
    <row r="59" spans="2:11" ht="15" customHeight="1">
      <c r="B59" s="285"/>
      <c r="C59" s="291"/>
      <c r="D59" s="289" t="s">
        <v>1368</v>
      </c>
      <c r="E59" s="289"/>
      <c r="F59" s="289"/>
      <c r="G59" s="289"/>
      <c r="H59" s="289"/>
      <c r="I59" s="289"/>
      <c r="J59" s="289"/>
      <c r="K59" s="287"/>
    </row>
    <row r="60" spans="2:11" ht="15" customHeight="1">
      <c r="B60" s="285"/>
      <c r="C60" s="291"/>
      <c r="D60" s="289" t="s">
        <v>1369</v>
      </c>
      <c r="E60" s="289"/>
      <c r="F60" s="289"/>
      <c r="G60" s="289"/>
      <c r="H60" s="289"/>
      <c r="I60" s="289"/>
      <c r="J60" s="289"/>
      <c r="K60" s="287"/>
    </row>
    <row r="61" spans="2:11" ht="15" customHeight="1">
      <c r="B61" s="285"/>
      <c r="C61" s="291"/>
      <c r="D61" s="289" t="s">
        <v>1370</v>
      </c>
      <c r="E61" s="289"/>
      <c r="F61" s="289"/>
      <c r="G61" s="289"/>
      <c r="H61" s="289"/>
      <c r="I61" s="289"/>
      <c r="J61" s="289"/>
      <c r="K61" s="287"/>
    </row>
    <row r="62" spans="2:11" ht="15" customHeight="1">
      <c r="B62" s="285"/>
      <c r="C62" s="291"/>
      <c r="D62" s="294" t="s">
        <v>1371</v>
      </c>
      <c r="E62" s="294"/>
      <c r="F62" s="294"/>
      <c r="G62" s="294"/>
      <c r="H62" s="294"/>
      <c r="I62" s="294"/>
      <c r="J62" s="294"/>
      <c r="K62" s="287"/>
    </row>
    <row r="63" spans="2:11" ht="15" customHeight="1">
      <c r="B63" s="285"/>
      <c r="C63" s="291"/>
      <c r="D63" s="289" t="s">
        <v>1372</v>
      </c>
      <c r="E63" s="289"/>
      <c r="F63" s="289"/>
      <c r="G63" s="289"/>
      <c r="H63" s="289"/>
      <c r="I63" s="289"/>
      <c r="J63" s="289"/>
      <c r="K63" s="287"/>
    </row>
    <row r="64" spans="2:11" ht="12.75" customHeight="1">
      <c r="B64" s="285"/>
      <c r="C64" s="291"/>
      <c r="D64" s="291"/>
      <c r="E64" s="295"/>
      <c r="F64" s="291"/>
      <c r="G64" s="291"/>
      <c r="H64" s="291"/>
      <c r="I64" s="291"/>
      <c r="J64" s="291"/>
      <c r="K64" s="287"/>
    </row>
    <row r="65" spans="2:11" ht="15" customHeight="1">
      <c r="B65" s="285"/>
      <c r="C65" s="291"/>
      <c r="D65" s="289" t="s">
        <v>1373</v>
      </c>
      <c r="E65" s="289"/>
      <c r="F65" s="289"/>
      <c r="G65" s="289"/>
      <c r="H65" s="289"/>
      <c r="I65" s="289"/>
      <c r="J65" s="289"/>
      <c r="K65" s="287"/>
    </row>
    <row r="66" spans="2:11" ht="15" customHeight="1">
      <c r="B66" s="285"/>
      <c r="C66" s="291"/>
      <c r="D66" s="294" t="s">
        <v>1374</v>
      </c>
      <c r="E66" s="294"/>
      <c r="F66" s="294"/>
      <c r="G66" s="294"/>
      <c r="H66" s="294"/>
      <c r="I66" s="294"/>
      <c r="J66" s="294"/>
      <c r="K66" s="287"/>
    </row>
    <row r="67" spans="2:11" ht="15" customHeight="1">
      <c r="B67" s="285"/>
      <c r="C67" s="291"/>
      <c r="D67" s="289" t="s">
        <v>1375</v>
      </c>
      <c r="E67" s="289"/>
      <c r="F67" s="289"/>
      <c r="G67" s="289"/>
      <c r="H67" s="289"/>
      <c r="I67" s="289"/>
      <c r="J67" s="289"/>
      <c r="K67" s="287"/>
    </row>
    <row r="68" spans="2:11" ht="15" customHeight="1">
      <c r="B68" s="285"/>
      <c r="C68" s="291"/>
      <c r="D68" s="289" t="s">
        <v>1376</v>
      </c>
      <c r="E68" s="289"/>
      <c r="F68" s="289"/>
      <c r="G68" s="289"/>
      <c r="H68" s="289"/>
      <c r="I68" s="289"/>
      <c r="J68" s="289"/>
      <c r="K68" s="287"/>
    </row>
    <row r="69" spans="2:11" ht="15" customHeight="1">
      <c r="B69" s="285"/>
      <c r="C69" s="291"/>
      <c r="D69" s="289" t="s">
        <v>1377</v>
      </c>
      <c r="E69" s="289"/>
      <c r="F69" s="289"/>
      <c r="G69" s="289"/>
      <c r="H69" s="289"/>
      <c r="I69" s="289"/>
      <c r="J69" s="289"/>
      <c r="K69" s="287"/>
    </row>
    <row r="70" spans="2:11" ht="15" customHeight="1">
      <c r="B70" s="285"/>
      <c r="C70" s="291"/>
      <c r="D70" s="289" t="s">
        <v>1378</v>
      </c>
      <c r="E70" s="289"/>
      <c r="F70" s="289"/>
      <c r="G70" s="289"/>
      <c r="H70" s="289"/>
      <c r="I70" s="289"/>
      <c r="J70" s="289"/>
      <c r="K70" s="287"/>
    </row>
    <row r="71" spans="2:11" ht="12.75" customHeight="1">
      <c r="B71" s="296"/>
      <c r="C71" s="297"/>
      <c r="D71" s="297"/>
      <c r="E71" s="297"/>
      <c r="F71" s="297"/>
      <c r="G71" s="297"/>
      <c r="H71" s="297"/>
      <c r="I71" s="297"/>
      <c r="J71" s="297"/>
      <c r="K71" s="298"/>
    </row>
    <row r="72" spans="2:11" ht="18.75" customHeight="1">
      <c r="B72" s="299"/>
      <c r="C72" s="299"/>
      <c r="D72" s="299"/>
      <c r="E72" s="299"/>
      <c r="F72" s="299"/>
      <c r="G72" s="299"/>
      <c r="H72" s="299"/>
      <c r="I72" s="299"/>
      <c r="J72" s="299"/>
      <c r="K72" s="300"/>
    </row>
    <row r="73" spans="2:11" ht="18.75" customHeight="1">
      <c r="B73" s="300"/>
      <c r="C73" s="300"/>
      <c r="D73" s="300"/>
      <c r="E73" s="300"/>
      <c r="F73" s="300"/>
      <c r="G73" s="300"/>
      <c r="H73" s="300"/>
      <c r="I73" s="300"/>
      <c r="J73" s="300"/>
      <c r="K73" s="300"/>
    </row>
    <row r="74" spans="2:11" ht="7.5" customHeight="1">
      <c r="B74" s="301"/>
      <c r="C74" s="302"/>
      <c r="D74" s="302"/>
      <c r="E74" s="302"/>
      <c r="F74" s="302"/>
      <c r="G74" s="302"/>
      <c r="H74" s="302"/>
      <c r="I74" s="302"/>
      <c r="J74" s="302"/>
      <c r="K74" s="303"/>
    </row>
    <row r="75" spans="2:11" ht="45" customHeight="1">
      <c r="B75" s="304"/>
      <c r="C75" s="305" t="s">
        <v>1379</v>
      </c>
      <c r="D75" s="305"/>
      <c r="E75" s="305"/>
      <c r="F75" s="305"/>
      <c r="G75" s="305"/>
      <c r="H75" s="305"/>
      <c r="I75" s="305"/>
      <c r="J75" s="305"/>
      <c r="K75" s="306"/>
    </row>
    <row r="76" spans="2:11" ht="17.25" customHeight="1">
      <c r="B76" s="304"/>
      <c r="C76" s="307" t="s">
        <v>1380</v>
      </c>
      <c r="D76" s="307"/>
      <c r="E76" s="307"/>
      <c r="F76" s="307" t="s">
        <v>1381</v>
      </c>
      <c r="G76" s="308"/>
      <c r="H76" s="307" t="s">
        <v>53</v>
      </c>
      <c r="I76" s="307" t="s">
        <v>56</v>
      </c>
      <c r="J76" s="307" t="s">
        <v>1382</v>
      </c>
      <c r="K76" s="306"/>
    </row>
    <row r="77" spans="2:11" ht="17.25" customHeight="1">
      <c r="B77" s="304"/>
      <c r="C77" s="309" t="s">
        <v>1383</v>
      </c>
      <c r="D77" s="309"/>
      <c r="E77" s="309"/>
      <c r="F77" s="310" t="s">
        <v>1384</v>
      </c>
      <c r="G77" s="311"/>
      <c r="H77" s="309"/>
      <c r="I77" s="309"/>
      <c r="J77" s="309" t="s">
        <v>1385</v>
      </c>
      <c r="K77" s="306"/>
    </row>
    <row r="78" spans="2:11" ht="5.25" customHeight="1">
      <c r="B78" s="304"/>
      <c r="C78" s="312"/>
      <c r="D78" s="312"/>
      <c r="E78" s="312"/>
      <c r="F78" s="312"/>
      <c r="G78" s="313"/>
      <c r="H78" s="312"/>
      <c r="I78" s="312"/>
      <c r="J78" s="312"/>
      <c r="K78" s="306"/>
    </row>
    <row r="79" spans="2:11" ht="15" customHeight="1">
      <c r="B79" s="304"/>
      <c r="C79" s="292" t="s">
        <v>52</v>
      </c>
      <c r="D79" s="312"/>
      <c r="E79" s="312"/>
      <c r="F79" s="314" t="s">
        <v>1386</v>
      </c>
      <c r="G79" s="313"/>
      <c r="H79" s="292" t="s">
        <v>1387</v>
      </c>
      <c r="I79" s="292" t="s">
        <v>1388</v>
      </c>
      <c r="J79" s="292">
        <v>20</v>
      </c>
      <c r="K79" s="306"/>
    </row>
    <row r="80" spans="2:11" ht="15" customHeight="1">
      <c r="B80" s="304"/>
      <c r="C80" s="292" t="s">
        <v>1389</v>
      </c>
      <c r="D80" s="292"/>
      <c r="E80" s="292"/>
      <c r="F80" s="314" t="s">
        <v>1386</v>
      </c>
      <c r="G80" s="313"/>
      <c r="H80" s="292" t="s">
        <v>1390</v>
      </c>
      <c r="I80" s="292" t="s">
        <v>1388</v>
      </c>
      <c r="J80" s="292">
        <v>120</v>
      </c>
      <c r="K80" s="306"/>
    </row>
    <row r="81" spans="2:11" ht="15" customHeight="1">
      <c r="B81" s="315"/>
      <c r="C81" s="292" t="s">
        <v>1391</v>
      </c>
      <c r="D81" s="292"/>
      <c r="E81" s="292"/>
      <c r="F81" s="314" t="s">
        <v>1392</v>
      </c>
      <c r="G81" s="313"/>
      <c r="H81" s="292" t="s">
        <v>1393</v>
      </c>
      <c r="I81" s="292" t="s">
        <v>1388</v>
      </c>
      <c r="J81" s="292">
        <v>50</v>
      </c>
      <c r="K81" s="306"/>
    </row>
    <row r="82" spans="2:11" ht="15" customHeight="1">
      <c r="B82" s="315"/>
      <c r="C82" s="292" t="s">
        <v>1394</v>
      </c>
      <c r="D82" s="292"/>
      <c r="E82" s="292"/>
      <c r="F82" s="314" t="s">
        <v>1386</v>
      </c>
      <c r="G82" s="313"/>
      <c r="H82" s="292" t="s">
        <v>1395</v>
      </c>
      <c r="I82" s="292" t="s">
        <v>1396</v>
      </c>
      <c r="J82" s="292"/>
      <c r="K82" s="306"/>
    </row>
    <row r="83" spans="2:11" ht="15" customHeight="1">
      <c r="B83" s="315"/>
      <c r="C83" s="316" t="s">
        <v>1397</v>
      </c>
      <c r="D83" s="316"/>
      <c r="E83" s="316"/>
      <c r="F83" s="317" t="s">
        <v>1392</v>
      </c>
      <c r="G83" s="316"/>
      <c r="H83" s="316" t="s">
        <v>1398</v>
      </c>
      <c r="I83" s="316" t="s">
        <v>1388</v>
      </c>
      <c r="J83" s="316">
        <v>15</v>
      </c>
      <c r="K83" s="306"/>
    </row>
    <row r="84" spans="2:11" ht="15" customHeight="1">
      <c r="B84" s="315"/>
      <c r="C84" s="316" t="s">
        <v>1399</v>
      </c>
      <c r="D84" s="316"/>
      <c r="E84" s="316"/>
      <c r="F84" s="317" t="s">
        <v>1392</v>
      </c>
      <c r="G84" s="316"/>
      <c r="H84" s="316" t="s">
        <v>1400</v>
      </c>
      <c r="I84" s="316" t="s">
        <v>1388</v>
      </c>
      <c r="J84" s="316">
        <v>15</v>
      </c>
      <c r="K84" s="306"/>
    </row>
    <row r="85" spans="2:11" ht="15" customHeight="1">
      <c r="B85" s="315"/>
      <c r="C85" s="316" t="s">
        <v>1401</v>
      </c>
      <c r="D85" s="316"/>
      <c r="E85" s="316"/>
      <c r="F85" s="317" t="s">
        <v>1392</v>
      </c>
      <c r="G85" s="316"/>
      <c r="H85" s="316" t="s">
        <v>1402</v>
      </c>
      <c r="I85" s="316" t="s">
        <v>1388</v>
      </c>
      <c r="J85" s="316">
        <v>20</v>
      </c>
      <c r="K85" s="306"/>
    </row>
    <row r="86" spans="2:11" ht="15" customHeight="1">
      <c r="B86" s="315"/>
      <c r="C86" s="316" t="s">
        <v>1403</v>
      </c>
      <c r="D86" s="316"/>
      <c r="E86" s="316"/>
      <c r="F86" s="317" t="s">
        <v>1392</v>
      </c>
      <c r="G86" s="316"/>
      <c r="H86" s="316" t="s">
        <v>1404</v>
      </c>
      <c r="I86" s="316" t="s">
        <v>1388</v>
      </c>
      <c r="J86" s="316">
        <v>20</v>
      </c>
      <c r="K86" s="306"/>
    </row>
    <row r="87" spans="2:11" ht="15" customHeight="1">
      <c r="B87" s="315"/>
      <c r="C87" s="292" t="s">
        <v>1405</v>
      </c>
      <c r="D87" s="292"/>
      <c r="E87" s="292"/>
      <c r="F87" s="314" t="s">
        <v>1392</v>
      </c>
      <c r="G87" s="313"/>
      <c r="H87" s="292" t="s">
        <v>1406</v>
      </c>
      <c r="I87" s="292" t="s">
        <v>1388</v>
      </c>
      <c r="J87" s="292">
        <v>50</v>
      </c>
      <c r="K87" s="306"/>
    </row>
    <row r="88" spans="2:11" ht="15" customHeight="1">
      <c r="B88" s="315"/>
      <c r="C88" s="292" t="s">
        <v>1407</v>
      </c>
      <c r="D88" s="292"/>
      <c r="E88" s="292"/>
      <c r="F88" s="314" t="s">
        <v>1392</v>
      </c>
      <c r="G88" s="313"/>
      <c r="H88" s="292" t="s">
        <v>1408</v>
      </c>
      <c r="I88" s="292" t="s">
        <v>1388</v>
      </c>
      <c r="J88" s="292">
        <v>20</v>
      </c>
      <c r="K88" s="306"/>
    </row>
    <row r="89" spans="2:11" ht="15" customHeight="1">
      <c r="B89" s="315"/>
      <c r="C89" s="292" t="s">
        <v>1409</v>
      </c>
      <c r="D89" s="292"/>
      <c r="E89" s="292"/>
      <c r="F89" s="314" t="s">
        <v>1392</v>
      </c>
      <c r="G89" s="313"/>
      <c r="H89" s="292" t="s">
        <v>1410</v>
      </c>
      <c r="I89" s="292" t="s">
        <v>1388</v>
      </c>
      <c r="J89" s="292">
        <v>20</v>
      </c>
      <c r="K89" s="306"/>
    </row>
    <row r="90" spans="2:11" ht="15" customHeight="1">
      <c r="B90" s="315"/>
      <c r="C90" s="292" t="s">
        <v>1411</v>
      </c>
      <c r="D90" s="292"/>
      <c r="E90" s="292"/>
      <c r="F90" s="314" t="s">
        <v>1392</v>
      </c>
      <c r="G90" s="313"/>
      <c r="H90" s="292" t="s">
        <v>1412</v>
      </c>
      <c r="I90" s="292" t="s">
        <v>1388</v>
      </c>
      <c r="J90" s="292">
        <v>50</v>
      </c>
      <c r="K90" s="306"/>
    </row>
    <row r="91" spans="2:11" ht="15" customHeight="1">
      <c r="B91" s="315"/>
      <c r="C91" s="292" t="s">
        <v>1413</v>
      </c>
      <c r="D91" s="292"/>
      <c r="E91" s="292"/>
      <c r="F91" s="314" t="s">
        <v>1392</v>
      </c>
      <c r="G91" s="313"/>
      <c r="H91" s="292" t="s">
        <v>1413</v>
      </c>
      <c r="I91" s="292" t="s">
        <v>1388</v>
      </c>
      <c r="J91" s="292">
        <v>50</v>
      </c>
      <c r="K91" s="306"/>
    </row>
    <row r="92" spans="2:11" ht="15" customHeight="1">
      <c r="B92" s="315"/>
      <c r="C92" s="292" t="s">
        <v>1414</v>
      </c>
      <c r="D92" s="292"/>
      <c r="E92" s="292"/>
      <c r="F92" s="314" t="s">
        <v>1392</v>
      </c>
      <c r="G92" s="313"/>
      <c r="H92" s="292" t="s">
        <v>1415</v>
      </c>
      <c r="I92" s="292" t="s">
        <v>1388</v>
      </c>
      <c r="J92" s="292">
        <v>255</v>
      </c>
      <c r="K92" s="306"/>
    </row>
    <row r="93" spans="2:11" ht="15" customHeight="1">
      <c r="B93" s="315"/>
      <c r="C93" s="292" t="s">
        <v>1416</v>
      </c>
      <c r="D93" s="292"/>
      <c r="E93" s="292"/>
      <c r="F93" s="314" t="s">
        <v>1386</v>
      </c>
      <c r="G93" s="313"/>
      <c r="H93" s="292" t="s">
        <v>1417</v>
      </c>
      <c r="I93" s="292" t="s">
        <v>1418</v>
      </c>
      <c r="J93" s="292"/>
      <c r="K93" s="306"/>
    </row>
    <row r="94" spans="2:11" ht="15" customHeight="1">
      <c r="B94" s="315"/>
      <c r="C94" s="292" t="s">
        <v>1419</v>
      </c>
      <c r="D94" s="292"/>
      <c r="E94" s="292"/>
      <c r="F94" s="314" t="s">
        <v>1386</v>
      </c>
      <c r="G94" s="313"/>
      <c r="H94" s="292" t="s">
        <v>1420</v>
      </c>
      <c r="I94" s="292" t="s">
        <v>1421</v>
      </c>
      <c r="J94" s="292"/>
      <c r="K94" s="306"/>
    </row>
    <row r="95" spans="2:11" ht="15" customHeight="1">
      <c r="B95" s="315"/>
      <c r="C95" s="292" t="s">
        <v>1422</v>
      </c>
      <c r="D95" s="292"/>
      <c r="E95" s="292"/>
      <c r="F95" s="314" t="s">
        <v>1386</v>
      </c>
      <c r="G95" s="313"/>
      <c r="H95" s="292" t="s">
        <v>1422</v>
      </c>
      <c r="I95" s="292" t="s">
        <v>1421</v>
      </c>
      <c r="J95" s="292"/>
      <c r="K95" s="306"/>
    </row>
    <row r="96" spans="2:11" ht="15" customHeight="1">
      <c r="B96" s="315"/>
      <c r="C96" s="292" t="s">
        <v>37</v>
      </c>
      <c r="D96" s="292"/>
      <c r="E96" s="292"/>
      <c r="F96" s="314" t="s">
        <v>1386</v>
      </c>
      <c r="G96" s="313"/>
      <c r="H96" s="292" t="s">
        <v>1423</v>
      </c>
      <c r="I96" s="292" t="s">
        <v>1421</v>
      </c>
      <c r="J96" s="292"/>
      <c r="K96" s="306"/>
    </row>
    <row r="97" spans="2:11" ht="15" customHeight="1">
      <c r="B97" s="315"/>
      <c r="C97" s="292" t="s">
        <v>47</v>
      </c>
      <c r="D97" s="292"/>
      <c r="E97" s="292"/>
      <c r="F97" s="314" t="s">
        <v>1386</v>
      </c>
      <c r="G97" s="313"/>
      <c r="H97" s="292" t="s">
        <v>1424</v>
      </c>
      <c r="I97" s="292" t="s">
        <v>1421</v>
      </c>
      <c r="J97" s="292"/>
      <c r="K97" s="306"/>
    </row>
    <row r="98" spans="2:11" ht="15" customHeight="1">
      <c r="B98" s="318"/>
      <c r="C98" s="319"/>
      <c r="D98" s="319"/>
      <c r="E98" s="319"/>
      <c r="F98" s="319"/>
      <c r="G98" s="319"/>
      <c r="H98" s="319"/>
      <c r="I98" s="319"/>
      <c r="J98" s="319"/>
      <c r="K98" s="320"/>
    </row>
    <row r="99" spans="2:11" ht="18.75" customHeight="1">
      <c r="B99" s="321"/>
      <c r="C99" s="322"/>
      <c r="D99" s="322"/>
      <c r="E99" s="322"/>
      <c r="F99" s="322"/>
      <c r="G99" s="322"/>
      <c r="H99" s="322"/>
      <c r="I99" s="322"/>
      <c r="J99" s="322"/>
      <c r="K99" s="321"/>
    </row>
    <row r="100" spans="2:11" ht="18.75" customHeight="1">
      <c r="B100" s="300"/>
      <c r="C100" s="300"/>
      <c r="D100" s="300"/>
      <c r="E100" s="300"/>
      <c r="F100" s="300"/>
      <c r="G100" s="300"/>
      <c r="H100" s="300"/>
      <c r="I100" s="300"/>
      <c r="J100" s="300"/>
      <c r="K100" s="300"/>
    </row>
    <row r="101" spans="2:11" ht="7.5" customHeight="1">
      <c r="B101" s="301"/>
      <c r="C101" s="302"/>
      <c r="D101" s="302"/>
      <c r="E101" s="302"/>
      <c r="F101" s="302"/>
      <c r="G101" s="302"/>
      <c r="H101" s="302"/>
      <c r="I101" s="302"/>
      <c r="J101" s="302"/>
      <c r="K101" s="303"/>
    </row>
    <row r="102" spans="2:11" ht="45" customHeight="1">
      <c r="B102" s="304"/>
      <c r="C102" s="305" t="s">
        <v>1425</v>
      </c>
      <c r="D102" s="305"/>
      <c r="E102" s="305"/>
      <c r="F102" s="305"/>
      <c r="G102" s="305"/>
      <c r="H102" s="305"/>
      <c r="I102" s="305"/>
      <c r="J102" s="305"/>
      <c r="K102" s="306"/>
    </row>
    <row r="103" spans="2:11" ht="17.25" customHeight="1">
      <c r="B103" s="304"/>
      <c r="C103" s="307" t="s">
        <v>1380</v>
      </c>
      <c r="D103" s="307"/>
      <c r="E103" s="307"/>
      <c r="F103" s="307" t="s">
        <v>1381</v>
      </c>
      <c r="G103" s="308"/>
      <c r="H103" s="307" t="s">
        <v>53</v>
      </c>
      <c r="I103" s="307" t="s">
        <v>56</v>
      </c>
      <c r="J103" s="307" t="s">
        <v>1382</v>
      </c>
      <c r="K103" s="306"/>
    </row>
    <row r="104" spans="2:11" ht="17.25" customHeight="1">
      <c r="B104" s="304"/>
      <c r="C104" s="309" t="s">
        <v>1383</v>
      </c>
      <c r="D104" s="309"/>
      <c r="E104" s="309"/>
      <c r="F104" s="310" t="s">
        <v>1384</v>
      </c>
      <c r="G104" s="311"/>
      <c r="H104" s="309"/>
      <c r="I104" s="309"/>
      <c r="J104" s="309" t="s">
        <v>1385</v>
      </c>
      <c r="K104" s="306"/>
    </row>
    <row r="105" spans="2:11" ht="5.25" customHeight="1">
      <c r="B105" s="304"/>
      <c r="C105" s="307"/>
      <c r="D105" s="307"/>
      <c r="E105" s="307"/>
      <c r="F105" s="307"/>
      <c r="G105" s="323"/>
      <c r="H105" s="307"/>
      <c r="I105" s="307"/>
      <c r="J105" s="307"/>
      <c r="K105" s="306"/>
    </row>
    <row r="106" spans="2:11" ht="15" customHeight="1">
      <c r="B106" s="304"/>
      <c r="C106" s="292" t="s">
        <v>52</v>
      </c>
      <c r="D106" s="312"/>
      <c r="E106" s="312"/>
      <c r="F106" s="314" t="s">
        <v>1386</v>
      </c>
      <c r="G106" s="323"/>
      <c r="H106" s="292" t="s">
        <v>1426</v>
      </c>
      <c r="I106" s="292" t="s">
        <v>1388</v>
      </c>
      <c r="J106" s="292">
        <v>20</v>
      </c>
      <c r="K106" s="306"/>
    </row>
    <row r="107" spans="2:11" ht="15" customHeight="1">
      <c r="B107" s="304"/>
      <c r="C107" s="292" t="s">
        <v>1389</v>
      </c>
      <c r="D107" s="292"/>
      <c r="E107" s="292"/>
      <c r="F107" s="314" t="s">
        <v>1386</v>
      </c>
      <c r="G107" s="292"/>
      <c r="H107" s="292" t="s">
        <v>1426</v>
      </c>
      <c r="I107" s="292" t="s">
        <v>1388</v>
      </c>
      <c r="J107" s="292">
        <v>120</v>
      </c>
      <c r="K107" s="306"/>
    </row>
    <row r="108" spans="2:11" ht="15" customHeight="1">
      <c r="B108" s="315"/>
      <c r="C108" s="292" t="s">
        <v>1391</v>
      </c>
      <c r="D108" s="292"/>
      <c r="E108" s="292"/>
      <c r="F108" s="314" t="s">
        <v>1392</v>
      </c>
      <c r="G108" s="292"/>
      <c r="H108" s="292" t="s">
        <v>1426</v>
      </c>
      <c r="I108" s="292" t="s">
        <v>1388</v>
      </c>
      <c r="J108" s="292">
        <v>50</v>
      </c>
      <c r="K108" s="306"/>
    </row>
    <row r="109" spans="2:11" ht="15" customHeight="1">
      <c r="B109" s="315"/>
      <c r="C109" s="292" t="s">
        <v>1394</v>
      </c>
      <c r="D109" s="292"/>
      <c r="E109" s="292"/>
      <c r="F109" s="314" t="s">
        <v>1386</v>
      </c>
      <c r="G109" s="292"/>
      <c r="H109" s="292" t="s">
        <v>1426</v>
      </c>
      <c r="I109" s="292" t="s">
        <v>1396</v>
      </c>
      <c r="J109" s="292"/>
      <c r="K109" s="306"/>
    </row>
    <row r="110" spans="2:11" ht="15" customHeight="1">
      <c r="B110" s="315"/>
      <c r="C110" s="292" t="s">
        <v>1405</v>
      </c>
      <c r="D110" s="292"/>
      <c r="E110" s="292"/>
      <c r="F110" s="314" t="s">
        <v>1392</v>
      </c>
      <c r="G110" s="292"/>
      <c r="H110" s="292" t="s">
        <v>1426</v>
      </c>
      <c r="I110" s="292" t="s">
        <v>1388</v>
      </c>
      <c r="J110" s="292">
        <v>50</v>
      </c>
      <c r="K110" s="306"/>
    </row>
    <row r="111" spans="2:11" ht="15" customHeight="1">
      <c r="B111" s="315"/>
      <c r="C111" s="292" t="s">
        <v>1413</v>
      </c>
      <c r="D111" s="292"/>
      <c r="E111" s="292"/>
      <c r="F111" s="314" t="s">
        <v>1392</v>
      </c>
      <c r="G111" s="292"/>
      <c r="H111" s="292" t="s">
        <v>1426</v>
      </c>
      <c r="I111" s="292" t="s">
        <v>1388</v>
      </c>
      <c r="J111" s="292">
        <v>50</v>
      </c>
      <c r="K111" s="306"/>
    </row>
    <row r="112" spans="2:11" ht="15" customHeight="1">
      <c r="B112" s="315"/>
      <c r="C112" s="292" t="s">
        <v>1411</v>
      </c>
      <c r="D112" s="292"/>
      <c r="E112" s="292"/>
      <c r="F112" s="314" t="s">
        <v>1392</v>
      </c>
      <c r="G112" s="292"/>
      <c r="H112" s="292" t="s">
        <v>1426</v>
      </c>
      <c r="I112" s="292" t="s">
        <v>1388</v>
      </c>
      <c r="J112" s="292">
        <v>50</v>
      </c>
      <c r="K112" s="306"/>
    </row>
    <row r="113" spans="2:11" ht="15" customHeight="1">
      <c r="B113" s="315"/>
      <c r="C113" s="292" t="s">
        <v>52</v>
      </c>
      <c r="D113" s="292"/>
      <c r="E113" s="292"/>
      <c r="F113" s="314" t="s">
        <v>1386</v>
      </c>
      <c r="G113" s="292"/>
      <c r="H113" s="292" t="s">
        <v>1427</v>
      </c>
      <c r="I113" s="292" t="s">
        <v>1388</v>
      </c>
      <c r="J113" s="292">
        <v>20</v>
      </c>
      <c r="K113" s="306"/>
    </row>
    <row r="114" spans="2:11" ht="15" customHeight="1">
      <c r="B114" s="315"/>
      <c r="C114" s="292" t="s">
        <v>1428</v>
      </c>
      <c r="D114" s="292"/>
      <c r="E114" s="292"/>
      <c r="F114" s="314" t="s">
        <v>1386</v>
      </c>
      <c r="G114" s="292"/>
      <c r="H114" s="292" t="s">
        <v>1429</v>
      </c>
      <c r="I114" s="292" t="s">
        <v>1388</v>
      </c>
      <c r="J114" s="292">
        <v>120</v>
      </c>
      <c r="K114" s="306"/>
    </row>
    <row r="115" spans="2:11" ht="15" customHeight="1">
      <c r="B115" s="315"/>
      <c r="C115" s="292" t="s">
        <v>37</v>
      </c>
      <c r="D115" s="292"/>
      <c r="E115" s="292"/>
      <c r="F115" s="314" t="s">
        <v>1386</v>
      </c>
      <c r="G115" s="292"/>
      <c r="H115" s="292" t="s">
        <v>1430</v>
      </c>
      <c r="I115" s="292" t="s">
        <v>1421</v>
      </c>
      <c r="J115" s="292"/>
      <c r="K115" s="306"/>
    </row>
    <row r="116" spans="2:11" ht="15" customHeight="1">
      <c r="B116" s="315"/>
      <c r="C116" s="292" t="s">
        <v>47</v>
      </c>
      <c r="D116" s="292"/>
      <c r="E116" s="292"/>
      <c r="F116" s="314" t="s">
        <v>1386</v>
      </c>
      <c r="G116" s="292"/>
      <c r="H116" s="292" t="s">
        <v>1431</v>
      </c>
      <c r="I116" s="292" t="s">
        <v>1421</v>
      </c>
      <c r="J116" s="292"/>
      <c r="K116" s="306"/>
    </row>
    <row r="117" spans="2:11" ht="15" customHeight="1">
      <c r="B117" s="315"/>
      <c r="C117" s="292" t="s">
        <v>56</v>
      </c>
      <c r="D117" s="292"/>
      <c r="E117" s="292"/>
      <c r="F117" s="314" t="s">
        <v>1386</v>
      </c>
      <c r="G117" s="292"/>
      <c r="H117" s="292" t="s">
        <v>1432</v>
      </c>
      <c r="I117" s="292" t="s">
        <v>1433</v>
      </c>
      <c r="J117" s="292"/>
      <c r="K117" s="306"/>
    </row>
    <row r="118" spans="2:11" ht="15" customHeight="1">
      <c r="B118" s="318"/>
      <c r="C118" s="324"/>
      <c r="D118" s="324"/>
      <c r="E118" s="324"/>
      <c r="F118" s="324"/>
      <c r="G118" s="324"/>
      <c r="H118" s="324"/>
      <c r="I118" s="324"/>
      <c r="J118" s="324"/>
      <c r="K118" s="320"/>
    </row>
    <row r="119" spans="2:11" ht="18.75" customHeight="1">
      <c r="B119" s="325"/>
      <c r="C119" s="289"/>
      <c r="D119" s="289"/>
      <c r="E119" s="289"/>
      <c r="F119" s="326"/>
      <c r="G119" s="289"/>
      <c r="H119" s="289"/>
      <c r="I119" s="289"/>
      <c r="J119" s="289"/>
      <c r="K119" s="325"/>
    </row>
    <row r="120" spans="2:11" ht="18.75" customHeight="1">
      <c r="B120" s="300"/>
      <c r="C120" s="300"/>
      <c r="D120" s="300"/>
      <c r="E120" s="300"/>
      <c r="F120" s="300"/>
      <c r="G120" s="300"/>
      <c r="H120" s="300"/>
      <c r="I120" s="300"/>
      <c r="J120" s="300"/>
      <c r="K120" s="300"/>
    </row>
    <row r="121" spans="2:11" ht="7.5" customHeight="1">
      <c r="B121" s="327"/>
      <c r="C121" s="328"/>
      <c r="D121" s="328"/>
      <c r="E121" s="328"/>
      <c r="F121" s="328"/>
      <c r="G121" s="328"/>
      <c r="H121" s="328"/>
      <c r="I121" s="328"/>
      <c r="J121" s="328"/>
      <c r="K121" s="329"/>
    </row>
    <row r="122" spans="2:11" ht="45" customHeight="1">
      <c r="B122" s="330"/>
      <c r="C122" s="283" t="s">
        <v>1434</v>
      </c>
      <c r="D122" s="283"/>
      <c r="E122" s="283"/>
      <c r="F122" s="283"/>
      <c r="G122" s="283"/>
      <c r="H122" s="283"/>
      <c r="I122" s="283"/>
      <c r="J122" s="283"/>
      <c r="K122" s="331"/>
    </row>
    <row r="123" spans="2:11" ht="17.25" customHeight="1">
      <c r="B123" s="332"/>
      <c r="C123" s="307" t="s">
        <v>1380</v>
      </c>
      <c r="D123" s="307"/>
      <c r="E123" s="307"/>
      <c r="F123" s="307" t="s">
        <v>1381</v>
      </c>
      <c r="G123" s="308"/>
      <c r="H123" s="307" t="s">
        <v>53</v>
      </c>
      <c r="I123" s="307" t="s">
        <v>56</v>
      </c>
      <c r="J123" s="307" t="s">
        <v>1382</v>
      </c>
      <c r="K123" s="333"/>
    </row>
    <row r="124" spans="2:11" ht="17.25" customHeight="1">
      <c r="B124" s="332"/>
      <c r="C124" s="309" t="s">
        <v>1383</v>
      </c>
      <c r="D124" s="309"/>
      <c r="E124" s="309"/>
      <c r="F124" s="310" t="s">
        <v>1384</v>
      </c>
      <c r="G124" s="311"/>
      <c r="H124" s="309"/>
      <c r="I124" s="309"/>
      <c r="J124" s="309" t="s">
        <v>1385</v>
      </c>
      <c r="K124" s="333"/>
    </row>
    <row r="125" spans="2:11" ht="5.25" customHeight="1">
      <c r="B125" s="334"/>
      <c r="C125" s="312"/>
      <c r="D125" s="312"/>
      <c r="E125" s="312"/>
      <c r="F125" s="312"/>
      <c r="G125" s="292"/>
      <c r="H125" s="312"/>
      <c r="I125" s="312"/>
      <c r="J125" s="312"/>
      <c r="K125" s="335"/>
    </row>
    <row r="126" spans="2:11" ht="15" customHeight="1">
      <c r="B126" s="334"/>
      <c r="C126" s="292" t="s">
        <v>1389</v>
      </c>
      <c r="D126" s="312"/>
      <c r="E126" s="312"/>
      <c r="F126" s="314" t="s">
        <v>1386</v>
      </c>
      <c r="G126" s="292"/>
      <c r="H126" s="292" t="s">
        <v>1426</v>
      </c>
      <c r="I126" s="292" t="s">
        <v>1388</v>
      </c>
      <c r="J126" s="292">
        <v>120</v>
      </c>
      <c r="K126" s="336"/>
    </row>
    <row r="127" spans="2:11" ht="15" customHeight="1">
      <c r="B127" s="334"/>
      <c r="C127" s="292" t="s">
        <v>1435</v>
      </c>
      <c r="D127" s="292"/>
      <c r="E127" s="292"/>
      <c r="F127" s="314" t="s">
        <v>1386</v>
      </c>
      <c r="G127" s="292"/>
      <c r="H127" s="292" t="s">
        <v>1436</v>
      </c>
      <c r="I127" s="292" t="s">
        <v>1388</v>
      </c>
      <c r="J127" s="292" t="s">
        <v>1437</v>
      </c>
      <c r="K127" s="336"/>
    </row>
    <row r="128" spans="2:11" ht="15" customHeight="1">
      <c r="B128" s="334"/>
      <c r="C128" s="292" t="s">
        <v>1334</v>
      </c>
      <c r="D128" s="292"/>
      <c r="E128" s="292"/>
      <c r="F128" s="314" t="s">
        <v>1386</v>
      </c>
      <c r="G128" s="292"/>
      <c r="H128" s="292" t="s">
        <v>1438</v>
      </c>
      <c r="I128" s="292" t="s">
        <v>1388</v>
      </c>
      <c r="J128" s="292" t="s">
        <v>1437</v>
      </c>
      <c r="K128" s="336"/>
    </row>
    <row r="129" spans="2:11" ht="15" customHeight="1">
      <c r="B129" s="334"/>
      <c r="C129" s="292" t="s">
        <v>1397</v>
      </c>
      <c r="D129" s="292"/>
      <c r="E129" s="292"/>
      <c r="F129" s="314" t="s">
        <v>1392</v>
      </c>
      <c r="G129" s="292"/>
      <c r="H129" s="292" t="s">
        <v>1398</v>
      </c>
      <c r="I129" s="292" t="s">
        <v>1388</v>
      </c>
      <c r="J129" s="292">
        <v>15</v>
      </c>
      <c r="K129" s="336"/>
    </row>
    <row r="130" spans="2:11" ht="15" customHeight="1">
      <c r="B130" s="334"/>
      <c r="C130" s="316" t="s">
        <v>1399</v>
      </c>
      <c r="D130" s="316"/>
      <c r="E130" s="316"/>
      <c r="F130" s="317" t="s">
        <v>1392</v>
      </c>
      <c r="G130" s="316"/>
      <c r="H130" s="316" t="s">
        <v>1400</v>
      </c>
      <c r="I130" s="316" t="s">
        <v>1388</v>
      </c>
      <c r="J130" s="316">
        <v>15</v>
      </c>
      <c r="K130" s="336"/>
    </row>
    <row r="131" spans="2:11" ht="15" customHeight="1">
      <c r="B131" s="334"/>
      <c r="C131" s="316" t="s">
        <v>1401</v>
      </c>
      <c r="D131" s="316"/>
      <c r="E131" s="316"/>
      <c r="F131" s="317" t="s">
        <v>1392</v>
      </c>
      <c r="G131" s="316"/>
      <c r="H131" s="316" t="s">
        <v>1402</v>
      </c>
      <c r="I131" s="316" t="s">
        <v>1388</v>
      </c>
      <c r="J131" s="316">
        <v>20</v>
      </c>
      <c r="K131" s="336"/>
    </row>
    <row r="132" spans="2:11" ht="15" customHeight="1">
      <c r="B132" s="334"/>
      <c r="C132" s="316" t="s">
        <v>1403</v>
      </c>
      <c r="D132" s="316"/>
      <c r="E132" s="316"/>
      <c r="F132" s="317" t="s">
        <v>1392</v>
      </c>
      <c r="G132" s="316"/>
      <c r="H132" s="316" t="s">
        <v>1404</v>
      </c>
      <c r="I132" s="316" t="s">
        <v>1388</v>
      </c>
      <c r="J132" s="316">
        <v>20</v>
      </c>
      <c r="K132" s="336"/>
    </row>
    <row r="133" spans="2:11" ht="15" customHeight="1">
      <c r="B133" s="334"/>
      <c r="C133" s="292" t="s">
        <v>1391</v>
      </c>
      <c r="D133" s="292"/>
      <c r="E133" s="292"/>
      <c r="F133" s="314" t="s">
        <v>1392</v>
      </c>
      <c r="G133" s="292"/>
      <c r="H133" s="292" t="s">
        <v>1426</v>
      </c>
      <c r="I133" s="292" t="s">
        <v>1388</v>
      </c>
      <c r="J133" s="292">
        <v>50</v>
      </c>
      <c r="K133" s="336"/>
    </row>
    <row r="134" spans="2:11" ht="15" customHeight="1">
      <c r="B134" s="334"/>
      <c r="C134" s="292" t="s">
        <v>1405</v>
      </c>
      <c r="D134" s="292"/>
      <c r="E134" s="292"/>
      <c r="F134" s="314" t="s">
        <v>1392</v>
      </c>
      <c r="G134" s="292"/>
      <c r="H134" s="292" t="s">
        <v>1426</v>
      </c>
      <c r="I134" s="292" t="s">
        <v>1388</v>
      </c>
      <c r="J134" s="292">
        <v>50</v>
      </c>
      <c r="K134" s="336"/>
    </row>
    <row r="135" spans="2:11" ht="15" customHeight="1">
      <c r="B135" s="334"/>
      <c r="C135" s="292" t="s">
        <v>1411</v>
      </c>
      <c r="D135" s="292"/>
      <c r="E135" s="292"/>
      <c r="F135" s="314" t="s">
        <v>1392</v>
      </c>
      <c r="G135" s="292"/>
      <c r="H135" s="292" t="s">
        <v>1426</v>
      </c>
      <c r="I135" s="292" t="s">
        <v>1388</v>
      </c>
      <c r="J135" s="292">
        <v>50</v>
      </c>
      <c r="K135" s="336"/>
    </row>
    <row r="136" spans="2:11" ht="15" customHeight="1">
      <c r="B136" s="334"/>
      <c r="C136" s="292" t="s">
        <v>1413</v>
      </c>
      <c r="D136" s="292"/>
      <c r="E136" s="292"/>
      <c r="F136" s="314" t="s">
        <v>1392</v>
      </c>
      <c r="G136" s="292"/>
      <c r="H136" s="292" t="s">
        <v>1426</v>
      </c>
      <c r="I136" s="292" t="s">
        <v>1388</v>
      </c>
      <c r="J136" s="292">
        <v>50</v>
      </c>
      <c r="K136" s="336"/>
    </row>
    <row r="137" spans="2:11" ht="15" customHeight="1">
      <c r="B137" s="334"/>
      <c r="C137" s="292" t="s">
        <v>1414</v>
      </c>
      <c r="D137" s="292"/>
      <c r="E137" s="292"/>
      <c r="F137" s="314" t="s">
        <v>1392</v>
      </c>
      <c r="G137" s="292"/>
      <c r="H137" s="292" t="s">
        <v>1439</v>
      </c>
      <c r="I137" s="292" t="s">
        <v>1388</v>
      </c>
      <c r="J137" s="292">
        <v>255</v>
      </c>
      <c r="K137" s="336"/>
    </row>
    <row r="138" spans="2:11" ht="15" customHeight="1">
      <c r="B138" s="334"/>
      <c r="C138" s="292" t="s">
        <v>1416</v>
      </c>
      <c r="D138" s="292"/>
      <c r="E138" s="292"/>
      <c r="F138" s="314" t="s">
        <v>1386</v>
      </c>
      <c r="G138" s="292"/>
      <c r="H138" s="292" t="s">
        <v>1440</v>
      </c>
      <c r="I138" s="292" t="s">
        <v>1418</v>
      </c>
      <c r="J138" s="292"/>
      <c r="K138" s="336"/>
    </row>
    <row r="139" spans="2:11" ht="15" customHeight="1">
      <c r="B139" s="334"/>
      <c r="C139" s="292" t="s">
        <v>1419</v>
      </c>
      <c r="D139" s="292"/>
      <c r="E139" s="292"/>
      <c r="F139" s="314" t="s">
        <v>1386</v>
      </c>
      <c r="G139" s="292"/>
      <c r="H139" s="292" t="s">
        <v>1441</v>
      </c>
      <c r="I139" s="292" t="s">
        <v>1421</v>
      </c>
      <c r="J139" s="292"/>
      <c r="K139" s="336"/>
    </row>
    <row r="140" spans="2:11" ht="15" customHeight="1">
      <c r="B140" s="334"/>
      <c r="C140" s="292" t="s">
        <v>1422</v>
      </c>
      <c r="D140" s="292"/>
      <c r="E140" s="292"/>
      <c r="F140" s="314" t="s">
        <v>1386</v>
      </c>
      <c r="G140" s="292"/>
      <c r="H140" s="292" t="s">
        <v>1422</v>
      </c>
      <c r="I140" s="292" t="s">
        <v>1421</v>
      </c>
      <c r="J140" s="292"/>
      <c r="K140" s="336"/>
    </row>
    <row r="141" spans="2:11" ht="15" customHeight="1">
      <c r="B141" s="334"/>
      <c r="C141" s="292" t="s">
        <v>37</v>
      </c>
      <c r="D141" s="292"/>
      <c r="E141" s="292"/>
      <c r="F141" s="314" t="s">
        <v>1386</v>
      </c>
      <c r="G141" s="292"/>
      <c r="H141" s="292" t="s">
        <v>1442</v>
      </c>
      <c r="I141" s="292" t="s">
        <v>1421</v>
      </c>
      <c r="J141" s="292"/>
      <c r="K141" s="336"/>
    </row>
    <row r="142" spans="2:11" ht="15" customHeight="1">
      <c r="B142" s="334"/>
      <c r="C142" s="292" t="s">
        <v>1443</v>
      </c>
      <c r="D142" s="292"/>
      <c r="E142" s="292"/>
      <c r="F142" s="314" t="s">
        <v>1386</v>
      </c>
      <c r="G142" s="292"/>
      <c r="H142" s="292" t="s">
        <v>1444</v>
      </c>
      <c r="I142" s="292" t="s">
        <v>1421</v>
      </c>
      <c r="J142" s="292"/>
      <c r="K142" s="336"/>
    </row>
    <row r="143" spans="2:11" ht="15" customHeight="1">
      <c r="B143" s="337"/>
      <c r="C143" s="338"/>
      <c r="D143" s="338"/>
      <c r="E143" s="338"/>
      <c r="F143" s="338"/>
      <c r="G143" s="338"/>
      <c r="H143" s="338"/>
      <c r="I143" s="338"/>
      <c r="J143" s="338"/>
      <c r="K143" s="339"/>
    </row>
    <row r="144" spans="2:11" ht="18.75" customHeight="1">
      <c r="B144" s="289"/>
      <c r="C144" s="289"/>
      <c r="D144" s="289"/>
      <c r="E144" s="289"/>
      <c r="F144" s="326"/>
      <c r="G144" s="289"/>
      <c r="H144" s="289"/>
      <c r="I144" s="289"/>
      <c r="J144" s="289"/>
      <c r="K144" s="289"/>
    </row>
    <row r="145" spans="2:11" ht="18.75" customHeight="1">
      <c r="B145" s="300"/>
      <c r="C145" s="300"/>
      <c r="D145" s="300"/>
      <c r="E145" s="300"/>
      <c r="F145" s="300"/>
      <c r="G145" s="300"/>
      <c r="H145" s="300"/>
      <c r="I145" s="300"/>
      <c r="J145" s="300"/>
      <c r="K145" s="300"/>
    </row>
    <row r="146" spans="2:11" ht="7.5" customHeight="1">
      <c r="B146" s="301"/>
      <c r="C146" s="302"/>
      <c r="D146" s="302"/>
      <c r="E146" s="302"/>
      <c r="F146" s="302"/>
      <c r="G146" s="302"/>
      <c r="H146" s="302"/>
      <c r="I146" s="302"/>
      <c r="J146" s="302"/>
      <c r="K146" s="303"/>
    </row>
    <row r="147" spans="2:11" ht="45" customHeight="1">
      <c r="B147" s="304"/>
      <c r="C147" s="305" t="s">
        <v>1445</v>
      </c>
      <c r="D147" s="305"/>
      <c r="E147" s="305"/>
      <c r="F147" s="305"/>
      <c r="G147" s="305"/>
      <c r="H147" s="305"/>
      <c r="I147" s="305"/>
      <c r="J147" s="305"/>
      <c r="K147" s="306"/>
    </row>
    <row r="148" spans="2:11" ht="17.25" customHeight="1">
      <c r="B148" s="304"/>
      <c r="C148" s="307" t="s">
        <v>1380</v>
      </c>
      <c r="D148" s="307"/>
      <c r="E148" s="307"/>
      <c r="F148" s="307" t="s">
        <v>1381</v>
      </c>
      <c r="G148" s="308"/>
      <c r="H148" s="307" t="s">
        <v>53</v>
      </c>
      <c r="I148" s="307" t="s">
        <v>56</v>
      </c>
      <c r="J148" s="307" t="s">
        <v>1382</v>
      </c>
      <c r="K148" s="306"/>
    </row>
    <row r="149" spans="2:11" ht="17.25" customHeight="1">
      <c r="B149" s="304"/>
      <c r="C149" s="309" t="s">
        <v>1383</v>
      </c>
      <c r="D149" s="309"/>
      <c r="E149" s="309"/>
      <c r="F149" s="310" t="s">
        <v>1384</v>
      </c>
      <c r="G149" s="311"/>
      <c r="H149" s="309"/>
      <c r="I149" s="309"/>
      <c r="J149" s="309" t="s">
        <v>1385</v>
      </c>
      <c r="K149" s="306"/>
    </row>
    <row r="150" spans="2:11" ht="5.25" customHeight="1">
      <c r="B150" s="315"/>
      <c r="C150" s="312"/>
      <c r="D150" s="312"/>
      <c r="E150" s="312"/>
      <c r="F150" s="312"/>
      <c r="G150" s="313"/>
      <c r="H150" s="312"/>
      <c r="I150" s="312"/>
      <c r="J150" s="312"/>
      <c r="K150" s="336"/>
    </row>
    <row r="151" spans="2:11" ht="15" customHeight="1">
      <c r="B151" s="315"/>
      <c r="C151" s="340" t="s">
        <v>1389</v>
      </c>
      <c r="D151" s="292"/>
      <c r="E151" s="292"/>
      <c r="F151" s="341" t="s">
        <v>1386</v>
      </c>
      <c r="G151" s="292"/>
      <c r="H151" s="340" t="s">
        <v>1426</v>
      </c>
      <c r="I151" s="340" t="s">
        <v>1388</v>
      </c>
      <c r="J151" s="340">
        <v>120</v>
      </c>
      <c r="K151" s="336"/>
    </row>
    <row r="152" spans="2:11" ht="15" customHeight="1">
      <c r="B152" s="315"/>
      <c r="C152" s="340" t="s">
        <v>1435</v>
      </c>
      <c r="D152" s="292"/>
      <c r="E152" s="292"/>
      <c r="F152" s="341" t="s">
        <v>1386</v>
      </c>
      <c r="G152" s="292"/>
      <c r="H152" s="340" t="s">
        <v>1446</v>
      </c>
      <c r="I152" s="340" t="s">
        <v>1388</v>
      </c>
      <c r="J152" s="340" t="s">
        <v>1437</v>
      </c>
      <c r="K152" s="336"/>
    </row>
    <row r="153" spans="2:11" ht="15" customHeight="1">
      <c r="B153" s="315"/>
      <c r="C153" s="340" t="s">
        <v>1334</v>
      </c>
      <c r="D153" s="292"/>
      <c r="E153" s="292"/>
      <c r="F153" s="341" t="s">
        <v>1386</v>
      </c>
      <c r="G153" s="292"/>
      <c r="H153" s="340" t="s">
        <v>1447</v>
      </c>
      <c r="I153" s="340" t="s">
        <v>1388</v>
      </c>
      <c r="J153" s="340" t="s">
        <v>1437</v>
      </c>
      <c r="K153" s="336"/>
    </row>
    <row r="154" spans="2:11" ht="15" customHeight="1">
      <c r="B154" s="315"/>
      <c r="C154" s="340" t="s">
        <v>1391</v>
      </c>
      <c r="D154" s="292"/>
      <c r="E154" s="292"/>
      <c r="F154" s="341" t="s">
        <v>1392</v>
      </c>
      <c r="G154" s="292"/>
      <c r="H154" s="340" t="s">
        <v>1426</v>
      </c>
      <c r="I154" s="340" t="s">
        <v>1388</v>
      </c>
      <c r="J154" s="340">
        <v>50</v>
      </c>
      <c r="K154" s="336"/>
    </row>
    <row r="155" spans="2:11" ht="15" customHeight="1">
      <c r="B155" s="315"/>
      <c r="C155" s="340" t="s">
        <v>1394</v>
      </c>
      <c r="D155" s="292"/>
      <c r="E155" s="292"/>
      <c r="F155" s="341" t="s">
        <v>1386</v>
      </c>
      <c r="G155" s="292"/>
      <c r="H155" s="340" t="s">
        <v>1426</v>
      </c>
      <c r="I155" s="340" t="s">
        <v>1396</v>
      </c>
      <c r="J155" s="340"/>
      <c r="K155" s="336"/>
    </row>
    <row r="156" spans="2:11" ht="15" customHeight="1">
      <c r="B156" s="315"/>
      <c r="C156" s="340" t="s">
        <v>1405</v>
      </c>
      <c r="D156" s="292"/>
      <c r="E156" s="292"/>
      <c r="F156" s="341" t="s">
        <v>1392</v>
      </c>
      <c r="G156" s="292"/>
      <c r="H156" s="340" t="s">
        <v>1426</v>
      </c>
      <c r="I156" s="340" t="s">
        <v>1388</v>
      </c>
      <c r="J156" s="340">
        <v>50</v>
      </c>
      <c r="K156" s="336"/>
    </row>
    <row r="157" spans="2:11" ht="15" customHeight="1">
      <c r="B157" s="315"/>
      <c r="C157" s="340" t="s">
        <v>1413</v>
      </c>
      <c r="D157" s="292"/>
      <c r="E157" s="292"/>
      <c r="F157" s="341" t="s">
        <v>1392</v>
      </c>
      <c r="G157" s="292"/>
      <c r="H157" s="340" t="s">
        <v>1426</v>
      </c>
      <c r="I157" s="340" t="s">
        <v>1388</v>
      </c>
      <c r="J157" s="340">
        <v>50</v>
      </c>
      <c r="K157" s="336"/>
    </row>
    <row r="158" spans="2:11" ht="15" customHeight="1">
      <c r="B158" s="315"/>
      <c r="C158" s="340" t="s">
        <v>1411</v>
      </c>
      <c r="D158" s="292"/>
      <c r="E158" s="292"/>
      <c r="F158" s="341" t="s">
        <v>1392</v>
      </c>
      <c r="G158" s="292"/>
      <c r="H158" s="340" t="s">
        <v>1426</v>
      </c>
      <c r="I158" s="340" t="s">
        <v>1388</v>
      </c>
      <c r="J158" s="340">
        <v>50</v>
      </c>
      <c r="K158" s="336"/>
    </row>
    <row r="159" spans="2:11" ht="15" customHeight="1">
      <c r="B159" s="315"/>
      <c r="C159" s="340" t="s">
        <v>105</v>
      </c>
      <c r="D159" s="292"/>
      <c r="E159" s="292"/>
      <c r="F159" s="341" t="s">
        <v>1386</v>
      </c>
      <c r="G159" s="292"/>
      <c r="H159" s="340" t="s">
        <v>1448</v>
      </c>
      <c r="I159" s="340" t="s">
        <v>1388</v>
      </c>
      <c r="J159" s="340" t="s">
        <v>1449</v>
      </c>
      <c r="K159" s="336"/>
    </row>
    <row r="160" spans="2:11" ht="15" customHeight="1">
      <c r="B160" s="315"/>
      <c r="C160" s="340" t="s">
        <v>1450</v>
      </c>
      <c r="D160" s="292"/>
      <c r="E160" s="292"/>
      <c r="F160" s="341" t="s">
        <v>1386</v>
      </c>
      <c r="G160" s="292"/>
      <c r="H160" s="340" t="s">
        <v>1451</v>
      </c>
      <c r="I160" s="340" t="s">
        <v>1421</v>
      </c>
      <c r="J160" s="340"/>
      <c r="K160" s="336"/>
    </row>
    <row r="161" spans="2:11" ht="15" customHeight="1">
      <c r="B161" s="342"/>
      <c r="C161" s="324"/>
      <c r="D161" s="324"/>
      <c r="E161" s="324"/>
      <c r="F161" s="324"/>
      <c r="G161" s="324"/>
      <c r="H161" s="324"/>
      <c r="I161" s="324"/>
      <c r="J161" s="324"/>
      <c r="K161" s="343"/>
    </row>
    <row r="162" spans="2:11" ht="18.75" customHeight="1">
      <c r="B162" s="289"/>
      <c r="C162" s="292"/>
      <c r="D162" s="292"/>
      <c r="E162" s="292"/>
      <c r="F162" s="314"/>
      <c r="G162" s="292"/>
      <c r="H162" s="292"/>
      <c r="I162" s="292"/>
      <c r="J162" s="292"/>
      <c r="K162" s="289"/>
    </row>
    <row r="163" spans="2:11" ht="18.75" customHeight="1">
      <c r="B163" s="300"/>
      <c r="C163" s="300"/>
      <c r="D163" s="300"/>
      <c r="E163" s="300"/>
      <c r="F163" s="300"/>
      <c r="G163" s="300"/>
      <c r="H163" s="300"/>
      <c r="I163" s="300"/>
      <c r="J163" s="300"/>
      <c r="K163" s="300"/>
    </row>
    <row r="164" spans="2:11" ht="7.5" customHeight="1">
      <c r="B164" s="279"/>
      <c r="C164" s="280"/>
      <c r="D164" s="280"/>
      <c r="E164" s="280"/>
      <c r="F164" s="280"/>
      <c r="G164" s="280"/>
      <c r="H164" s="280"/>
      <c r="I164" s="280"/>
      <c r="J164" s="280"/>
      <c r="K164" s="281"/>
    </row>
    <row r="165" spans="2:11" ht="45" customHeight="1">
      <c r="B165" s="282"/>
      <c r="C165" s="283" t="s">
        <v>1452</v>
      </c>
      <c r="D165" s="283"/>
      <c r="E165" s="283"/>
      <c r="F165" s="283"/>
      <c r="G165" s="283"/>
      <c r="H165" s="283"/>
      <c r="I165" s="283"/>
      <c r="J165" s="283"/>
      <c r="K165" s="284"/>
    </row>
    <row r="166" spans="2:11" ht="17.25" customHeight="1">
      <c r="B166" s="282"/>
      <c r="C166" s="307" t="s">
        <v>1380</v>
      </c>
      <c r="D166" s="307"/>
      <c r="E166" s="307"/>
      <c r="F166" s="307" t="s">
        <v>1381</v>
      </c>
      <c r="G166" s="344"/>
      <c r="H166" s="345" t="s">
        <v>53</v>
      </c>
      <c r="I166" s="345" t="s">
        <v>56</v>
      </c>
      <c r="J166" s="307" t="s">
        <v>1382</v>
      </c>
      <c r="K166" s="284"/>
    </row>
    <row r="167" spans="2:11" ht="17.25" customHeight="1">
      <c r="B167" s="285"/>
      <c r="C167" s="309" t="s">
        <v>1383</v>
      </c>
      <c r="D167" s="309"/>
      <c r="E167" s="309"/>
      <c r="F167" s="310" t="s">
        <v>1384</v>
      </c>
      <c r="G167" s="346"/>
      <c r="H167" s="347"/>
      <c r="I167" s="347"/>
      <c r="J167" s="309" t="s">
        <v>1385</v>
      </c>
      <c r="K167" s="287"/>
    </row>
    <row r="168" spans="2:11" ht="5.25" customHeight="1">
      <c r="B168" s="315"/>
      <c r="C168" s="312"/>
      <c r="D168" s="312"/>
      <c r="E168" s="312"/>
      <c r="F168" s="312"/>
      <c r="G168" s="313"/>
      <c r="H168" s="312"/>
      <c r="I168" s="312"/>
      <c r="J168" s="312"/>
      <c r="K168" s="336"/>
    </row>
    <row r="169" spans="2:11" ht="15" customHeight="1">
      <c r="B169" s="315"/>
      <c r="C169" s="292" t="s">
        <v>1389</v>
      </c>
      <c r="D169" s="292"/>
      <c r="E169" s="292"/>
      <c r="F169" s="314" t="s">
        <v>1386</v>
      </c>
      <c r="G169" s="292"/>
      <c r="H169" s="292" t="s">
        <v>1426</v>
      </c>
      <c r="I169" s="292" t="s">
        <v>1388</v>
      </c>
      <c r="J169" s="292">
        <v>120</v>
      </c>
      <c r="K169" s="336"/>
    </row>
    <row r="170" spans="2:11" ht="15" customHeight="1">
      <c r="B170" s="315"/>
      <c r="C170" s="292" t="s">
        <v>1435</v>
      </c>
      <c r="D170" s="292"/>
      <c r="E170" s="292"/>
      <c r="F170" s="314" t="s">
        <v>1386</v>
      </c>
      <c r="G170" s="292"/>
      <c r="H170" s="292" t="s">
        <v>1436</v>
      </c>
      <c r="I170" s="292" t="s">
        <v>1388</v>
      </c>
      <c r="J170" s="292" t="s">
        <v>1437</v>
      </c>
      <c r="K170" s="336"/>
    </row>
    <row r="171" spans="2:11" ht="15" customHeight="1">
      <c r="B171" s="315"/>
      <c r="C171" s="292" t="s">
        <v>1334</v>
      </c>
      <c r="D171" s="292"/>
      <c r="E171" s="292"/>
      <c r="F171" s="314" t="s">
        <v>1386</v>
      </c>
      <c r="G171" s="292"/>
      <c r="H171" s="292" t="s">
        <v>1453</v>
      </c>
      <c r="I171" s="292" t="s">
        <v>1388</v>
      </c>
      <c r="J171" s="292" t="s">
        <v>1437</v>
      </c>
      <c r="K171" s="336"/>
    </row>
    <row r="172" spans="2:11" ht="15" customHeight="1">
      <c r="B172" s="315"/>
      <c r="C172" s="292" t="s">
        <v>1391</v>
      </c>
      <c r="D172" s="292"/>
      <c r="E172" s="292"/>
      <c r="F172" s="314" t="s">
        <v>1392</v>
      </c>
      <c r="G172" s="292"/>
      <c r="H172" s="292" t="s">
        <v>1453</v>
      </c>
      <c r="I172" s="292" t="s">
        <v>1388</v>
      </c>
      <c r="J172" s="292">
        <v>50</v>
      </c>
      <c r="K172" s="336"/>
    </row>
    <row r="173" spans="2:11" ht="15" customHeight="1">
      <c r="B173" s="315"/>
      <c r="C173" s="292" t="s">
        <v>1394</v>
      </c>
      <c r="D173" s="292"/>
      <c r="E173" s="292"/>
      <c r="F173" s="314" t="s">
        <v>1386</v>
      </c>
      <c r="G173" s="292"/>
      <c r="H173" s="292" t="s">
        <v>1453</v>
      </c>
      <c r="I173" s="292" t="s">
        <v>1396</v>
      </c>
      <c r="J173" s="292"/>
      <c r="K173" s="336"/>
    </row>
    <row r="174" spans="2:11" ht="15" customHeight="1">
      <c r="B174" s="315"/>
      <c r="C174" s="292" t="s">
        <v>1405</v>
      </c>
      <c r="D174" s="292"/>
      <c r="E174" s="292"/>
      <c r="F174" s="314" t="s">
        <v>1392</v>
      </c>
      <c r="G174" s="292"/>
      <c r="H174" s="292" t="s">
        <v>1453</v>
      </c>
      <c r="I174" s="292" t="s">
        <v>1388</v>
      </c>
      <c r="J174" s="292">
        <v>50</v>
      </c>
      <c r="K174" s="336"/>
    </row>
    <row r="175" spans="2:11" ht="15" customHeight="1">
      <c r="B175" s="315"/>
      <c r="C175" s="292" t="s">
        <v>1413</v>
      </c>
      <c r="D175" s="292"/>
      <c r="E175" s="292"/>
      <c r="F175" s="314" t="s">
        <v>1392</v>
      </c>
      <c r="G175" s="292"/>
      <c r="H175" s="292" t="s">
        <v>1453</v>
      </c>
      <c r="I175" s="292" t="s">
        <v>1388</v>
      </c>
      <c r="J175" s="292">
        <v>50</v>
      </c>
      <c r="K175" s="336"/>
    </row>
    <row r="176" spans="2:11" ht="15" customHeight="1">
      <c r="B176" s="315"/>
      <c r="C176" s="292" t="s">
        <v>1411</v>
      </c>
      <c r="D176" s="292"/>
      <c r="E176" s="292"/>
      <c r="F176" s="314" t="s">
        <v>1392</v>
      </c>
      <c r="G176" s="292"/>
      <c r="H176" s="292" t="s">
        <v>1453</v>
      </c>
      <c r="I176" s="292" t="s">
        <v>1388</v>
      </c>
      <c r="J176" s="292">
        <v>50</v>
      </c>
      <c r="K176" s="336"/>
    </row>
    <row r="177" spans="2:11" ht="15" customHeight="1">
      <c r="B177" s="315"/>
      <c r="C177" s="292" t="s">
        <v>131</v>
      </c>
      <c r="D177" s="292"/>
      <c r="E177" s="292"/>
      <c r="F177" s="314" t="s">
        <v>1386</v>
      </c>
      <c r="G177" s="292"/>
      <c r="H177" s="292" t="s">
        <v>1454</v>
      </c>
      <c r="I177" s="292" t="s">
        <v>1455</v>
      </c>
      <c r="J177" s="292"/>
      <c r="K177" s="336"/>
    </row>
    <row r="178" spans="2:11" ht="15" customHeight="1">
      <c r="B178" s="315"/>
      <c r="C178" s="292" t="s">
        <v>56</v>
      </c>
      <c r="D178" s="292"/>
      <c r="E178" s="292"/>
      <c r="F178" s="314" t="s">
        <v>1386</v>
      </c>
      <c r="G178" s="292"/>
      <c r="H178" s="292" t="s">
        <v>1456</v>
      </c>
      <c r="I178" s="292" t="s">
        <v>1457</v>
      </c>
      <c r="J178" s="292">
        <v>1</v>
      </c>
      <c r="K178" s="336"/>
    </row>
    <row r="179" spans="2:11" ht="15" customHeight="1">
      <c r="B179" s="315"/>
      <c r="C179" s="292" t="s">
        <v>52</v>
      </c>
      <c r="D179" s="292"/>
      <c r="E179" s="292"/>
      <c r="F179" s="314" t="s">
        <v>1386</v>
      </c>
      <c r="G179" s="292"/>
      <c r="H179" s="292" t="s">
        <v>1458</v>
      </c>
      <c r="I179" s="292" t="s">
        <v>1388</v>
      </c>
      <c r="J179" s="292">
        <v>20</v>
      </c>
      <c r="K179" s="336"/>
    </row>
    <row r="180" spans="2:11" ht="15" customHeight="1">
      <c r="B180" s="315"/>
      <c r="C180" s="292" t="s">
        <v>53</v>
      </c>
      <c r="D180" s="292"/>
      <c r="E180" s="292"/>
      <c r="F180" s="314" t="s">
        <v>1386</v>
      </c>
      <c r="G180" s="292"/>
      <c r="H180" s="292" t="s">
        <v>1459</v>
      </c>
      <c r="I180" s="292" t="s">
        <v>1388</v>
      </c>
      <c r="J180" s="292">
        <v>255</v>
      </c>
      <c r="K180" s="336"/>
    </row>
    <row r="181" spans="2:11" ht="15" customHeight="1">
      <c r="B181" s="315"/>
      <c r="C181" s="292" t="s">
        <v>132</v>
      </c>
      <c r="D181" s="292"/>
      <c r="E181" s="292"/>
      <c r="F181" s="314" t="s">
        <v>1386</v>
      </c>
      <c r="G181" s="292"/>
      <c r="H181" s="292" t="s">
        <v>1350</v>
      </c>
      <c r="I181" s="292" t="s">
        <v>1388</v>
      </c>
      <c r="J181" s="292">
        <v>10</v>
      </c>
      <c r="K181" s="336"/>
    </row>
    <row r="182" spans="2:11" ht="15" customHeight="1">
      <c r="B182" s="315"/>
      <c r="C182" s="292" t="s">
        <v>133</v>
      </c>
      <c r="D182" s="292"/>
      <c r="E182" s="292"/>
      <c r="F182" s="314" t="s">
        <v>1386</v>
      </c>
      <c r="G182" s="292"/>
      <c r="H182" s="292" t="s">
        <v>1460</v>
      </c>
      <c r="I182" s="292" t="s">
        <v>1421</v>
      </c>
      <c r="J182" s="292"/>
      <c r="K182" s="336"/>
    </row>
    <row r="183" spans="2:11" ht="15" customHeight="1">
      <c r="B183" s="315"/>
      <c r="C183" s="292" t="s">
        <v>1461</v>
      </c>
      <c r="D183" s="292"/>
      <c r="E183" s="292"/>
      <c r="F183" s="314" t="s">
        <v>1386</v>
      </c>
      <c r="G183" s="292"/>
      <c r="H183" s="292" t="s">
        <v>1462</v>
      </c>
      <c r="I183" s="292" t="s">
        <v>1421</v>
      </c>
      <c r="J183" s="292"/>
      <c r="K183" s="336"/>
    </row>
    <row r="184" spans="2:11" ht="15" customHeight="1">
      <c r="B184" s="315"/>
      <c r="C184" s="292" t="s">
        <v>1450</v>
      </c>
      <c r="D184" s="292"/>
      <c r="E184" s="292"/>
      <c r="F184" s="314" t="s">
        <v>1386</v>
      </c>
      <c r="G184" s="292"/>
      <c r="H184" s="292" t="s">
        <v>1463</v>
      </c>
      <c r="I184" s="292" t="s">
        <v>1421</v>
      </c>
      <c r="J184" s="292"/>
      <c r="K184" s="336"/>
    </row>
    <row r="185" spans="2:11" ht="15" customHeight="1">
      <c r="B185" s="315"/>
      <c r="C185" s="292" t="s">
        <v>135</v>
      </c>
      <c r="D185" s="292"/>
      <c r="E185" s="292"/>
      <c r="F185" s="314" t="s">
        <v>1392</v>
      </c>
      <c r="G185" s="292"/>
      <c r="H185" s="292" t="s">
        <v>1464</v>
      </c>
      <c r="I185" s="292" t="s">
        <v>1388</v>
      </c>
      <c r="J185" s="292">
        <v>50</v>
      </c>
      <c r="K185" s="336"/>
    </row>
    <row r="186" spans="2:11" ht="15" customHeight="1">
      <c r="B186" s="315"/>
      <c r="C186" s="292" t="s">
        <v>1465</v>
      </c>
      <c r="D186" s="292"/>
      <c r="E186" s="292"/>
      <c r="F186" s="314" t="s">
        <v>1392</v>
      </c>
      <c r="G186" s="292"/>
      <c r="H186" s="292" t="s">
        <v>1466</v>
      </c>
      <c r="I186" s="292" t="s">
        <v>1467</v>
      </c>
      <c r="J186" s="292"/>
      <c r="K186" s="336"/>
    </row>
    <row r="187" spans="2:11" ht="15" customHeight="1">
      <c r="B187" s="315"/>
      <c r="C187" s="292" t="s">
        <v>1468</v>
      </c>
      <c r="D187" s="292"/>
      <c r="E187" s="292"/>
      <c r="F187" s="314" t="s">
        <v>1392</v>
      </c>
      <c r="G187" s="292"/>
      <c r="H187" s="292" t="s">
        <v>1469</v>
      </c>
      <c r="I187" s="292" t="s">
        <v>1467</v>
      </c>
      <c r="J187" s="292"/>
      <c r="K187" s="336"/>
    </row>
    <row r="188" spans="2:11" ht="15" customHeight="1">
      <c r="B188" s="315"/>
      <c r="C188" s="292" t="s">
        <v>1470</v>
      </c>
      <c r="D188" s="292"/>
      <c r="E188" s="292"/>
      <c r="F188" s="314" t="s">
        <v>1392</v>
      </c>
      <c r="G188" s="292"/>
      <c r="H188" s="292" t="s">
        <v>1471</v>
      </c>
      <c r="I188" s="292" t="s">
        <v>1467</v>
      </c>
      <c r="J188" s="292"/>
      <c r="K188" s="336"/>
    </row>
    <row r="189" spans="2:11" ht="15" customHeight="1">
      <c r="B189" s="315"/>
      <c r="C189" s="348" t="s">
        <v>1472</v>
      </c>
      <c r="D189" s="292"/>
      <c r="E189" s="292"/>
      <c r="F189" s="314" t="s">
        <v>1392</v>
      </c>
      <c r="G189" s="292"/>
      <c r="H189" s="292" t="s">
        <v>1473</v>
      </c>
      <c r="I189" s="292" t="s">
        <v>1474</v>
      </c>
      <c r="J189" s="349" t="s">
        <v>1475</v>
      </c>
      <c r="K189" s="336"/>
    </row>
    <row r="190" spans="2:11" ht="15" customHeight="1">
      <c r="B190" s="315"/>
      <c r="C190" s="299" t="s">
        <v>41</v>
      </c>
      <c r="D190" s="292"/>
      <c r="E190" s="292"/>
      <c r="F190" s="314" t="s">
        <v>1386</v>
      </c>
      <c r="G190" s="292"/>
      <c r="H190" s="289" t="s">
        <v>1476</v>
      </c>
      <c r="I190" s="292" t="s">
        <v>1477</v>
      </c>
      <c r="J190" s="292"/>
      <c r="K190" s="336"/>
    </row>
    <row r="191" spans="2:11" ht="15" customHeight="1">
      <c r="B191" s="315"/>
      <c r="C191" s="299" t="s">
        <v>1478</v>
      </c>
      <c r="D191" s="292"/>
      <c r="E191" s="292"/>
      <c r="F191" s="314" t="s">
        <v>1386</v>
      </c>
      <c r="G191" s="292"/>
      <c r="H191" s="292" t="s">
        <v>1479</v>
      </c>
      <c r="I191" s="292" t="s">
        <v>1421</v>
      </c>
      <c r="J191" s="292"/>
      <c r="K191" s="336"/>
    </row>
    <row r="192" spans="2:11" ht="15" customHeight="1">
      <c r="B192" s="315"/>
      <c r="C192" s="299" t="s">
        <v>1480</v>
      </c>
      <c r="D192" s="292"/>
      <c r="E192" s="292"/>
      <c r="F192" s="314" t="s">
        <v>1386</v>
      </c>
      <c r="G192" s="292"/>
      <c r="H192" s="292" t="s">
        <v>1481</v>
      </c>
      <c r="I192" s="292" t="s">
        <v>1421</v>
      </c>
      <c r="J192" s="292"/>
      <c r="K192" s="336"/>
    </row>
    <row r="193" spans="2:11" ht="15" customHeight="1">
      <c r="B193" s="315"/>
      <c r="C193" s="299" t="s">
        <v>1482</v>
      </c>
      <c r="D193" s="292"/>
      <c r="E193" s="292"/>
      <c r="F193" s="314" t="s">
        <v>1392</v>
      </c>
      <c r="G193" s="292"/>
      <c r="H193" s="292" t="s">
        <v>1483</v>
      </c>
      <c r="I193" s="292" t="s">
        <v>1421</v>
      </c>
      <c r="J193" s="292"/>
      <c r="K193" s="336"/>
    </row>
    <row r="194" spans="2:11" ht="15" customHeight="1">
      <c r="B194" s="342"/>
      <c r="C194" s="350"/>
      <c r="D194" s="324"/>
      <c r="E194" s="324"/>
      <c r="F194" s="324"/>
      <c r="G194" s="324"/>
      <c r="H194" s="324"/>
      <c r="I194" s="324"/>
      <c r="J194" s="324"/>
      <c r="K194" s="343"/>
    </row>
    <row r="195" spans="2:11" ht="18.75" customHeight="1">
      <c r="B195" s="289"/>
      <c r="C195" s="292"/>
      <c r="D195" s="292"/>
      <c r="E195" s="292"/>
      <c r="F195" s="314"/>
      <c r="G195" s="292"/>
      <c r="H195" s="292"/>
      <c r="I195" s="292"/>
      <c r="J195" s="292"/>
      <c r="K195" s="289"/>
    </row>
    <row r="196" spans="2:11" ht="18.75" customHeight="1">
      <c r="B196" s="289"/>
      <c r="C196" s="292"/>
      <c r="D196" s="292"/>
      <c r="E196" s="292"/>
      <c r="F196" s="314"/>
      <c r="G196" s="292"/>
      <c r="H196" s="292"/>
      <c r="I196" s="292"/>
      <c r="J196" s="292"/>
      <c r="K196" s="289"/>
    </row>
    <row r="197" spans="2:11" ht="18.75" customHeight="1">
      <c r="B197" s="300"/>
      <c r="C197" s="300"/>
      <c r="D197" s="300"/>
      <c r="E197" s="300"/>
      <c r="F197" s="300"/>
      <c r="G197" s="300"/>
      <c r="H197" s="300"/>
      <c r="I197" s="300"/>
      <c r="J197" s="300"/>
      <c r="K197" s="300"/>
    </row>
    <row r="198" spans="2:11" ht="13.5">
      <c r="B198" s="279"/>
      <c r="C198" s="280"/>
      <c r="D198" s="280"/>
      <c r="E198" s="280"/>
      <c r="F198" s="280"/>
      <c r="G198" s="280"/>
      <c r="H198" s="280"/>
      <c r="I198" s="280"/>
      <c r="J198" s="280"/>
      <c r="K198" s="281"/>
    </row>
    <row r="199" spans="2:11" ht="21">
      <c r="B199" s="282"/>
      <c r="C199" s="283" t="s">
        <v>1484</v>
      </c>
      <c r="D199" s="283"/>
      <c r="E199" s="283"/>
      <c r="F199" s="283"/>
      <c r="G199" s="283"/>
      <c r="H199" s="283"/>
      <c r="I199" s="283"/>
      <c r="J199" s="283"/>
      <c r="K199" s="284"/>
    </row>
    <row r="200" spans="2:11" ht="25.5" customHeight="1">
      <c r="B200" s="282"/>
      <c r="C200" s="351" t="s">
        <v>1485</v>
      </c>
      <c r="D200" s="351"/>
      <c r="E200" s="351"/>
      <c r="F200" s="351" t="s">
        <v>1486</v>
      </c>
      <c r="G200" s="352"/>
      <c r="H200" s="351" t="s">
        <v>1487</v>
      </c>
      <c r="I200" s="351"/>
      <c r="J200" s="351"/>
      <c r="K200" s="284"/>
    </row>
    <row r="201" spans="2:11" ht="5.25" customHeight="1">
      <c r="B201" s="315"/>
      <c r="C201" s="312"/>
      <c r="D201" s="312"/>
      <c r="E201" s="312"/>
      <c r="F201" s="312"/>
      <c r="G201" s="292"/>
      <c r="H201" s="312"/>
      <c r="I201" s="312"/>
      <c r="J201" s="312"/>
      <c r="K201" s="336"/>
    </row>
    <row r="202" spans="2:11" ht="15" customHeight="1">
      <c r="B202" s="315"/>
      <c r="C202" s="292" t="s">
        <v>1477</v>
      </c>
      <c r="D202" s="292"/>
      <c r="E202" s="292"/>
      <c r="F202" s="314" t="s">
        <v>42</v>
      </c>
      <c r="G202" s="292"/>
      <c r="H202" s="292" t="s">
        <v>1488</v>
      </c>
      <c r="I202" s="292"/>
      <c r="J202" s="292"/>
      <c r="K202" s="336"/>
    </row>
    <row r="203" spans="2:11" ht="15" customHeight="1">
      <c r="B203" s="315"/>
      <c r="C203" s="321"/>
      <c r="D203" s="292"/>
      <c r="E203" s="292"/>
      <c r="F203" s="314" t="s">
        <v>43</v>
      </c>
      <c r="G203" s="292"/>
      <c r="H203" s="292" t="s">
        <v>1489</v>
      </c>
      <c r="I203" s="292"/>
      <c r="J203" s="292"/>
      <c r="K203" s="336"/>
    </row>
    <row r="204" spans="2:11" ht="15" customHeight="1">
      <c r="B204" s="315"/>
      <c r="C204" s="321"/>
      <c r="D204" s="292"/>
      <c r="E204" s="292"/>
      <c r="F204" s="314" t="s">
        <v>46</v>
      </c>
      <c r="G204" s="292"/>
      <c r="H204" s="292" t="s">
        <v>1490</v>
      </c>
      <c r="I204" s="292"/>
      <c r="J204" s="292"/>
      <c r="K204" s="336"/>
    </row>
    <row r="205" spans="2:11" ht="15" customHeight="1">
      <c r="B205" s="315"/>
      <c r="C205" s="292"/>
      <c r="D205" s="292"/>
      <c r="E205" s="292"/>
      <c r="F205" s="314" t="s">
        <v>44</v>
      </c>
      <c r="G205" s="292"/>
      <c r="H205" s="292" t="s">
        <v>1491</v>
      </c>
      <c r="I205" s="292"/>
      <c r="J205" s="292"/>
      <c r="K205" s="336"/>
    </row>
    <row r="206" spans="2:11" ht="15" customHeight="1">
      <c r="B206" s="315"/>
      <c r="C206" s="292"/>
      <c r="D206" s="292"/>
      <c r="E206" s="292"/>
      <c r="F206" s="314" t="s">
        <v>45</v>
      </c>
      <c r="G206" s="292"/>
      <c r="H206" s="292" t="s">
        <v>1492</v>
      </c>
      <c r="I206" s="292"/>
      <c r="J206" s="292"/>
      <c r="K206" s="336"/>
    </row>
    <row r="207" spans="2:11" ht="15" customHeight="1">
      <c r="B207" s="315"/>
      <c r="C207" s="292"/>
      <c r="D207" s="292"/>
      <c r="E207" s="292"/>
      <c r="F207" s="314"/>
      <c r="G207" s="292"/>
      <c r="H207" s="292"/>
      <c r="I207" s="292"/>
      <c r="J207" s="292"/>
      <c r="K207" s="336"/>
    </row>
    <row r="208" spans="2:11" ht="15" customHeight="1">
      <c r="B208" s="315"/>
      <c r="C208" s="292" t="s">
        <v>1433</v>
      </c>
      <c r="D208" s="292"/>
      <c r="E208" s="292"/>
      <c r="F208" s="314" t="s">
        <v>78</v>
      </c>
      <c r="G208" s="292"/>
      <c r="H208" s="292" t="s">
        <v>1493</v>
      </c>
      <c r="I208" s="292"/>
      <c r="J208" s="292"/>
      <c r="K208" s="336"/>
    </row>
    <row r="209" spans="2:11" ht="15" customHeight="1">
      <c r="B209" s="315"/>
      <c r="C209" s="321"/>
      <c r="D209" s="292"/>
      <c r="E209" s="292"/>
      <c r="F209" s="314" t="s">
        <v>1330</v>
      </c>
      <c r="G209" s="292"/>
      <c r="H209" s="292" t="s">
        <v>1331</v>
      </c>
      <c r="I209" s="292"/>
      <c r="J209" s="292"/>
      <c r="K209" s="336"/>
    </row>
    <row r="210" spans="2:11" ht="15" customHeight="1">
      <c r="B210" s="315"/>
      <c r="C210" s="292"/>
      <c r="D210" s="292"/>
      <c r="E210" s="292"/>
      <c r="F210" s="314" t="s">
        <v>1328</v>
      </c>
      <c r="G210" s="292"/>
      <c r="H210" s="292" t="s">
        <v>1494</v>
      </c>
      <c r="I210" s="292"/>
      <c r="J210" s="292"/>
      <c r="K210" s="336"/>
    </row>
    <row r="211" spans="2:11" ht="15" customHeight="1">
      <c r="B211" s="353"/>
      <c r="C211" s="321"/>
      <c r="D211" s="321"/>
      <c r="E211" s="321"/>
      <c r="F211" s="314" t="s">
        <v>83</v>
      </c>
      <c r="G211" s="299"/>
      <c r="H211" s="340" t="s">
        <v>1332</v>
      </c>
      <c r="I211" s="340"/>
      <c r="J211" s="340"/>
      <c r="K211" s="354"/>
    </row>
    <row r="212" spans="2:11" ht="15" customHeight="1">
      <c r="B212" s="353"/>
      <c r="C212" s="321"/>
      <c r="D212" s="321"/>
      <c r="E212" s="321"/>
      <c r="F212" s="314" t="s">
        <v>1333</v>
      </c>
      <c r="G212" s="299"/>
      <c r="H212" s="340" t="s">
        <v>1312</v>
      </c>
      <c r="I212" s="340"/>
      <c r="J212" s="340"/>
      <c r="K212" s="354"/>
    </row>
    <row r="213" spans="2:11" ht="15" customHeight="1">
      <c r="B213" s="353"/>
      <c r="C213" s="321"/>
      <c r="D213" s="321"/>
      <c r="E213" s="321"/>
      <c r="F213" s="355"/>
      <c r="G213" s="299"/>
      <c r="H213" s="356"/>
      <c r="I213" s="356"/>
      <c r="J213" s="356"/>
      <c r="K213" s="354"/>
    </row>
    <row r="214" spans="2:11" ht="15" customHeight="1">
      <c r="B214" s="353"/>
      <c r="C214" s="292" t="s">
        <v>1457</v>
      </c>
      <c r="D214" s="321"/>
      <c r="E214" s="321"/>
      <c r="F214" s="314">
        <v>1</v>
      </c>
      <c r="G214" s="299"/>
      <c r="H214" s="340" t="s">
        <v>1495</v>
      </c>
      <c r="I214" s="340"/>
      <c r="J214" s="340"/>
      <c r="K214" s="354"/>
    </row>
    <row r="215" spans="2:11" ht="15" customHeight="1">
      <c r="B215" s="353"/>
      <c r="C215" s="321"/>
      <c r="D215" s="321"/>
      <c r="E215" s="321"/>
      <c r="F215" s="314">
        <v>2</v>
      </c>
      <c r="G215" s="299"/>
      <c r="H215" s="340" t="s">
        <v>1496</v>
      </c>
      <c r="I215" s="340"/>
      <c r="J215" s="340"/>
      <c r="K215" s="354"/>
    </row>
    <row r="216" spans="2:11" ht="15" customHeight="1">
      <c r="B216" s="353"/>
      <c r="C216" s="321"/>
      <c r="D216" s="321"/>
      <c r="E216" s="321"/>
      <c r="F216" s="314">
        <v>3</v>
      </c>
      <c r="G216" s="299"/>
      <c r="H216" s="340" t="s">
        <v>1497</v>
      </c>
      <c r="I216" s="340"/>
      <c r="J216" s="340"/>
      <c r="K216" s="354"/>
    </row>
    <row r="217" spans="2:11" ht="15" customHeight="1">
      <c r="B217" s="353"/>
      <c r="C217" s="321"/>
      <c r="D217" s="321"/>
      <c r="E217" s="321"/>
      <c r="F217" s="314">
        <v>4</v>
      </c>
      <c r="G217" s="299"/>
      <c r="H217" s="340" t="s">
        <v>1498</v>
      </c>
      <c r="I217" s="340"/>
      <c r="J217" s="340"/>
      <c r="K217" s="354"/>
    </row>
    <row r="218" spans="2:11" ht="12.75" customHeight="1">
      <c r="B218" s="357"/>
      <c r="C218" s="358"/>
      <c r="D218" s="358"/>
      <c r="E218" s="358"/>
      <c r="F218" s="358"/>
      <c r="G218" s="358"/>
      <c r="H218" s="358"/>
      <c r="I218" s="358"/>
      <c r="J218" s="358"/>
      <c r="K218" s="359"/>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Darja Kolkova</dc:creator>
  <cp:keywords/>
  <dc:description/>
  <cp:lastModifiedBy>Darja Kolkova</cp:lastModifiedBy>
  <dcterms:created xsi:type="dcterms:W3CDTF">2019-06-06T10:37:08Z</dcterms:created>
  <dcterms:modified xsi:type="dcterms:W3CDTF">2019-06-06T10:37:15Z</dcterms:modified>
  <cp:category/>
  <cp:version/>
  <cp:contentType/>
  <cp:contentStatus/>
</cp:coreProperties>
</file>