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375" windowWidth="28515" windowHeight="12300" activeTab="2"/>
  </bookViews>
  <sheets>
    <sheet name="Krycí list" sheetId="1" r:id="rId1"/>
    <sheet name="Rekapitulace" sheetId="2" r:id="rId2"/>
    <sheet name="Položky" sheetId="3" r:id="rId3"/>
    <sheet name="ZTI" sheetId="4" r:id="rId4"/>
    <sheet name="Elektro 01" sheetId="5" r:id="rId5"/>
    <sheet name="Elektro 02" sheetId="6" r:id="rId6"/>
    <sheet name="Elektro 03" sheetId="7" r:id="rId7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'Rekapitulace'!$G$31</definedName>
    <definedName name="Dodavka0">'Položky'!#REF!</definedName>
    <definedName name="HSV">'Rekapitulace'!$E$31</definedName>
    <definedName name="HSV0">'Položky'!#REF!</definedName>
    <definedName name="HZS">'Rekapitulace'!$I$31</definedName>
    <definedName name="HZS0">'Položky'!#REF!</definedName>
    <definedName name="JKSO">'Krycí list'!$G$2</definedName>
    <definedName name="MJ">'Krycí list'!$G$5</definedName>
    <definedName name="Mont">'Rekapitulace'!$H$31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'Položky'!$A$1:$G$868</definedName>
    <definedName name="_xlnm.Print_Area" localSheetId="1">'Rekapitulace'!$A$1:$I$44</definedName>
    <definedName name="_xlnm.Print_Area" localSheetId="3">'ZTI'!$A$1:$H$50</definedName>
    <definedName name="PocetMJ">'Krycí list'!$G$6</definedName>
    <definedName name="Poznamka">'Krycí list'!$B$37</definedName>
    <definedName name="Projektant">'Krycí list'!$C$8</definedName>
    <definedName name="PSV">'Rekapitulace'!$F$31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  <definedName name="_xlnm.Print_Titles" localSheetId="3">'ZTI'!$1:$5</definedName>
  </definedNames>
  <calcPr calcId="145621"/>
</workbook>
</file>

<file path=xl/sharedStrings.xml><?xml version="1.0" encoding="utf-8"?>
<sst xmlns="http://schemas.openxmlformats.org/spreadsheetml/2006/main" count="2426" uniqueCount="939">
  <si>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</si>
  <si>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</si>
  <si>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</si>
  <si>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</si>
  <si>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</si>
  <si>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</si>
  <si>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</si>
  <si>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</si>
  <si>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</si>
  <si>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</si>
  <si>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</si>
  <si>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</si>
  <si>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</si>
  <si>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</si>
  <si>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</si>
  <si>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</si>
  <si>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</si>
  <si>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</si>
  <si>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</si>
  <si>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</si>
  <si>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</si>
  <si>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</si>
  <si>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</si>
  <si>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</si>
  <si>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</si>
  <si>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</si>
  <si>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</si>
  <si>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</si>
  <si>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</si>
  <si>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</si>
  <si>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</si>
  <si>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</si>
  <si>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</si>
  <si>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</si>
  <si>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</si>
  <si>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</si>
  <si>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</si>
  <si>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</si>
  <si>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</si>
  <si>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 xml:space="preserve">Datum : 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</si>
  <si>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</si>
  <si>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</si>
  <si>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</si>
  <si>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</si>
  <si>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</si>
  <si>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</si>
  <si>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</si>
  <si>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</si>
  <si>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</si>
  <si>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</si>
  <si>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</si>
  <si>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</si>
  <si>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</si>
  <si>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</si>
  <si>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</si>
  <si>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</si>
  <si>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</si>
  <si>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</si>
  <si>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</si>
  <si>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</si>
  <si>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</si>
  <si>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</si>
  <si>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</si>
  <si>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</si>
  <si>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</si>
  <si>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</si>
  <si>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</si>
  <si>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</si>
  <si>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</si>
  <si>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</si>
  <si>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</si>
  <si>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</si>
  <si>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</si>
  <si>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</si>
  <si>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</si>
  <si>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</si>
  <si>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</si>
  <si>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SLEPÝ ROZPOČET</t>
  </si>
  <si>
    <t>Slepý rozpočet</t>
  </si>
  <si>
    <t>Zeťka1806</t>
  </si>
  <si>
    <t>Centrum Krystal - oprava prostor v 7. a 8.NP</t>
  </si>
  <si>
    <t>01</t>
  </si>
  <si>
    <t>Centrum Krystal - oprava prostor v 7.NP</t>
  </si>
  <si>
    <t>3</t>
  </si>
  <si>
    <t>Svislé a kompletní konstrukce</t>
  </si>
  <si>
    <t>317121047RT2</t>
  </si>
  <si>
    <t xml:space="preserve">Překlad nenosný pórobeton, světlost otv. do 105 cm </t>
  </si>
  <si>
    <t>kus</t>
  </si>
  <si>
    <t>nad dvířka do šachty:</t>
  </si>
  <si>
    <t>7.NP:</t>
  </si>
  <si>
    <t>30</t>
  </si>
  <si>
    <t>dveře a dvířka pokojská:</t>
  </si>
  <si>
    <t>317941121R00</t>
  </si>
  <si>
    <t xml:space="preserve">Osazení ocelových válcovaných nosníků do č.12 </t>
  </si>
  <si>
    <t>t</t>
  </si>
  <si>
    <t>Z1 a Z2:</t>
  </si>
  <si>
    <t>Z1:</t>
  </si>
  <si>
    <t>2*1,75*0,00242*30</t>
  </si>
  <si>
    <t>Z2:</t>
  </si>
  <si>
    <t>0,1*0,01216*20</t>
  </si>
  <si>
    <t>342255024R00</t>
  </si>
  <si>
    <t xml:space="preserve">Příčky z desek tl. 10 cm </t>
  </si>
  <si>
    <t>m2</t>
  </si>
  <si>
    <t>A1+ A2:</t>
  </si>
  <si>
    <t>(2,15*2,6-1,585*2,085)*20+((0,8+0,865)*2,6-0,6*0,6)*20</t>
  </si>
  <si>
    <t>B1 + B2:</t>
  </si>
  <si>
    <t>(2,65*2,6-1,585*2,085)*10+((0,58+1,0)*2,6-0,6*0,6)*10</t>
  </si>
  <si>
    <t>pokojská:</t>
  </si>
  <si>
    <t>(1,755+2,295)*2,6-0,6*1,97*2-0,6*0,6</t>
  </si>
  <si>
    <t>342264051RT1</t>
  </si>
  <si>
    <t>Podhled sádrokartonový na zavěšenou ocel. konstr. desky standard tl. 12,5 mm, bez izolace</t>
  </si>
  <si>
    <t>P 02:</t>
  </si>
  <si>
    <t>2,21*1,52*20+2,71*1,52*10</t>
  </si>
  <si>
    <t>342264051RT3</t>
  </si>
  <si>
    <t>Podhled sádrokartonový na zavěšenou ocel. konstr. desky standard impreg. tl. 12,5 mm, bez izolace</t>
  </si>
  <si>
    <t>P 01:</t>
  </si>
  <si>
    <t>2,9*20+3,9*10</t>
  </si>
  <si>
    <t>342267111RT3</t>
  </si>
  <si>
    <t>Obklad trámů sádrokartonem dvoustranný do 0,5/0,5m desky standard impreg. tl. 12,5 mm</t>
  </si>
  <si>
    <t>m</t>
  </si>
  <si>
    <t>pozn. 1:</t>
  </si>
  <si>
    <t>5*2,55</t>
  </si>
  <si>
    <t>342668111R00</t>
  </si>
  <si>
    <t xml:space="preserve">Těsnění styku příčky se stáv. konstrukcí PU pěnou </t>
  </si>
  <si>
    <t>příčka tl. 10 cm:</t>
  </si>
  <si>
    <t>2,15*20+(0,8+0,865)*20</t>
  </si>
  <si>
    <t>2,65*10+(0,58+1,0)*10</t>
  </si>
  <si>
    <t>(1,755+2,295)</t>
  </si>
  <si>
    <t>přizdívka 175 a 170 mm:</t>
  </si>
  <si>
    <t>(0,8+0,025)*20</t>
  </si>
  <si>
    <t>(0,788+0,02)*10</t>
  </si>
  <si>
    <t>342941112R00</t>
  </si>
  <si>
    <t xml:space="preserve">Připojení příček ke stáv.konst.nastřelenou kotvou </t>
  </si>
  <si>
    <t>3*2,6*30+4*2,6</t>
  </si>
  <si>
    <t>346244311R00</t>
  </si>
  <si>
    <t xml:space="preserve">Obezdívky van z desek Ytong tl. 50 mm </t>
  </si>
  <si>
    <t>(1,01+0,7)*2*0,2*20</t>
  </si>
  <si>
    <t>1,61*0,6*10</t>
  </si>
  <si>
    <t>740c:</t>
  </si>
  <si>
    <t>(0,736+1,0)*2*0,2</t>
  </si>
  <si>
    <t>346275113R00</t>
  </si>
  <si>
    <t xml:space="preserve">Přizdívky z desek Ytong tl. 100 mm </t>
  </si>
  <si>
    <t>7NP:</t>
  </si>
  <si>
    <t>0,9*1,2</t>
  </si>
  <si>
    <t>346275115R00</t>
  </si>
  <si>
    <t xml:space="preserve">Přizdívky z desek Ytong tl. 150 mm </t>
  </si>
  <si>
    <t>(0,8+0,025)*2,6*20</t>
  </si>
  <si>
    <t>0,98*(1,1+1,2)*20</t>
  </si>
  <si>
    <t>(0,788+0,02)*2,6*10</t>
  </si>
  <si>
    <t>0,9*1,1+1,1*1,2</t>
  </si>
  <si>
    <t>342 26</t>
  </si>
  <si>
    <t xml:space="preserve">Čelo sníženého SDK podhledu </t>
  </si>
  <si>
    <t>1,52*30</t>
  </si>
  <si>
    <t>13233662</t>
  </si>
  <si>
    <t>Úhelník nerovnoramenný L jakost S235  50x30x4 mm</t>
  </si>
  <si>
    <t>2*1,75*0,00242*30*1,08</t>
  </si>
  <si>
    <t>13335426</t>
  </si>
  <si>
    <t>Úhelník nerovnoramenný L jakost S235 120x80x8 mm</t>
  </si>
  <si>
    <t>0,1*0,01216*20*1,08</t>
  </si>
  <si>
    <t>4</t>
  </si>
  <si>
    <t>Vodorovné konstrukce</t>
  </si>
  <si>
    <t>416061132R00</t>
  </si>
  <si>
    <t xml:space="preserve">Kazetový podhled 600x600, bez izolace </t>
  </si>
  <si>
    <t>P03:</t>
  </si>
  <si>
    <t>31,48+58,24+21,48+40,1+38+23,3+45,8</t>
  </si>
  <si>
    <t>61</t>
  </si>
  <si>
    <t>Upravy povrchů vnitřní</t>
  </si>
  <si>
    <t>611421231R00</t>
  </si>
  <si>
    <t xml:space="preserve">Oprava váp.omítek stropů do 10% plochy - štukových </t>
  </si>
  <si>
    <t>bod 2:</t>
  </si>
  <si>
    <t>16,3+7,63</t>
  </si>
  <si>
    <t>612421231R00</t>
  </si>
  <si>
    <t xml:space="preserve">Oprava vápen.omítek stěn do 10 % pl. - štukových </t>
  </si>
  <si>
    <t>(3,4+4,61+3,4+2,25)*2*2,55</t>
  </si>
  <si>
    <t>bod 6:</t>
  </si>
  <si>
    <t>(3,4+9,66)*2*2,55</t>
  </si>
  <si>
    <t>(36,02+1,6)*2*2,55</t>
  </si>
  <si>
    <t>(6,48+3,365)*2*2,55</t>
  </si>
  <si>
    <t>(18,05+2,22)*2*2,55</t>
  </si>
  <si>
    <t>(13,1+3,25)*2*2,55</t>
  </si>
  <si>
    <t>(28,82+1,6)*2*2,55</t>
  </si>
  <si>
    <t>612421331R00</t>
  </si>
  <si>
    <t xml:space="preserve">Oprava vápen.omítek stěn do 30 % pl. - štukových </t>
  </si>
  <si>
    <t>bod 7:</t>
  </si>
  <si>
    <t>(1,92+1,4)*2*2,55</t>
  </si>
  <si>
    <t>(1,785+1,0)*2*0,55</t>
  </si>
  <si>
    <t>(1,01+1,185)*2*0,55</t>
  </si>
  <si>
    <t>(1,27+1,06)*2*0,55</t>
  </si>
  <si>
    <t>(1,79+0,915)*2*0,55</t>
  </si>
  <si>
    <t>(1,1+1,78)*2*0,55</t>
  </si>
  <si>
    <t>(1,23+0,96)*2*0,55</t>
  </si>
  <si>
    <t>(1,23+0,95)*2*0,55</t>
  </si>
  <si>
    <t>(1,8+1,08)*2*0,55</t>
  </si>
  <si>
    <t>(4,38+1,3)*2*2,55</t>
  </si>
  <si>
    <t>612421637R00</t>
  </si>
  <si>
    <t xml:space="preserve">Omítka vnitřní zdiva, MVC, štuková </t>
  </si>
  <si>
    <t>(2,15*2,6-0,7*1,97)*20+((0,8+0,865)*2,6-0,6*0,6)*20*2</t>
  </si>
  <si>
    <t>(2,65*2,6-0,7*1,97)*10+((0,58+1,0)*2,6-0,6*0,6)*10*2</t>
  </si>
  <si>
    <t>((1,755+2,295)*2,6-0,6*1,97*2-0,6*0,6)*2</t>
  </si>
  <si>
    <t>612451121R00</t>
  </si>
  <si>
    <t xml:space="preserve">Omítka vnitřní zdiva, cementová (MC), hladká </t>
  </si>
  <si>
    <t>pod obklady:</t>
  </si>
  <si>
    <t>((2,15+1,78)*2*2,4-(0,7*1,97+0,6*0,6+0,2*0,15)+2*0,175*0,98)*20</t>
  </si>
  <si>
    <t>((2,65+1,78)*2*2,4-(0,7*1,97+0,6*0,6+0,2*0,15)+0,9*0,17+1,1*0,175)*10</t>
  </si>
  <si>
    <t>720b:</t>
  </si>
  <si>
    <t>(1,295+1,755)*2*2,4-0,6*1,97</t>
  </si>
  <si>
    <t>720c:</t>
  </si>
  <si>
    <t>(1,04+0,9)*2*2,4-0,6*1,97</t>
  </si>
  <si>
    <t>727a:</t>
  </si>
  <si>
    <t>(1,0+1,785)*2*2,4-0,6*1,97*2</t>
  </si>
  <si>
    <t>727b:</t>
  </si>
  <si>
    <t>(1,01+1,185)*2*2,4-0,6*1,97</t>
  </si>
  <si>
    <t>728a:</t>
  </si>
  <si>
    <t>(1,06+1,27)*2*2,4-0,6*1,97</t>
  </si>
  <si>
    <t>728b:</t>
  </si>
  <si>
    <t>(0,915+1,79)*2*2,4-0,6*1,97*2</t>
  </si>
  <si>
    <t>728c:</t>
  </si>
  <si>
    <t>767:</t>
  </si>
  <si>
    <t>(1,1+1,78)*2*2,4-0,6*1,97*2</t>
  </si>
  <si>
    <t>768:</t>
  </si>
  <si>
    <t>(0,96+1,23)*2*2,4-0,6*1,97</t>
  </si>
  <si>
    <t>769:</t>
  </si>
  <si>
    <t>770:</t>
  </si>
  <si>
    <t>(1,08+1,8)*2*2,4-0,6*1,97*2</t>
  </si>
  <si>
    <t>63</t>
  </si>
  <si>
    <t>Podlahy a podlahové konstrukce</t>
  </si>
  <si>
    <t>631319171R00</t>
  </si>
  <si>
    <t xml:space="preserve">Příplatek za stržení povrchu mazaniny tl. 8 cm </t>
  </si>
  <si>
    <t>m3</t>
  </si>
  <si>
    <t>P2:</t>
  </si>
  <si>
    <t>(3,9*10+2,9*20+2,0+1,08)*0,03</t>
  </si>
  <si>
    <t>631362021R00</t>
  </si>
  <si>
    <t xml:space="preserve">Výztuž mazanin svařovanou sítí z drátů Kari </t>
  </si>
  <si>
    <t>(3,9*10+2,9*20+2,0+1,08)*0,00099</t>
  </si>
  <si>
    <t>632411109R00</t>
  </si>
  <si>
    <t xml:space="preserve">Samonivelační stěrka, ruč.zpracování tl.9 mm </t>
  </si>
  <si>
    <t>P1:</t>
  </si>
  <si>
    <t>5,56+2,28+0,94+2,3+2,83+1,72+1,22+1,8+1,3+1,72+1,22+2,0+1,2+1,2+2,0+5,7</t>
  </si>
  <si>
    <t>632413110R00</t>
  </si>
  <si>
    <t xml:space="preserve">Potěr ze SMS, ruční zpracování, tl. 10 mm </t>
  </si>
  <si>
    <t>P4:</t>
  </si>
  <si>
    <t>19,66*20+18,72*10+16,3+7,63+10,31+19,66+14,9+15,5+13,4+23,6+11,3</t>
  </si>
  <si>
    <t>632413120R00</t>
  </si>
  <si>
    <t xml:space="preserve">Potěr ze SMS, ruční zpracování, tl. 20 mm </t>
  </si>
  <si>
    <t>P3:</t>
  </si>
  <si>
    <t>31,48+58,24+21,48+18,4+33,2+40,1+38+23,3+45,8</t>
  </si>
  <si>
    <t>632413130R00</t>
  </si>
  <si>
    <t xml:space="preserve">Potěr ze SMS, ruční zpracování, tl. 30 mm </t>
  </si>
  <si>
    <t>(3,9*10+2,9*20+2,0+1,08)</t>
  </si>
  <si>
    <t>64</t>
  </si>
  <si>
    <t>Výplně otvorů</t>
  </si>
  <si>
    <t>642941111RT2</t>
  </si>
  <si>
    <t>Pouzdro pro posuvné dveře jednostranné, do zdiva jednostranné pouzdro 700/1970 mm</t>
  </si>
  <si>
    <t>642944121R00</t>
  </si>
  <si>
    <t xml:space="preserve">Osazení ocelových zárubní dodatečně do 2,5 m2 </t>
  </si>
  <si>
    <t>2+1</t>
  </si>
  <si>
    <t>553310322</t>
  </si>
  <si>
    <t>Zárubeň ocelová HSE "DZD" 100, 800x1970 L, P</t>
  </si>
  <si>
    <t>94</t>
  </si>
  <si>
    <t>Lešení a stavební výtahy</t>
  </si>
  <si>
    <t>941955001R00</t>
  </si>
  <si>
    <t xml:space="preserve">Lešení lehké pomocné, výška podlahy do 1,2 m </t>
  </si>
  <si>
    <t>95</t>
  </si>
  <si>
    <t>Dokončovací konstrukce na pozemních stavbách</t>
  </si>
  <si>
    <t>952901111R00</t>
  </si>
  <si>
    <t xml:space="preserve">Vyčištění budov o výšce podlaží do 4 m </t>
  </si>
  <si>
    <t>1492,07</t>
  </si>
  <si>
    <t>953941411R00</t>
  </si>
  <si>
    <t xml:space="preserve">Osazení železných ventilací o ploše do 0,10 m2 </t>
  </si>
  <si>
    <t>42</t>
  </si>
  <si>
    <t>953981104R00</t>
  </si>
  <si>
    <t xml:space="preserve">Chemické kotvy do betonu, M 14, ampule </t>
  </si>
  <si>
    <t>2*20</t>
  </si>
  <si>
    <t>950 00</t>
  </si>
  <si>
    <t xml:space="preserve">Repase, nátěr a montáž dřevěného madla </t>
  </si>
  <si>
    <t>2*36,02-18*0,8-1,8</t>
  </si>
  <si>
    <t>2*18,05-9*0,8-1,8</t>
  </si>
  <si>
    <t>2*28,82-13*0,8-1,4</t>
  </si>
  <si>
    <t>950 01</t>
  </si>
  <si>
    <t xml:space="preserve">Demontáž a montáž hasicích přístrojů </t>
  </si>
  <si>
    <t>kpl</t>
  </si>
  <si>
    <t>950 02</t>
  </si>
  <si>
    <t>Demontáž a montáž orientačního značení a informačních cedulí</t>
  </si>
  <si>
    <t>950 03</t>
  </si>
  <si>
    <t xml:space="preserve">Požární ucpávky </t>
  </si>
  <si>
    <t>28350291</t>
  </si>
  <si>
    <t>Mřížka větrací PVC kulatá 125 mm</t>
  </si>
  <si>
    <t>96</t>
  </si>
  <si>
    <t>Bourání konstrukcí</t>
  </si>
  <si>
    <t>962031113R00</t>
  </si>
  <si>
    <t xml:space="preserve">Bourání příček z cihel pálených plných tl. 65 mm </t>
  </si>
  <si>
    <t>vyzděná jádra:</t>
  </si>
  <si>
    <t>bod 1:</t>
  </si>
  <si>
    <t>(2,15+2,09+3*1,77+0,8)*2,6*2-0,6*1,97*2*2</t>
  </si>
  <si>
    <t>(2,55+2,49+3*1,77+0,8)*2,6*2-0,6*1,97*2*2</t>
  </si>
  <si>
    <t>962051115R00</t>
  </si>
  <si>
    <t xml:space="preserve">Bourání příček železobetonových tl. 10 cm </t>
  </si>
  <si>
    <t>(1,54*2,6-0,8*1,97)*30</t>
  </si>
  <si>
    <t>965042131R00</t>
  </si>
  <si>
    <t xml:space="preserve">Bourání mazanin betonových  tl. 10 cm, pl. 4 m2 </t>
  </si>
  <si>
    <t>(1,77*1,2*20+1,6*1,77*10+1,2*0,8*20+1,2*0,9*10)*0,05</t>
  </si>
  <si>
    <t>bod 3:</t>
  </si>
  <si>
    <t>(1,735*1,15+1,115*0,88)*0,05</t>
  </si>
  <si>
    <t>965048515R00</t>
  </si>
  <si>
    <t xml:space="preserve">Broušení betonových povrchů do tl. 5 mm </t>
  </si>
  <si>
    <t>(1,54*2,15+3,4*4,79)*20*0,3</t>
  </si>
  <si>
    <t>(2,65*1,54+3,4*4,29)*10*0,3</t>
  </si>
  <si>
    <t>2,7+1,72+1,22+1,3+1,22+2,0+1,2+1,2+2,0+5,7</t>
  </si>
  <si>
    <t>965048516R00</t>
  </si>
  <si>
    <t xml:space="preserve">Příplatek za každý další 1 mm broušení bet.povrchu </t>
  </si>
  <si>
    <t>(1,54*2,15+3,4*4,79)*20*0,3*5</t>
  </si>
  <si>
    <t>(2,65*1,54+3,4*4,29)*10*0,3*5</t>
  </si>
  <si>
    <t>965081713R00</t>
  </si>
  <si>
    <t xml:space="preserve">Bourání dlažeb keramických tl.10 mm, nad 1 m2 </t>
  </si>
  <si>
    <t>968061125R00</t>
  </si>
  <si>
    <t xml:space="preserve">Vyvěšení dřevěných dveřních křídel pl. do 2 m2 </t>
  </si>
  <si>
    <t>4*30</t>
  </si>
  <si>
    <t>bod 4:</t>
  </si>
  <si>
    <t>bod 5:</t>
  </si>
  <si>
    <t>968072455R00</t>
  </si>
  <si>
    <t xml:space="preserve">Vybourání kovových dveřních zárubní pl. do 2 m2 </t>
  </si>
  <si>
    <t>jádro:</t>
  </si>
  <si>
    <t>2*0,6*1,97*4</t>
  </si>
  <si>
    <t>pokoj:</t>
  </si>
  <si>
    <t>0,8*1,97*30</t>
  </si>
  <si>
    <t>97</t>
  </si>
  <si>
    <t>Prorážení otvorů</t>
  </si>
  <si>
    <t>970251100R00</t>
  </si>
  <si>
    <t xml:space="preserve">Řezání železobetonu hl. řezu 100 mm </t>
  </si>
  <si>
    <t>(1,54+2*2,6)*30</t>
  </si>
  <si>
    <t>976072321R00</t>
  </si>
  <si>
    <t xml:space="preserve">Vybourání kov. komín. dvířek nad 0,3 m2 ze zdi cih </t>
  </si>
  <si>
    <t>vyzděná jádra - revizní dvířka:</t>
  </si>
  <si>
    <t>976081111R00</t>
  </si>
  <si>
    <t xml:space="preserve">Vybourání pozedního madla z jakéhokoliv zdiva </t>
  </si>
  <si>
    <t>978011121R00</t>
  </si>
  <si>
    <t xml:space="preserve">Otlučení omítek vnitřních vápenných stropů do 10 % </t>
  </si>
  <si>
    <t>978013121R00</t>
  </si>
  <si>
    <t xml:space="preserve">Otlučení omítek vnitřních stěn v rozsahu do 10 % </t>
  </si>
  <si>
    <t>978013141R00</t>
  </si>
  <si>
    <t xml:space="preserve">Otlučení omítek vnitřních stěn v rozsahu do 30 % </t>
  </si>
  <si>
    <t>978021191R00</t>
  </si>
  <si>
    <t xml:space="preserve">Otlučení cementových omítek vnitřních stěn do 100% </t>
  </si>
  <si>
    <t>(1,785+1,0)*2*2,0-0,6*1,97*2</t>
  </si>
  <si>
    <t>(1,01+1,185)*2*2,0-0,6*1,97</t>
  </si>
  <si>
    <t>(1,27+1,06)*2*2,0-0,6*1,97</t>
  </si>
  <si>
    <t>(1,79+0,915)*2*2,0-0,6*1,97*2</t>
  </si>
  <si>
    <t>(1,1+1,78)*2*2,0-0,6*1,97*2</t>
  </si>
  <si>
    <t>(1,23+0,96)*2*2,0-0,6*1,97</t>
  </si>
  <si>
    <t>(1,23+0,95)*2*2,0-0,6*1,97</t>
  </si>
  <si>
    <t>(1,8+1,08)*2*2,0-0,6*1,97*2</t>
  </si>
  <si>
    <t>978059531R00</t>
  </si>
  <si>
    <t xml:space="preserve">Odsekání vnitřních obkladů stěn nad 2 m2 </t>
  </si>
  <si>
    <t>8.NP:</t>
  </si>
  <si>
    <t>99</t>
  </si>
  <si>
    <t>Staveništní přesun hmot</t>
  </si>
  <si>
    <t>999281112R00</t>
  </si>
  <si>
    <t xml:space="preserve">Přesun hmot pro opravy a údržbu do výšky 36 m </t>
  </si>
  <si>
    <t>711</t>
  </si>
  <si>
    <t>Izolace proti vodě</t>
  </si>
  <si>
    <t>711212000R00</t>
  </si>
  <si>
    <t xml:space="preserve">Penetrace podkladu pod hydroizolační nátěr,vč.dod. </t>
  </si>
  <si>
    <t>dlažby:</t>
  </si>
  <si>
    <t>obklady:</t>
  </si>
  <si>
    <t>((2,15+1,78)*2-0,7)*0,1*20</t>
  </si>
  <si>
    <t>(2*0,8+1,01)*(2,0-0,1)*20</t>
  </si>
  <si>
    <t>((2,65+1,78)*2-0,7)*0,1*10</t>
  </si>
  <si>
    <t>(2*0,755+1,61)*(2,0-0,1)*10</t>
  </si>
  <si>
    <t>((1,78+1,1)*2-0,6)*0,1</t>
  </si>
  <si>
    <t>(2*0,8+1,1)*(2,0-0,1)</t>
  </si>
  <si>
    <t>((1,13+0,9)*2-0,6)*0,1</t>
  </si>
  <si>
    <t>711212001R00</t>
  </si>
  <si>
    <t xml:space="preserve">Hydroizolační povlak - nátěr </t>
  </si>
  <si>
    <t>711212002R00</t>
  </si>
  <si>
    <t xml:space="preserve">Hydroizolační povlak - nátěr nebo stěrka </t>
  </si>
  <si>
    <t>711212601R00</t>
  </si>
  <si>
    <t xml:space="preserve">Těsnicí pás do spoje podlaha - stěna </t>
  </si>
  <si>
    <t>((2,15+1,78)*2-0,7)*20</t>
  </si>
  <si>
    <t>((2,65+1,78)*2-0,7)*10</t>
  </si>
  <si>
    <t>((1,78+1,1)*2-0,6)</t>
  </si>
  <si>
    <t>((1,13+0,9)*2-0,6)</t>
  </si>
  <si>
    <t>711212602R00</t>
  </si>
  <si>
    <t xml:space="preserve">Těsnicí roh vnější, vnitřní do spoje podlaha-stěna </t>
  </si>
  <si>
    <t>8*30</t>
  </si>
  <si>
    <t>711212611R00</t>
  </si>
  <si>
    <t xml:space="preserve">Těsnicí pás do spoje stěna - stěna </t>
  </si>
  <si>
    <t>2*2,5*30+2*2,5</t>
  </si>
  <si>
    <t>998711203R00</t>
  </si>
  <si>
    <t xml:space="preserve">Přesun hmot pro izolace proti vodě, výšky do 60 m </t>
  </si>
  <si>
    <t>713</t>
  </si>
  <si>
    <t>Izolace tepelné</t>
  </si>
  <si>
    <t>713121118RU1</t>
  </si>
  <si>
    <t>Montáž dilatačního pásku podél stěn včetně dodávky</t>
  </si>
  <si>
    <t>((2,15+1,78)*2)*20</t>
  </si>
  <si>
    <t>((2,65+1,78)*2)*10</t>
  </si>
  <si>
    <t>((1,78+1,1)*2)</t>
  </si>
  <si>
    <t>((1,13+0,9)*2)</t>
  </si>
  <si>
    <t>713121121R00</t>
  </si>
  <si>
    <t xml:space="preserve">Izolace tepelná podlah na sucho, dvouvrstvá </t>
  </si>
  <si>
    <t>28375300.A</t>
  </si>
  <si>
    <t>Ethafoam izolační podložka pod podlahy tl. 5 mm</t>
  </si>
  <si>
    <t>(3,9*10+2,9*20+2,0+1,08)*2*1,02</t>
  </si>
  <si>
    <t>998713204R00</t>
  </si>
  <si>
    <t xml:space="preserve">Přesun hmot pro izolace tepelné, výšky do 36 m </t>
  </si>
  <si>
    <t>720</t>
  </si>
  <si>
    <t>Zdravotechnická instalace</t>
  </si>
  <si>
    <t>721 00</t>
  </si>
  <si>
    <t>Provedení ZTI viz samostatná část PD</t>
  </si>
  <si>
    <t>P 720</t>
  </si>
  <si>
    <t xml:space="preserve">Stavební přípomoci </t>
  </si>
  <si>
    <t>725</t>
  </si>
  <si>
    <t>Zařizovací předměty</t>
  </si>
  <si>
    <t>725299101R00</t>
  </si>
  <si>
    <t xml:space="preserve">Montáž koupelnových doplňků - mýdelníků, držáků ap </t>
  </si>
  <si>
    <t>soubor</t>
  </si>
  <si>
    <t>pokoje:</t>
  </si>
  <si>
    <t>30*6</t>
  </si>
  <si>
    <t>mýdelník:</t>
  </si>
  <si>
    <t>720b,727a,728b,767,770:</t>
  </si>
  <si>
    <t>5</t>
  </si>
  <si>
    <t>zásobník na papírové ručníky:</t>
  </si>
  <si>
    <t>koš :</t>
  </si>
  <si>
    <t>720b,727a,728b,767,770,740d:</t>
  </si>
  <si>
    <t>6</t>
  </si>
  <si>
    <t>zásobník WC papíru:</t>
  </si>
  <si>
    <t>720c,727b,728c,768,769,740d:</t>
  </si>
  <si>
    <t>WC štětka:</t>
  </si>
  <si>
    <t>držák hyg.sáčků:</t>
  </si>
  <si>
    <t>740d:</t>
  </si>
  <si>
    <t>závěs na ručník:</t>
  </si>
  <si>
    <t>vysoušeč vlasů:</t>
  </si>
  <si>
    <t>725989101R00</t>
  </si>
  <si>
    <t xml:space="preserve">Montáž dvířek kovových i z PH </t>
  </si>
  <si>
    <t>30*2</t>
  </si>
  <si>
    <t>551 490</t>
  </si>
  <si>
    <t xml:space="preserve">Pevný vysoušeč vlasů pistolový </t>
  </si>
  <si>
    <t>551 491</t>
  </si>
  <si>
    <t>55149001</t>
  </si>
  <si>
    <t>Zásobník nerez na toaletní papír SLZN 01</t>
  </si>
  <si>
    <t>55149010</t>
  </si>
  <si>
    <t>Zásobník nerez na papírové ručníky SLZN 03</t>
  </si>
  <si>
    <t>55149015</t>
  </si>
  <si>
    <t>Zásobník nerez na hygienické sáčky SLZN 29</t>
  </si>
  <si>
    <t>55149020</t>
  </si>
  <si>
    <t>Dávkovač tek. mýdla nerez SLZN 04 2 díly 1 l</t>
  </si>
  <si>
    <t>55149032</t>
  </si>
  <si>
    <t>Koš odpadkový nerezový SLZN 12 obsah 20 l</t>
  </si>
  <si>
    <t>55149051</t>
  </si>
  <si>
    <t>Kartáč WC s nerez držákem nástěnným SLZN 25</t>
  </si>
  <si>
    <t>55347616</t>
  </si>
  <si>
    <t>Dvířka revizní se zámkem bílá 150x200 mm</t>
  </si>
  <si>
    <t>55347626</t>
  </si>
  <si>
    <t>Dvířka revizní se zámkem bílá 600x600 mm</t>
  </si>
  <si>
    <t>998725204R00</t>
  </si>
  <si>
    <t xml:space="preserve">Přesun hmot pro zařizovací předměty, výšky do 36 m </t>
  </si>
  <si>
    <t>766</t>
  </si>
  <si>
    <t>Konstrukce truhlářské</t>
  </si>
  <si>
    <t>766111820R00</t>
  </si>
  <si>
    <t xml:space="preserve">Demontáž dřevěných stěn plných </t>
  </si>
  <si>
    <t>umakartová jádra:</t>
  </si>
  <si>
    <t>(2,15+2,09+3*1,77+0,8)*2,55*18</t>
  </si>
  <si>
    <t>(2,55+2,49+3*1,77+0,8)*2,55*8</t>
  </si>
  <si>
    <t>(2*2,17+3*1,74+0,88)*2,55</t>
  </si>
  <si>
    <t>766421811R00</t>
  </si>
  <si>
    <t xml:space="preserve">Demontáž obložení podhledů panely do 1,5 m2 </t>
  </si>
  <si>
    <t>podhled v byt. jádru:</t>
  </si>
  <si>
    <t>1,2*0,8*20</t>
  </si>
  <si>
    <t>1,2*0,9*10</t>
  </si>
  <si>
    <t>0,88*1,15</t>
  </si>
  <si>
    <t>766421812R00</t>
  </si>
  <si>
    <t xml:space="preserve">Demontáž obložení podhledů panely nad 1,5 m2 </t>
  </si>
  <si>
    <t>1,77*1,2*20</t>
  </si>
  <si>
    <t>1,6*1,77*10</t>
  </si>
  <si>
    <t>1,735*1,15</t>
  </si>
  <si>
    <t>766661112R00</t>
  </si>
  <si>
    <t xml:space="preserve">Montáž dveří do zárubně,otevíravých 1kř.do 0,8 m </t>
  </si>
  <si>
    <t>T/3:</t>
  </si>
  <si>
    <t>766661413R00</t>
  </si>
  <si>
    <t xml:space="preserve">Montáž dveří protipožár.1kř.do 80 cm, bez kukátka </t>
  </si>
  <si>
    <t>T/1:</t>
  </si>
  <si>
    <t>33</t>
  </si>
  <si>
    <t>766666112R00</t>
  </si>
  <si>
    <t xml:space="preserve">Montáž dveří posuvných, osazení závěsu, 1kř. </t>
  </si>
  <si>
    <t>766669921R00</t>
  </si>
  <si>
    <t xml:space="preserve">Montáž zámku </t>
  </si>
  <si>
    <t>33+30+3+1</t>
  </si>
  <si>
    <t>766670021R00</t>
  </si>
  <si>
    <t xml:space="preserve">Montáž kliky a štítku </t>
  </si>
  <si>
    <t>766694111R00</t>
  </si>
  <si>
    <t xml:space="preserve">Montáž parapetních desek š.do 30 cm </t>
  </si>
  <si>
    <t>1,4*33+1,3*3+1,2+2*2,8</t>
  </si>
  <si>
    <t>766695213R00</t>
  </si>
  <si>
    <t xml:space="preserve">Montáž prahů dveří jednokřídlových š. nad 10 cm </t>
  </si>
  <si>
    <t>17+16</t>
  </si>
  <si>
    <t>766825811R00</t>
  </si>
  <si>
    <t xml:space="preserve">Demontáž vestavěných skříní 1křídlových </t>
  </si>
  <si>
    <t>4*10</t>
  </si>
  <si>
    <t>766825821R00</t>
  </si>
  <si>
    <t xml:space="preserve">Demontáž vestavěných skříní 2křídlových </t>
  </si>
  <si>
    <t>1*20</t>
  </si>
  <si>
    <t>0</t>
  </si>
  <si>
    <t>2</t>
  </si>
  <si>
    <t>549 00</t>
  </si>
  <si>
    <t xml:space="preserve">Elektromechanický zámek </t>
  </si>
  <si>
    <t>766 00</t>
  </si>
  <si>
    <t xml:space="preserve">Demontáž garnýže </t>
  </si>
  <si>
    <t>766 44</t>
  </si>
  <si>
    <t xml:space="preserve">Dmtž parapet deska š -30cm dl 1m- </t>
  </si>
  <si>
    <t>7</t>
  </si>
  <si>
    <t>54914620</t>
  </si>
  <si>
    <t>Dveřní kování</t>
  </si>
  <si>
    <t>30+3+1</t>
  </si>
  <si>
    <t>54926043</t>
  </si>
  <si>
    <t>Zámek</t>
  </si>
  <si>
    <t>60775303</t>
  </si>
  <si>
    <t>Parapet interiér DTD šíře 250 mm  s nosem</t>
  </si>
  <si>
    <t>56,9*1,1</t>
  </si>
  <si>
    <t>60775451</t>
  </si>
  <si>
    <t>Krytka boční plastová pro DTD parapet 250 mm 2 ks</t>
  </si>
  <si>
    <t>sada</t>
  </si>
  <si>
    <t>39*2</t>
  </si>
  <si>
    <t>61164959</t>
  </si>
  <si>
    <t>Dveře vnitř. lamino 1kř. plné  70x197</t>
  </si>
  <si>
    <t>T/2:</t>
  </si>
  <si>
    <t>61164960</t>
  </si>
  <si>
    <t>Dveře vnitř. lamino 1kř. plné  80x197</t>
  </si>
  <si>
    <t>T/4:</t>
  </si>
  <si>
    <t>61165638</t>
  </si>
  <si>
    <t>Dveře požární EI30 DP3  80x197 cm</t>
  </si>
  <si>
    <t>61187161</t>
  </si>
  <si>
    <t>Prah dubový délka 80 cm šířka 15 cm tl. 2 cm</t>
  </si>
  <si>
    <t>998766204R00</t>
  </si>
  <si>
    <t xml:space="preserve">Přesun hmot pro truhlářské konstr., výšky do 36 m </t>
  </si>
  <si>
    <t>767</t>
  </si>
  <si>
    <t>Konstrukce zámečnické</t>
  </si>
  <si>
    <t>767581802R00</t>
  </si>
  <si>
    <t xml:space="preserve">Demontáž podhledů - lamel </t>
  </si>
  <si>
    <t>31,48+58,24+21,48+40,1+38,0+28,5+45,8</t>
  </si>
  <si>
    <t>767582800R00</t>
  </si>
  <si>
    <t xml:space="preserve">Demontáž podhledů - roštů </t>
  </si>
  <si>
    <t>767584801R00</t>
  </si>
  <si>
    <t xml:space="preserve">Demontáž doplňků podhledů-zářivkových těles </t>
  </si>
  <si>
    <t>2 kus/10 m2:</t>
  </si>
  <si>
    <t>53</t>
  </si>
  <si>
    <t>767584811R00</t>
  </si>
  <si>
    <t xml:space="preserve">Demontáž doplňků podhledů-vzduchotech.mřížek </t>
  </si>
  <si>
    <t>1 kus/10 m2:</t>
  </si>
  <si>
    <t>27</t>
  </si>
  <si>
    <t>998767204R00</t>
  </si>
  <si>
    <t xml:space="preserve">Přesun hmot pro zámečnické konstr., výšky do 36 m </t>
  </si>
  <si>
    <t>771</t>
  </si>
  <si>
    <t>Podlahy z dlaždic a obklady</t>
  </si>
  <si>
    <t>771101210R00</t>
  </si>
  <si>
    <t xml:space="preserve">Penetrace podkladu pod dlažby </t>
  </si>
  <si>
    <t>dlažba:</t>
  </si>
  <si>
    <t>sokl:</t>
  </si>
  <si>
    <t>((3,65+1,52)*2-(0,7*3+0,8*2))*0,1</t>
  </si>
  <si>
    <t>((1,31+1,755)*2-0,7)*0,1</t>
  </si>
  <si>
    <t>((1,92+1,4)*2-(0,8+0,6))*0,1</t>
  </si>
  <si>
    <t>((1,28+1,27)*2-(0,8+0,6*2))*0,1</t>
  </si>
  <si>
    <t>((4,38+1,3)*2-(0,8*2+0,6*2))*0,1</t>
  </si>
  <si>
    <t>771445014R00</t>
  </si>
  <si>
    <t>Obklad soklíků hutných, rovných,tmel,v.do 100 mm vč.úpravy podkladu a spárování</t>
  </si>
  <si>
    <t>((3,65+1,52)*2-(0,7*3+0,8*2))</t>
  </si>
  <si>
    <t>((1,31+1,755)*2-0,7)</t>
  </si>
  <si>
    <t>((1,92+1,4)*2-(0,8+0,6))</t>
  </si>
  <si>
    <t>((1,28+1,27)*2-(0,8+0,6*2))</t>
  </si>
  <si>
    <t>((4,38+1,3)*2-(0,8*2+0,6*2))</t>
  </si>
  <si>
    <t>771575109R00</t>
  </si>
  <si>
    <t>Montáž podlah keram.,hladké, tmel vč.úpravy podkladu a spárování</t>
  </si>
  <si>
    <t>771577114R00</t>
  </si>
  <si>
    <t xml:space="preserve">Lišta přechodová </t>
  </si>
  <si>
    <t>0,7*30+0,6*2</t>
  </si>
  <si>
    <t>597642030</t>
  </si>
  <si>
    <t xml:space="preserve">Dlažba dodávka </t>
  </si>
  <si>
    <t>135,07*1,1</t>
  </si>
  <si>
    <t>59764241</t>
  </si>
  <si>
    <t xml:space="preserve">Dlažba - sokl - dodávka </t>
  </si>
  <si>
    <t>28,97*1,2</t>
  </si>
  <si>
    <t>998771202R00</t>
  </si>
  <si>
    <t xml:space="preserve">Přesun hmot pro podlahy z dlaždic, výšky do 12 m </t>
  </si>
  <si>
    <t>776</t>
  </si>
  <si>
    <t>Podlahy povlakové</t>
  </si>
  <si>
    <t>776401800R00</t>
  </si>
  <si>
    <t xml:space="preserve">Demontáž soklíků nebo lišt, pryžových nebo z PVC </t>
  </si>
  <si>
    <t>((1,54+2,15+1,77+1,2+1,2+0,8+3,4+4,79)*2-(0,8*3+0,6*4))*20</t>
  </si>
  <si>
    <t>((2,65+1,54+1,6+1,77+1,2+0,9+3,4+4,29)*2-(0,8*3+0,6*4))*10</t>
  </si>
  <si>
    <t>(3,4+4,61+3,4+2,25)*2-0,8*2-0,82</t>
  </si>
  <si>
    <t>(3,4+3,06+1,5+3,65+1,755+1,31+1,115+0,88+1,735+1,15)*2-(0,8*2+0,6*2*3)</t>
  </si>
  <si>
    <t>(5,78+3,24+5,79+5,865+3,4+7,0)*2-0,8*3</t>
  </si>
  <si>
    <t>(3,4+9,66)*2-(1,6+3,4+1,58+1,86)</t>
  </si>
  <si>
    <t>(36,02+1,6)*2-(1,6+0,8*18+1,44)</t>
  </si>
  <si>
    <t>(6,48+3,365)*2-3,365</t>
  </si>
  <si>
    <t>(18,05+2,22)*2-(1,86+1,82+0,8*9)</t>
  </si>
  <si>
    <t>(13,1+3,25)*2-(0,8*3+1,82+1,6+1,5)</t>
  </si>
  <si>
    <t>(28,82+1,6)*2-(0,8*13+1,4)</t>
  </si>
  <si>
    <t>776511810R00</t>
  </si>
  <si>
    <t xml:space="preserve">Odstranění PVC a koberců lepených bez podložky </t>
  </si>
  <si>
    <t>(1,54*2,15+1,77*1,2+1,2*0,8+3,4*4,79)*20</t>
  </si>
  <si>
    <t>(2,65*1,54+1,6*1,77+1,2*0,9+3,4*4,29)*10</t>
  </si>
  <si>
    <t>10,31+5,56+2,0+0,94+2,3</t>
  </si>
  <si>
    <t>18,4+33,2+23,6</t>
  </si>
  <si>
    <t>776520010RAH</t>
  </si>
  <si>
    <t xml:space="preserve">Podlaha povlaková z  vinylových pásů, soklík </t>
  </si>
  <si>
    <t>776570020RAB</t>
  </si>
  <si>
    <t>Podlaha povlaková textilní lepená, soklík v. 15 cm koberec zátěžový</t>
  </si>
  <si>
    <t>776 00</t>
  </si>
  <si>
    <t xml:space="preserve">Obroušení lepidla a podkladu </t>
  </si>
  <si>
    <t>998776204R00</t>
  </si>
  <si>
    <t xml:space="preserve">Přesun hmot pro podlahy povlakové, výšky do 36 m </t>
  </si>
  <si>
    <t>781</t>
  </si>
  <si>
    <t>Obklady keramické</t>
  </si>
  <si>
    <t>781101210R00</t>
  </si>
  <si>
    <t xml:space="preserve">Penetrace podkladu pod obklady </t>
  </si>
  <si>
    <t>781415014R00</t>
  </si>
  <si>
    <t>Montáž obkladů stěn, porovin., do tmele vč.přípravy podkladu a spárování</t>
  </si>
  <si>
    <t>781497121RS3</t>
  </si>
  <si>
    <t xml:space="preserve">Lišta hliníková rohová k obkladům </t>
  </si>
  <si>
    <t>(2*2,4+2*0,98)*20</t>
  </si>
  <si>
    <t>(1,3+2,4+0,9+1,1)*10</t>
  </si>
  <si>
    <t>0,9</t>
  </si>
  <si>
    <t>597813565</t>
  </si>
  <si>
    <t xml:space="preserve">Dodávka obkladu </t>
  </si>
  <si>
    <t>660,6670*1,1</t>
  </si>
  <si>
    <t>781 00</t>
  </si>
  <si>
    <t xml:space="preserve">D+M zrcadla lepeného do obkladu </t>
  </si>
  <si>
    <t>0,98*0,9*20</t>
  </si>
  <si>
    <t>0,9*0,9*10</t>
  </si>
  <si>
    <t>720b,727a,728b,767,770,740c:</t>
  </si>
  <si>
    <t>820b,827a,828b,867,870,840c:</t>
  </si>
  <si>
    <t>0,98*0,9*6</t>
  </si>
  <si>
    <t>998781204R00</t>
  </si>
  <si>
    <t xml:space="preserve">Přesun hmot pro obklady keramické, výšky do 36 m </t>
  </si>
  <si>
    <t>783</t>
  </si>
  <si>
    <t>Nátěry</t>
  </si>
  <si>
    <t>783 00</t>
  </si>
  <si>
    <t xml:space="preserve">Nátěr kovové zárubně jednokřídlové </t>
  </si>
  <si>
    <t>stáv.zárubně:</t>
  </si>
  <si>
    <t>17+16+1</t>
  </si>
  <si>
    <t>nové zárubně:</t>
  </si>
  <si>
    <t>784</t>
  </si>
  <si>
    <t>Malby</t>
  </si>
  <si>
    <t>784191101R00</t>
  </si>
  <si>
    <t xml:space="preserve">Penetrace podkladu univerzální 1x </t>
  </si>
  <si>
    <t>na omítky stávající:</t>
  </si>
  <si>
    <t>4074,2645</t>
  </si>
  <si>
    <t>na omítky nové:</t>
  </si>
  <si>
    <t>388,662</t>
  </si>
  <si>
    <t>Mezisoučet</t>
  </si>
  <si>
    <t>na SDK:</t>
  </si>
  <si>
    <t>108,376+97+(0,295+0,19)*2,55*5</t>
  </si>
  <si>
    <t>784195412R00</t>
  </si>
  <si>
    <t xml:space="preserve">Malba tekutá, 2 x na omítky </t>
  </si>
  <si>
    <t>784195612R00</t>
  </si>
  <si>
    <t xml:space="preserve">Malba tekutá bílá 2 x na SDK </t>
  </si>
  <si>
    <t>784402801R00</t>
  </si>
  <si>
    <t xml:space="preserve">Odstranění malby oškrábáním v místnosti H do 3,8 m </t>
  </si>
  <si>
    <t>(3,4*2,15+3,4*4,79)*20</t>
  </si>
  <si>
    <t>(3,4+2,15+3,4+4,79)*2*2,55*20</t>
  </si>
  <si>
    <t>(2,65*3,4+3,4*4,29)*10</t>
  </si>
  <si>
    <t>(2,65+3,4+3,4+4,29)*2*2,55*10</t>
  </si>
  <si>
    <t>10,31+2,3+9,17</t>
  </si>
  <si>
    <t>(3,06+3,4+1,755+1,31+3,38+3,65)*2*2,55</t>
  </si>
  <si>
    <t>(5,78+3,24+5,79+5,865+3,4+7,0)*2*2,55</t>
  </si>
  <si>
    <t>(1,785+1,0)*2*2,55</t>
  </si>
  <si>
    <t>(1,01+1,185)*2*2,55</t>
  </si>
  <si>
    <t>(1,27+1,06)*2*2,55</t>
  </si>
  <si>
    <t>(1,79+0,915)*2*2,55</t>
  </si>
  <si>
    <t>(1,1+1,78)*2*2,55</t>
  </si>
  <si>
    <t>(1,23+0,96)*2*2,55</t>
  </si>
  <si>
    <t>(1,23+0,95)*2*2,55</t>
  </si>
  <si>
    <t>(1,8+1,08)*2*2,55</t>
  </si>
  <si>
    <t>784403801R00</t>
  </si>
  <si>
    <t xml:space="preserve">Odstranění maleb omytím v místnosti H do 3,8 m </t>
  </si>
  <si>
    <t>M21</t>
  </si>
  <si>
    <t>Elektromontáže</t>
  </si>
  <si>
    <t>210 00</t>
  </si>
  <si>
    <t>Provedení silnoproudé elektroinstalace viz samostatná část PD</t>
  </si>
  <si>
    <t>P 021</t>
  </si>
  <si>
    <t>M22</t>
  </si>
  <si>
    <t>Montáž sdělovací a zabezp. techniky</t>
  </si>
  <si>
    <t>pozn. k</t>
  </si>
  <si>
    <t>Demontáž a likvidace evakuačního rozhlasu vč. lišty s přívodním kabelem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</si>
  <si>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</si>
  <si>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</si>
  <si>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</si>
  <si>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</si>
  <si>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</si>
  <si>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</si>
  <si>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</si>
  <si>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</si>
  <si>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</si>
  <si>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</si>
  <si>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</si>
  <si>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</si>
  <si>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</si>
  <si>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</si>
  <si>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979088212R00</t>
  </si>
  <si>
    <t xml:space="preserve">Nakládání suti na dopravní prostředky </t>
  </si>
  <si>
    <t>979093111R00</t>
  </si>
  <si>
    <t xml:space="preserve">Uložení suti na skládku bez zhutnění </t>
  </si>
  <si>
    <t>979990001R00</t>
  </si>
  <si>
    <t xml:space="preserve">Poplatek za skládku stavební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</si>
  <si>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</si>
  <si>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</si>
  <si>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</si>
  <si>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</si>
  <si>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</si>
  <si>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</si>
  <si>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</si>
  <si>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bude určen výběrovým řízením</t>
  </si>
  <si>
    <t>Univerzita Karlova - Centrum Krystal</t>
  </si>
  <si>
    <t>PK p.Pavel Zeťka Jašíkova 1533/4, Praha 4</t>
  </si>
  <si>
    <t>Akce: Oprava prostor ubytovacího objektu Krystal</t>
  </si>
  <si>
    <t xml:space="preserve">     SOUHRNNÝ VÝKAZ VÝMĚR, MATERIÁLU A PRACÍ</t>
  </si>
  <si>
    <t>ODHAD IN</t>
  </si>
  <si>
    <t>datum:</t>
  </si>
  <si>
    <t>revize:</t>
  </si>
  <si>
    <t xml:space="preserve"> VNITŘNÍ KANALIZACE A VODOVOD</t>
  </si>
  <si>
    <t>Popis</t>
  </si>
  <si>
    <t>Parametry</t>
  </si>
  <si>
    <t>Množství</t>
  </si>
  <si>
    <t>Jednotka</t>
  </si>
  <si>
    <t>Jed. cena (Kč)</t>
  </si>
  <si>
    <t>Celk. cena (Kč)</t>
  </si>
  <si>
    <t>Rozvody kanalizace z PP materiál HT včetně konzol, závěsů a ostatních uchycovacích prvků pro vedení potrubí</t>
  </si>
  <si>
    <t>DN 40/50</t>
  </si>
  <si>
    <t>DN 110</t>
  </si>
  <si>
    <t>Potrubí PPR včetně uchycovacích prvků</t>
  </si>
  <si>
    <t>20 x 2,8 mm včetně návlekové izolace</t>
  </si>
  <si>
    <t>PN16</t>
  </si>
  <si>
    <t>Zařízení WC</t>
  </si>
  <si>
    <t xml:space="preserve">Závěsný klozet s hlubokým splachováním se sedátkem duroplast </t>
  </si>
  <si>
    <t xml:space="preserve">Ovládací tlačítko </t>
  </si>
  <si>
    <t>Montážní prvek pro závěsné WC</t>
  </si>
  <si>
    <t xml:space="preserve">Souprava pro tlumení hluku </t>
  </si>
  <si>
    <t>Rohová připojovací armatura</t>
  </si>
  <si>
    <t>Umyvadlový komplet</t>
  </si>
  <si>
    <t xml:space="preserve">Umyvadlo diturvitové </t>
  </si>
  <si>
    <t>Stojánková baterie páková umyvadlová 1/2"</t>
  </si>
  <si>
    <t>Sifon umyvadlový jednoduchý plast</t>
  </si>
  <si>
    <t xml:space="preserve">Rohová připojovací armatura </t>
  </si>
  <si>
    <t>Zařízení sprchy</t>
  </si>
  <si>
    <t>Komplet sprchové dveře + vanička 80/100 cm</t>
  </si>
  <si>
    <t>Sprchová baterie  DN100 -1/2"</t>
  </si>
  <si>
    <t>Sprchový set</t>
  </si>
  <si>
    <t>Sifon pro sprch.vaničky HL514 DN50</t>
  </si>
  <si>
    <t>Zařízení výlevky</t>
  </si>
  <si>
    <t xml:space="preserve">Keramická výlevka včetně instalační sady </t>
  </si>
  <si>
    <t>Nástěnná výlevková baterie DN100 -1/2"</t>
  </si>
  <si>
    <t>Zařízení vany</t>
  </si>
  <si>
    <t xml:space="preserve">vana litinová 70x160 </t>
  </si>
  <si>
    <t>vanová baterie nástěnná páková 1/2"</t>
  </si>
  <si>
    <t>Sifon vanový jednoduchý plast</t>
  </si>
  <si>
    <t>Ostatní</t>
  </si>
  <si>
    <t xml:space="preserve">Demontáže vodoměrů </t>
  </si>
  <si>
    <t>Stavební přípomoce</t>
  </si>
  <si>
    <t>celkem bez DPH</t>
  </si>
  <si>
    <t>UK - Revitalizace ubytování na 7. NP - Krystal</t>
  </si>
  <si>
    <t>30 pokojů</t>
  </si>
  <si>
    <t xml:space="preserve">ELEKTROINSTALACE </t>
  </si>
  <si>
    <t>Jeden pokoj á</t>
  </si>
  <si>
    <t>Číslo</t>
  </si>
  <si>
    <t>Položka</t>
  </si>
  <si>
    <t>Popis položky a výměry</t>
  </si>
  <si>
    <t>Měrná</t>
  </si>
  <si>
    <t>Počet</t>
  </si>
  <si>
    <t>Cena v Kč</t>
  </si>
  <si>
    <t>pol.</t>
  </si>
  <si>
    <t>ceníku</t>
  </si>
  <si>
    <t>jednotka</t>
  </si>
  <si>
    <t>měr. jedn.</t>
  </si>
  <si>
    <t>Jednotková</t>
  </si>
  <si>
    <t>Celkem</t>
  </si>
  <si>
    <t>KONCOVÉ PRVKY PRO ELEKTROINSTALACI</t>
  </si>
  <si>
    <t>1.1</t>
  </si>
  <si>
    <t>A</t>
  </si>
  <si>
    <t>Stropní přisazené svítidlo, kruhové, bílý rámeček, zdroj GU10, LED 450lm, 2700-3000K (teplá bílá)</t>
  </si>
  <si>
    <t>1.2</t>
  </si>
  <si>
    <t>B</t>
  </si>
  <si>
    <t>Stropní přisazené svítidlo, kruhové ∅ 300mm, skleněné matované stínítko, LED zdroj, min. 800lm, barva světla 2700-3000K (teplá bílá)</t>
  </si>
  <si>
    <t>1.3</t>
  </si>
  <si>
    <t>C</t>
  </si>
  <si>
    <t>LED pásek, 12W/bm, barva světla 2700-3000K (teplá bílá), Al profil, matný difuzor,vč. trafa,  trafo umístěno v rozváděči</t>
  </si>
  <si>
    <t>1.4</t>
  </si>
  <si>
    <t>D</t>
  </si>
  <si>
    <t>Nástěnné svítidlo, kruhové ∅ 350mm, skleněné matované stínítko, LED zdroj, min. 1800lm, barva světla 2700-3000K (teplá bílá)</t>
  </si>
  <si>
    <t>1.5</t>
  </si>
  <si>
    <t>E</t>
  </si>
  <si>
    <t>Nástěnné svítidlo otočné, s vlastním vypínačem skleněné matované stínítko, LED zdroj, min. 1800lm, barva světla 2700-3000K (v čele lůžka)</t>
  </si>
  <si>
    <t>1.6</t>
  </si>
  <si>
    <t>Vypínač řazení S1,  L bílá, 10A, 230V, 50Hz, IP20</t>
  </si>
  <si>
    <t>1.7</t>
  </si>
  <si>
    <t>Vypínač řazení S6,  L bílá, 10A, 230V, 50Hz, IP20</t>
  </si>
  <si>
    <t>1.8</t>
  </si>
  <si>
    <t>Vypínač řazení S5,  L bílá, 10A, 230V, 50Hz, IP44</t>
  </si>
  <si>
    <t>1.9</t>
  </si>
  <si>
    <t>Požární čidlo</t>
  </si>
  <si>
    <t>1.10</t>
  </si>
  <si>
    <t>Reproduktor evakuační vestavný dle rozvodů v objektu</t>
  </si>
  <si>
    <t>1.11</t>
  </si>
  <si>
    <t>Zásuvka jednonásobná,  pro lyštový rozvod bílá, 16A, 230V, 50Hz, IP20</t>
  </si>
  <si>
    <t>1.12</t>
  </si>
  <si>
    <t>Zásuvka jednonásobná,   bílá, 16A, 230V, 50Hz, IP44</t>
  </si>
  <si>
    <t>1.13</t>
  </si>
  <si>
    <t xml:space="preserve">Datová zásuvka pod omítku 2xRJ 45, cat.5 včetně kostek RJ, L bílá </t>
  </si>
  <si>
    <t>1.14</t>
  </si>
  <si>
    <t>Zásuvka TV+R+SAT koncová, L bílá</t>
  </si>
  <si>
    <t>1.15</t>
  </si>
  <si>
    <t>KTS - kartový nástěnný šetřič elektrické energie on/off</t>
  </si>
  <si>
    <t>1.16</t>
  </si>
  <si>
    <t>Pevný vysoušeč vlasů pistolový</t>
  </si>
  <si>
    <t>1.17</t>
  </si>
  <si>
    <t>1.18</t>
  </si>
  <si>
    <t>Drobný a montážní materiál</t>
  </si>
  <si>
    <t>ELEKTROINSTALAČNÍ MATERIÁL</t>
  </si>
  <si>
    <t>2.1</t>
  </si>
  <si>
    <t>PVC chránička 23mm</t>
  </si>
  <si>
    <t>2.2</t>
  </si>
  <si>
    <t>Elektroinstalační krabice včetně víka nad podhled</t>
  </si>
  <si>
    <t>2.3</t>
  </si>
  <si>
    <t>Přístrojová instalační krabice</t>
  </si>
  <si>
    <t>2.4</t>
  </si>
  <si>
    <t>Koaxiální kabel DIGI110 75 Ohm</t>
  </si>
  <si>
    <t>2.5</t>
  </si>
  <si>
    <t>Kabel kroucený čtyřpár UTP4p cat.5e</t>
  </si>
  <si>
    <t>2.6</t>
  </si>
  <si>
    <t>JYSTY 2x2x0,5</t>
  </si>
  <si>
    <t>2.7</t>
  </si>
  <si>
    <t>Kabel CYKY-O 3x1.5</t>
  </si>
  <si>
    <t>2.8</t>
  </si>
  <si>
    <t>Kabel CYKY 3Jx1.5</t>
  </si>
  <si>
    <t>2.9</t>
  </si>
  <si>
    <t>Kabel CYKY 3Jx2.5</t>
  </si>
  <si>
    <t>2.10</t>
  </si>
  <si>
    <t>Kabel CYKY 5Jx1.5</t>
  </si>
  <si>
    <t>2.11</t>
  </si>
  <si>
    <t>Vodič CYY 4mm2 zeleno-žlutý</t>
  </si>
  <si>
    <t>2.12</t>
  </si>
  <si>
    <t>Podlahová soklová lišta pro vedení kabeláže v dekoru podlahy - s pružnými okraji, které přiléhají ke každému povrchu a tím kryjí nerovnosti stěn a podlah typu        Rozměr max. 25 x65 mm, krytí dle požární zprávy</t>
  </si>
  <si>
    <t>2.13</t>
  </si>
  <si>
    <t>Nástěnná instalační krabice pro libovolné zásuvky 230V, TV, telefon a internet</t>
  </si>
  <si>
    <t>2.14</t>
  </si>
  <si>
    <t>Lištové spojky a přechodky</t>
  </si>
  <si>
    <t>2.15</t>
  </si>
  <si>
    <t>Uvedení do provozu</t>
  </si>
  <si>
    <t>2.16</t>
  </si>
  <si>
    <t>Výchozí revize, měření</t>
  </si>
  <si>
    <t>2.17</t>
  </si>
  <si>
    <t>Zaškolení obsluhy</t>
  </si>
  <si>
    <t>2.18</t>
  </si>
  <si>
    <t>ROZVÁDĚČE A JEJICH VÝZBROJ</t>
  </si>
  <si>
    <t>3.1</t>
  </si>
  <si>
    <r>
      <t xml:space="preserve">PLASTOVÁ NÁSTĚNNÁ ROZVODNICE označení RS
N24CW
Pro 24 modulů , pro umístění na omítku včetně kompletní výzbroje, vnitřního vydrátování a pomocného materiálu, včetně výrobní a průvodní dokumentace:  
označení rozváděče:     Rx.y
Rozvodnice, napěťová soustava:                                            3 NPE/50Hz 400V-TN-C-S
ochrana před nebezpečným dotykem - odpojením od zdroje
krytí:       IP40/20
rozměry: 287x361x112  (šxvxh) 
přívody a vývody:   horem, spodem
nápisy a popisy:   černé
zkratové hodnoty:  Iks-max 10kA
barva typová:  dle výrobce
výklopná klika                                                                       </t>
    </r>
    <r>
      <rPr>
        <sz val="10"/>
        <color rgb="FFFF0000"/>
        <rFont val="Arial CE"/>
        <family val="2"/>
      </rPr>
      <t xml:space="preserve">     provedení dle výkresu rozvaděče</t>
    </r>
  </si>
  <si>
    <t>3.2</t>
  </si>
  <si>
    <t>Vypínač IA 32A/3</t>
  </si>
  <si>
    <t>3.3</t>
  </si>
  <si>
    <t>Jednofázový jistič 10A/1/B</t>
  </si>
  <si>
    <t>3.4</t>
  </si>
  <si>
    <t>Jednofázový jistič 16A/1/B</t>
  </si>
  <si>
    <t>3.5</t>
  </si>
  <si>
    <t>Proudový chránič BD-FI 4N/30/40A</t>
  </si>
  <si>
    <t>3.6</t>
  </si>
  <si>
    <t>Proudový chránič s jističem  LFI 16B/2N/0,03</t>
  </si>
  <si>
    <t>3.7</t>
  </si>
  <si>
    <t>Zdroj na DIN lištu 230V/12VDC, 70VA</t>
  </si>
  <si>
    <t>3.8</t>
  </si>
  <si>
    <t>Drobný a montážní materiál, revize a měření</t>
  </si>
  <si>
    <t xml:space="preserve">Elektromontáže </t>
  </si>
  <si>
    <t>Demontáže</t>
  </si>
  <si>
    <t>4.1</t>
  </si>
  <si>
    <t>Svítidla</t>
  </si>
  <si>
    <t>4.2</t>
  </si>
  <si>
    <t>Slaboproudé kabely</t>
  </si>
  <si>
    <t>4.3</t>
  </si>
  <si>
    <t>Kabely silnoproudé</t>
  </si>
  <si>
    <t>4.4</t>
  </si>
  <si>
    <t>Ochranný vodič</t>
  </si>
  <si>
    <t>4.5</t>
  </si>
  <si>
    <t xml:space="preserve">Lišta </t>
  </si>
  <si>
    <t>4.6</t>
  </si>
  <si>
    <t>Ventilátor</t>
  </si>
  <si>
    <t>4.7</t>
  </si>
  <si>
    <t>Vypínače a zásuvky silno a slabo</t>
  </si>
  <si>
    <t>4.8</t>
  </si>
  <si>
    <t>Reproduktor</t>
  </si>
  <si>
    <t>4.9</t>
  </si>
  <si>
    <t>Podružný rozvaděč</t>
  </si>
  <si>
    <t>Celkem pro 30 pokojů</t>
  </si>
  <si>
    <t>chodby a pokoje 711a, 720-720d, 749</t>
  </si>
  <si>
    <t>ELEKTROINSTALACE</t>
  </si>
  <si>
    <t>Pokoje a chodby celkem</t>
  </si>
  <si>
    <t>Nástěnné svítidlo, s vlastním vypínačem skleněné matované stínítko, LED zdroj, min. 1800lm, barva světla 2700-3000K (v čele lůžka)</t>
  </si>
  <si>
    <t>F</t>
  </si>
  <si>
    <t xml:space="preserve"> Průmyslové LED svítidlo, mikroprizmatický PC kryt, IK10, 1x 106 W, 11400 lm, Ra 80, 4000K</t>
  </si>
  <si>
    <t>1.6.a</t>
  </si>
  <si>
    <t>H</t>
  </si>
  <si>
    <t>Svítidlo LED, zapuštěné,  barva světla teplá bílá, 29W 2000lm</t>
  </si>
  <si>
    <t>Vypínač řazení S6, L bílá, 10A, 230V, 50Hz, IP20</t>
  </si>
  <si>
    <t>Vypínač řazení S1, L bílá, 10A, 230V, 50Hz, IP44</t>
  </si>
  <si>
    <t>Vypínač řazení S6, L bílá, 10A, 230V, 50Hz, IP44</t>
  </si>
  <si>
    <t>NOPOVIC 1CXKH-VJ 3X1,5</t>
  </si>
  <si>
    <t>NOPOVIC 1CXKH-VJ 5X1,5</t>
  </si>
  <si>
    <t>NOPOVIC 1CXKH-VJ 3X4</t>
  </si>
  <si>
    <t>NOPOVIC 1CXKH-VJ 3X6</t>
  </si>
  <si>
    <t>Vodič CYA 6mm2 zeleno-žlutý</t>
  </si>
  <si>
    <t>Podlahová soklová lišta - s pružnými okraji, které přiléhají ke každému povrchu a tím kryjí nerovnosti stěn a podlah typu IZZI. Rozměr: 21 x55 mm, krytí dle požární zprávy</t>
  </si>
  <si>
    <t>Samostatný tank prázdný IZZI</t>
  </si>
  <si>
    <t>lištové spojky a přechodky</t>
  </si>
  <si>
    <t>2.19</t>
  </si>
  <si>
    <t>2.20</t>
  </si>
  <si>
    <t>Výchozí revize, měření, revize stáv rozvodů  a rozvaděčů ve společných  chodbách</t>
  </si>
  <si>
    <t>2.21</t>
  </si>
  <si>
    <t>Revize stávajících  rozvodů pro osvětlení chodeb  a rozvaděčů ve společných  chodbách</t>
  </si>
  <si>
    <t>2.22</t>
  </si>
  <si>
    <t>2.23</t>
  </si>
  <si>
    <t xml:space="preserve">Přezbrojení  rozvaděčů                                                R7.1, R7.2, R7.3                                dle výkresu patrových rozvaděčů                                                            nátěr dvířek rozvaděčů - barva bílá                               </t>
  </si>
  <si>
    <t xml:space="preserve">Přezbrojení  rozvaděčů                                                R7 dle výkresu                                                     nátěr dvířek rozvaděčů - barva bílá                           </t>
  </si>
  <si>
    <t>Rozvaděče R7 - nátěr dvířek  - barva bílá</t>
  </si>
  <si>
    <t>Výkaz výměr - stavba chodby</t>
  </si>
  <si>
    <t>chodby</t>
  </si>
  <si>
    <t>hmotnost / MJ</t>
  </si>
  <si>
    <t>210a02</t>
  </si>
  <si>
    <t>Kabel silový bezhalogenový 3x6</t>
  </si>
  <si>
    <t>Kabel silový bezhalogenový 3x4</t>
  </si>
  <si>
    <t>210a03</t>
  </si>
  <si>
    <t>Demontáž stávajících rozvodů</t>
  </si>
  <si>
    <t>210a04</t>
  </si>
  <si>
    <t>Přezbrojení patrového rozvaděče</t>
  </si>
  <si>
    <t>CYA6</t>
  </si>
  <si>
    <t>210a07</t>
  </si>
  <si>
    <t>210a08</t>
  </si>
  <si>
    <t>Montáž svítidel</t>
  </si>
  <si>
    <t>210a09</t>
  </si>
  <si>
    <t>Demontáž  stávajících svítidel</t>
  </si>
  <si>
    <t>210a14</t>
  </si>
  <si>
    <t>D+M nových přívodních kabelů pro světla a vypínače přes pokoje</t>
  </si>
  <si>
    <t>PLASTOVÁ NÁSTĚNNÁ ROZVODNICE OZNAČENÁ RS1 - 2KS
N24CW
Pro 24 modulů , pro umístění na omítku včetně kompletní výzbroje, vnitřního vydrátování a pomocného materiálu, včetně výrobní a průvodní dokumentace:  
označení rozváděče:     Rx.y
Rozvodnice, napěťová soustava:                                            3 NPE/50Hz 400V-TN-C-S
ochrana před nebezpečným dotykem - odpojením od zdroje
krytí:       IP40/20
rozměry: 287x361x112  (šxvxh) 
přívody a vývody:   horem, spodem
nápisy a popisy:   černé
zkratové hodnoty:  Iks-max 10kA
barva typová:  dle výrobce
výklopná klika                                                                            provedení dle výkresu rozvaděče</t>
  </si>
  <si>
    <t xml:space="preserve">Nástěnný závěs na ručníky, nerez, š. min. 600 mm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</si>
</sst>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"/>
    <numFmt numFmtId="166" formatCode="#,##0\ &quot;Kč&quot;"/>
    <numFmt numFmtId="167" formatCode="d/m/yy;@"/>
    <numFmt numFmtId="168" formatCode="#,##0.00000"/>
  </numFmts>
  <fonts count="51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8"/>
      <color indexed="40"/>
      <name val="Arial"/>
      <family val="2"/>
    </font>
    <font>
      <sz val="10"/>
      <color rgb="FFFF0000"/>
      <name val="Tahoma"/>
      <family val="2"/>
    </font>
    <font>
      <b/>
      <i/>
      <sz val="10"/>
      <color rgb="FFFF0000"/>
      <name val="Tahoma"/>
      <family val="2"/>
    </font>
    <font>
      <b/>
      <sz val="9"/>
      <color rgb="FFFF0000"/>
      <name val="Arial CE"/>
      <family val="2"/>
    </font>
    <font>
      <b/>
      <sz val="11"/>
      <color rgb="FFFF0000"/>
      <name val="Arial CE"/>
      <family val="2"/>
    </font>
    <font>
      <sz val="9"/>
      <color rgb="FFFF0000"/>
      <name val="Arial CE"/>
      <family val="2"/>
    </font>
    <font>
      <b/>
      <sz val="8"/>
      <color rgb="FFFF0000"/>
      <name val="Arial CE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  <font>
      <b/>
      <sz val="9"/>
      <color rgb="FFFF0000"/>
      <name val="Arial"/>
      <family val="2"/>
    </font>
    <font>
      <b/>
      <sz val="10"/>
      <color rgb="FFFF0000"/>
      <name val="Arial CE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8"/>
      <name val="Arial CE"/>
      <family val="2"/>
    </font>
    <font>
      <b/>
      <sz val="10"/>
      <color rgb="FFFF0000"/>
      <name val="Tahoma"/>
      <family val="2"/>
    </font>
    <font>
      <b/>
      <i/>
      <sz val="9"/>
      <color rgb="FFFF0000"/>
      <name val="Arial"/>
      <family val="2"/>
    </font>
    <font>
      <sz val="10"/>
      <name val="Tahoma"/>
      <family val="2"/>
    </font>
    <font>
      <b/>
      <u val="single"/>
      <sz val="1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i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8"/>
      <color rgb="FFFF0000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hair"/>
      <bottom style="medium"/>
    </border>
    <border>
      <left/>
      <right style="hair"/>
      <top style="hair"/>
      <bottom style="hair"/>
    </border>
    <border>
      <left style="hair"/>
      <right style="hair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0" fillId="0" borderId="0" applyProtection="0">
      <alignment/>
    </xf>
    <xf numFmtId="1" fontId="0" fillId="0" borderId="0">
      <alignment horizontal="center" vertical="center"/>
      <protection locked="0"/>
    </xf>
  </cellStyleXfs>
  <cellXfs count="552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46" fontId="16" fillId="0" borderId="0" xfId="20" applyNumberFormat="1" applyFont="1" applyAlignment="1">
      <alignment wrapText="1"/>
      <protection/>
    </xf>
    <xf numFmtId="3" fontId="16" fillId="0" borderId="0" xfId="20" applyNumberFormat="1" applyFont="1" applyAlignment="1">
      <alignment wrapText="1"/>
      <protection/>
    </xf>
    <xf numFmtId="4" fontId="22" fillId="3" borderId="52" xfId="20" applyNumberFormat="1" applyFont="1" applyFill="1" applyBorder="1" applyAlignment="1">
      <alignment horizontal="right" wrapText="1"/>
      <protection/>
    </xf>
    <xf numFmtId="0" fontId="37" fillId="0" borderId="54" xfId="0" applyFont="1" applyBorder="1" applyAlignment="1" applyProtection="1">
      <alignment horizontal="left" vertical="top" wrapText="1"/>
      <protection/>
    </xf>
    <xf numFmtId="4" fontId="32" fillId="0" borderId="54" xfId="0" applyNumberFormat="1" applyFont="1" applyBorder="1" applyAlignment="1" applyProtection="1">
      <alignment horizontal="right" vertical="top"/>
      <protection locked="0"/>
    </xf>
    <xf numFmtId="0" fontId="37" fillId="0" borderId="54" xfId="0" applyFont="1" applyFill="1" applyBorder="1" applyAlignment="1" applyProtection="1">
      <alignment horizontal="left" vertical="top" wrapText="1"/>
      <protection/>
    </xf>
    <xf numFmtId="4" fontId="32" fillId="0" borderId="54" xfId="0" applyNumberFormat="1" applyFont="1" applyFill="1" applyBorder="1" applyAlignment="1" applyProtection="1">
      <alignment horizontal="right" vertical="top"/>
      <protection locked="0"/>
    </xf>
    <xf numFmtId="4" fontId="32" fillId="0" borderId="55" xfId="0" applyNumberFormat="1" applyFont="1" applyFill="1" applyBorder="1" applyAlignment="1" applyProtection="1">
      <alignment horizontal="right" vertical="top"/>
      <protection locked="0"/>
    </xf>
    <xf numFmtId="0" fontId="37" fillId="0" borderId="54" xfId="0" applyFont="1" applyBorder="1" applyAlignment="1" applyProtection="1">
      <alignment horizontal="left" vertical="center" wrapText="1"/>
      <protection/>
    </xf>
    <xf numFmtId="4" fontId="32" fillId="4" borderId="54" xfId="0" applyNumberFormat="1" applyFont="1" applyFill="1" applyBorder="1" applyAlignment="1" applyProtection="1">
      <alignment horizontal="right" vertical="center"/>
      <protection locked="0"/>
    </xf>
    <xf numFmtId="0" fontId="37" fillId="0" borderId="55" xfId="0" applyFont="1" applyBorder="1" applyAlignment="1" applyProtection="1">
      <alignment horizontal="left" vertical="top" wrapText="1"/>
      <protection/>
    </xf>
    <xf numFmtId="4" fontId="32" fillId="0" borderId="55" xfId="0" applyNumberFormat="1" applyFont="1" applyBorder="1" applyAlignment="1" applyProtection="1">
      <alignment horizontal="right" vertical="top"/>
      <protection locked="0"/>
    </xf>
    <xf numFmtId="0" fontId="37" fillId="0" borderId="55" xfId="0" applyFont="1" applyFill="1" applyBorder="1" applyAlignment="1" applyProtection="1">
      <alignment horizontal="left" vertical="top" wrapText="1"/>
      <protection/>
    </xf>
    <xf numFmtId="0" fontId="37" fillId="0" borderId="56" xfId="0" applyFont="1" applyBorder="1" applyAlignment="1" applyProtection="1">
      <alignment horizontal="left" vertical="top" wrapText="1"/>
      <protection/>
    </xf>
    <xf numFmtId="4" fontId="32" fillId="0" borderId="56" xfId="0" applyNumberFormat="1" applyFont="1" applyBorder="1" applyAlignment="1" applyProtection="1">
      <alignment horizontal="right"/>
      <protection locked="0"/>
    </xf>
    <xf numFmtId="4" fontId="32" fillId="0" borderId="1" xfId="0" applyNumberFormat="1" applyFont="1" applyBorder="1" applyAlignment="1" applyProtection="1">
      <alignment horizontal="right"/>
      <protection locked="0"/>
    </xf>
    <xf numFmtId="0" fontId="37" fillId="0" borderId="0" xfId="0" applyFont="1" applyBorder="1" applyAlignment="1" applyProtection="1">
      <alignment horizontal="left" vertical="top" wrapText="1"/>
      <protection/>
    </xf>
    <xf numFmtId="4" fontId="32" fillId="0" borderId="0" xfId="0" applyNumberFormat="1" applyFont="1" applyBorder="1" applyAlignment="1" applyProtection="1">
      <alignment horizontal="right" vertical="top"/>
      <protection locked="0"/>
    </xf>
    <xf numFmtId="4" fontId="32" fillId="0" borderId="0" xfId="0" applyNumberFormat="1" applyFont="1" applyBorder="1" applyAlignment="1" applyProtection="1">
      <alignment horizontal="right"/>
      <protection locked="0"/>
    </xf>
    <xf numFmtId="4" fontId="26" fillId="4" borderId="49" xfId="20" applyNumberFormat="1" applyFont="1" applyFill="1" applyBorder="1" applyAlignment="1" applyProtection="1">
      <alignment horizontal="right" vertical="center"/>
      <protection locked="0"/>
    </xf>
    <xf numFmtId="0" fontId="37" fillId="4" borderId="54" xfId="0" applyFont="1" applyFill="1" applyBorder="1" applyAlignment="1" applyProtection="1">
      <alignment horizontal="left" vertical="top" wrapText="1"/>
      <protection/>
    </xf>
    <xf numFmtId="4" fontId="32" fillId="4" borderId="54" xfId="0" applyNumberFormat="1" applyFont="1" applyFill="1" applyBorder="1" applyAlignment="1" applyProtection="1">
      <alignment horizontal="right" vertical="top"/>
      <protection locked="0"/>
    </xf>
    <xf numFmtId="0" fontId="37" fillId="0" borderId="57" xfId="0" applyFont="1" applyBorder="1" applyAlignment="1" applyProtection="1">
      <alignment horizontal="left" vertical="center" wrapText="1"/>
      <protection/>
    </xf>
    <xf numFmtId="4" fontId="32" fillId="0" borderId="58" xfId="0" applyNumberFormat="1" applyFont="1" applyBorder="1" applyAlignment="1" applyProtection="1">
      <alignment horizontal="right" vertical="top"/>
      <protection locked="0"/>
    </xf>
    <xf numFmtId="0" fontId="37" fillId="0" borderId="0" xfId="0" applyFont="1" applyFill="1" applyBorder="1" applyAlignment="1" applyProtection="1">
      <alignment horizontal="left" vertical="top" wrapText="1"/>
      <protection/>
    </xf>
    <xf numFmtId="4" fontId="32" fillId="0" borderId="0" xfId="0" applyNumberFormat="1" applyFont="1" applyFill="1" applyBorder="1" applyAlignment="1" applyProtection="1">
      <alignment horizontal="right" vertical="top"/>
      <protection locked="0"/>
    </xf>
    <xf numFmtId="0" fontId="42" fillId="0" borderId="0" xfId="20" applyFont="1" applyProtection="1">
      <alignment/>
      <protection/>
    </xf>
    <xf numFmtId="0" fontId="42" fillId="0" borderId="0" xfId="20" applyFont="1" applyAlignment="1" applyProtection="1">
      <alignment horizontal="right"/>
      <protection/>
    </xf>
    <xf numFmtId="0" fontId="0" fillId="0" borderId="0" xfId="0" applyProtection="1">
      <protection/>
    </xf>
    <xf numFmtId="0" fontId="44" fillId="0" borderId="0" xfId="20" applyFont="1" applyAlignment="1" applyProtection="1">
      <alignment horizontal="centerContinuous"/>
      <protection/>
    </xf>
    <xf numFmtId="0" fontId="45" fillId="0" borderId="0" xfId="20" applyFont="1" applyAlignment="1" applyProtection="1">
      <alignment horizontal="centerContinuous"/>
      <protection/>
    </xf>
    <xf numFmtId="0" fontId="45" fillId="0" borderId="0" xfId="20" applyFont="1" applyAlignment="1" applyProtection="1">
      <alignment horizontal="right"/>
      <protection/>
    </xf>
    <xf numFmtId="0" fontId="46" fillId="0" borderId="40" xfId="20" applyFont="1" applyBorder="1" applyProtection="1">
      <alignment/>
      <protection/>
    </xf>
    <xf numFmtId="0" fontId="42" fillId="0" borderId="40" xfId="20" applyFont="1" applyBorder="1" applyProtection="1">
      <alignment/>
      <protection/>
    </xf>
    <xf numFmtId="0" fontId="42" fillId="0" borderId="40" xfId="20" applyFont="1" applyBorder="1" applyAlignment="1" applyProtection="1">
      <alignment horizontal="right"/>
      <protection/>
    </xf>
    <xf numFmtId="0" fontId="42" fillId="0" borderId="40" xfId="20" applyFont="1" applyBorder="1" applyAlignment="1" applyProtection="1">
      <alignment horizontal="center"/>
      <protection/>
    </xf>
    <xf numFmtId="0" fontId="42" fillId="0" borderId="40" xfId="20" applyFont="1" applyBorder="1" applyAlignment="1" applyProtection="1">
      <alignment horizontal="left"/>
      <protection/>
    </xf>
    <xf numFmtId="0" fontId="46" fillId="0" borderId="43" xfId="20" applyFont="1" applyBorder="1" applyProtection="1">
      <alignment/>
      <protection/>
    </xf>
    <xf numFmtId="0" fontId="42" fillId="0" borderId="43" xfId="20" applyFont="1" applyBorder="1" applyProtection="1">
      <alignment/>
      <protection/>
    </xf>
    <xf numFmtId="0" fontId="42" fillId="0" borderId="43" xfId="20" applyFont="1" applyBorder="1" applyAlignment="1" applyProtection="1">
      <alignment horizontal="right"/>
      <protection/>
    </xf>
    <xf numFmtId="0" fontId="47" fillId="0" borderId="0" xfId="20" applyFont="1" applyFill="1" applyProtection="1">
      <alignment/>
      <protection/>
    </xf>
    <xf numFmtId="0" fontId="42" fillId="0" borderId="0" xfId="20" applyFont="1" applyFill="1" applyProtection="1">
      <alignment/>
      <protection/>
    </xf>
    <xf numFmtId="0" fontId="42" fillId="0" borderId="0" xfId="20" applyFont="1" applyFill="1" applyAlignment="1" applyProtection="1">
      <alignment horizontal="right"/>
      <protection/>
    </xf>
    <xf numFmtId="0" fontId="42" fillId="0" borderId="0" xfId="20" applyFont="1" applyFill="1" applyAlignment="1" applyProtection="1">
      <alignment/>
      <protection/>
    </xf>
    <xf numFmtId="49" fontId="48" fillId="0" borderId="10" xfId="20" applyNumberFormat="1" applyFont="1" applyFill="1" applyBorder="1" applyProtection="1">
      <alignment/>
      <protection/>
    </xf>
    <xf numFmtId="0" fontId="48" fillId="0" borderId="8" xfId="20" applyFont="1" applyFill="1" applyBorder="1" applyAlignment="1" applyProtection="1">
      <alignment horizontal="center"/>
      <protection/>
    </xf>
    <xf numFmtId="0" fontId="48" fillId="0" borderId="8" xfId="20" applyNumberFormat="1" applyFont="1" applyFill="1" applyBorder="1" applyAlignment="1" applyProtection="1">
      <alignment horizontal="center"/>
      <protection/>
    </xf>
    <xf numFmtId="0" fontId="48" fillId="0" borderId="10" xfId="20" applyFont="1" applyFill="1" applyBorder="1" applyAlignment="1" applyProtection="1">
      <alignment horizontal="center"/>
      <protection/>
    </xf>
    <xf numFmtId="0" fontId="49" fillId="0" borderId="10" xfId="20" applyFont="1" applyFill="1" applyBorder="1" applyProtection="1">
      <alignment/>
      <protection/>
    </xf>
    <xf numFmtId="0" fontId="40" fillId="4" borderId="49" xfId="20" applyFont="1" applyFill="1" applyBorder="1" applyAlignment="1" applyProtection="1">
      <alignment horizontal="center" vertical="center"/>
      <protection/>
    </xf>
    <xf numFmtId="49" fontId="40" fillId="4" borderId="49" xfId="20" applyNumberFormat="1" applyFont="1" applyFill="1" applyBorder="1" applyAlignment="1" applyProtection="1">
      <alignment horizontal="left" vertical="center"/>
      <protection/>
    </xf>
    <xf numFmtId="0" fontId="40" fillId="4" borderId="49" xfId="20" applyFont="1" applyFill="1" applyBorder="1" applyAlignment="1" applyProtection="1">
      <alignment vertical="center"/>
      <protection/>
    </xf>
    <xf numFmtId="0" fontId="26" fillId="4" borderId="49" xfId="20" applyFont="1" applyFill="1" applyBorder="1" applyAlignment="1" applyProtection="1">
      <alignment horizontal="center" vertical="center"/>
      <protection/>
    </xf>
    <xf numFmtId="0" fontId="26" fillId="4" borderId="49" xfId="20" applyNumberFormat="1" applyFont="1" applyFill="1" applyBorder="1" applyAlignment="1" applyProtection="1">
      <alignment horizontal="right" vertical="center"/>
      <protection/>
    </xf>
    <xf numFmtId="0" fontId="26" fillId="4" borderId="49" xfId="20" applyNumberFormat="1" applyFont="1" applyFill="1" applyBorder="1" applyAlignment="1" applyProtection="1">
      <alignment vertical="center"/>
      <protection/>
    </xf>
    <xf numFmtId="0" fontId="50" fillId="4" borderId="51" xfId="20" applyNumberFormat="1" applyFont="1" applyFill="1" applyBorder="1" applyAlignment="1" applyProtection="1">
      <alignment vertical="center"/>
      <protection/>
    </xf>
    <xf numFmtId="49" fontId="26" fillId="4" borderId="49" xfId="20" applyNumberFormat="1" applyFont="1" applyFill="1" applyBorder="1" applyAlignment="1" applyProtection="1">
      <alignment horizontal="left" vertical="center"/>
      <protection/>
    </xf>
    <xf numFmtId="0" fontId="33" fillId="4" borderId="49" xfId="20" applyFont="1" applyFill="1" applyBorder="1" applyAlignment="1" applyProtection="1">
      <alignment vertical="center"/>
      <protection/>
    </xf>
    <xf numFmtId="49" fontId="26" fillId="4" borderId="13" xfId="20" applyNumberFormat="1" applyFont="1" applyFill="1" applyBorder="1" applyAlignment="1" applyProtection="1">
      <alignment horizontal="center" vertical="center" shrinkToFit="1"/>
      <protection/>
    </xf>
    <xf numFmtId="4" fontId="26" fillId="4" borderId="49" xfId="20" applyNumberFormat="1" applyFont="1" applyFill="1" applyBorder="1" applyAlignment="1" applyProtection="1">
      <alignment horizontal="right" vertical="center"/>
      <protection/>
    </xf>
    <xf numFmtId="4" fontId="26" fillId="4" borderId="49" xfId="20" applyNumberFormat="1" applyFont="1" applyFill="1" applyBorder="1" applyAlignment="1" applyProtection="1">
      <alignment vertical="center"/>
      <protection/>
    </xf>
    <xf numFmtId="168" fontId="26" fillId="4" borderId="49" xfId="20" applyNumberFormat="1" applyFont="1" applyFill="1" applyBorder="1" applyAlignment="1" applyProtection="1">
      <alignment vertical="center"/>
      <protection/>
    </xf>
    <xf numFmtId="0" fontId="33" fillId="4" borderId="54" xfId="0" applyFont="1" applyFill="1" applyBorder="1" applyAlignment="1" applyProtection="1">
      <alignment horizontal="left" vertical="top" wrapText="1"/>
      <protection/>
    </xf>
    <xf numFmtId="49" fontId="26" fillId="4" borderId="49" xfId="20" applyNumberFormat="1" applyFont="1" applyFill="1" applyBorder="1" applyAlignment="1" applyProtection="1">
      <alignment horizontal="center" vertical="center" shrinkToFit="1"/>
      <protection/>
    </xf>
    <xf numFmtId="0" fontId="33" fillId="4" borderId="49" xfId="20" applyFont="1" applyFill="1" applyBorder="1" applyAlignment="1" applyProtection="1">
      <alignment vertical="center" wrapText="1"/>
      <protection/>
    </xf>
    <xf numFmtId="49" fontId="26" fillId="4" borderId="33" xfId="20" applyNumberFormat="1" applyFont="1" applyFill="1" applyBorder="1" applyAlignment="1" applyProtection="1">
      <alignment horizontal="left" vertical="center"/>
      <protection/>
    </xf>
    <xf numFmtId="0" fontId="33" fillId="4" borderId="49" xfId="0" applyFont="1" applyFill="1" applyBorder="1" applyAlignment="1" applyProtection="1">
      <alignment horizontal="left" vertical="top" wrapText="1"/>
      <protection/>
    </xf>
    <xf numFmtId="0" fontId="33" fillId="4" borderId="0" xfId="0" applyFont="1" applyFill="1" applyBorder="1" applyAlignment="1" applyProtection="1">
      <alignment horizontal="left" vertical="top" wrapText="1"/>
      <protection/>
    </xf>
    <xf numFmtId="0" fontId="26" fillId="4" borderId="5" xfId="20" applyFont="1" applyFill="1" applyBorder="1" applyAlignment="1" applyProtection="1">
      <alignment horizontal="center"/>
      <protection/>
    </xf>
    <xf numFmtId="49" fontId="27" fillId="4" borderId="5" xfId="20" applyNumberFormat="1" applyFont="1" applyFill="1" applyBorder="1" applyAlignment="1" applyProtection="1">
      <alignment horizontal="left"/>
      <protection/>
    </xf>
    <xf numFmtId="0" fontId="27" fillId="4" borderId="5" xfId="20" applyFont="1" applyFill="1" applyBorder="1" applyProtection="1">
      <alignment/>
      <protection/>
    </xf>
    <xf numFmtId="4" fontId="26" fillId="4" borderId="5" xfId="20" applyNumberFormat="1" applyFont="1" applyFill="1" applyBorder="1" applyAlignment="1" applyProtection="1">
      <alignment horizontal="right"/>
      <protection/>
    </xf>
    <xf numFmtId="4" fontId="40" fillId="4" borderId="5" xfId="20" applyNumberFormat="1" applyFont="1" applyFill="1" applyBorder="1" applyProtection="1">
      <alignment/>
      <protection/>
    </xf>
    <xf numFmtId="0" fontId="40" fillId="4" borderId="5" xfId="20" applyFont="1" applyFill="1" applyBorder="1" applyProtection="1">
      <alignment/>
      <protection/>
    </xf>
    <xf numFmtId="0" fontId="27" fillId="0" borderId="40" xfId="20" applyFont="1" applyBorder="1" applyProtection="1">
      <alignment/>
      <protection/>
    </xf>
    <xf numFmtId="0" fontId="40" fillId="0" borderId="40" xfId="20" applyFont="1" applyBorder="1" applyProtection="1">
      <alignment/>
      <protection/>
    </xf>
    <xf numFmtId="0" fontId="40" fillId="0" borderId="40" xfId="20" applyFont="1" applyBorder="1" applyAlignment="1" applyProtection="1">
      <alignment horizontal="right"/>
      <protection/>
    </xf>
    <xf numFmtId="0" fontId="40" fillId="0" borderId="40" xfId="20" applyFont="1" applyBorder="1" applyAlignment="1" applyProtection="1">
      <alignment horizontal="center"/>
      <protection/>
    </xf>
    <xf numFmtId="0" fontId="40" fillId="0" borderId="40" xfId="20" applyFont="1" applyBorder="1" applyAlignment="1" applyProtection="1">
      <alignment horizontal="left"/>
      <protection/>
    </xf>
    <xf numFmtId="0" fontId="40" fillId="0" borderId="42" xfId="20" applyFont="1" applyBorder="1" applyProtection="1">
      <alignment/>
      <protection/>
    </xf>
    <xf numFmtId="0" fontId="27" fillId="0" borderId="43" xfId="20" applyFont="1" applyBorder="1" applyProtection="1">
      <alignment/>
      <protection/>
    </xf>
    <xf numFmtId="0" fontId="40" fillId="0" borderId="43" xfId="20" applyFont="1" applyBorder="1" applyProtection="1">
      <alignment/>
      <protection/>
    </xf>
    <xf numFmtId="0" fontId="40" fillId="0" borderId="43" xfId="20" applyFont="1" applyBorder="1" applyAlignment="1" applyProtection="1">
      <alignment horizontal="right"/>
      <protection/>
    </xf>
    <xf numFmtId="0" fontId="35" fillId="0" borderId="0" xfId="0" applyFont="1" applyProtection="1">
      <protection/>
    </xf>
    <xf numFmtId="0" fontId="28" fillId="0" borderId="12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 horizontal="right"/>
      <protection/>
    </xf>
    <xf numFmtId="0" fontId="28" fillId="0" borderId="34" xfId="0" applyFont="1" applyBorder="1" applyAlignment="1" applyProtection="1">
      <alignment horizontal="right"/>
      <protection/>
    </xf>
    <xf numFmtId="0" fontId="28" fillId="0" borderId="12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8" fillId="0" borderId="1" xfId="0" applyFont="1" applyBorder="1" applyAlignment="1" applyProtection="1">
      <alignment/>
      <protection/>
    </xf>
    <xf numFmtId="0" fontId="28" fillId="0" borderId="59" xfId="0" applyFont="1" applyBorder="1" applyAlignment="1" applyProtection="1">
      <alignment/>
      <protection/>
    </xf>
    <xf numFmtId="0" fontId="32" fillId="0" borderId="60" xfId="0" applyFont="1" applyBorder="1" applyAlignment="1" applyProtection="1">
      <alignment horizontal="center"/>
      <protection/>
    </xf>
    <xf numFmtId="0" fontId="32" fillId="0" borderId="61" xfId="0" applyFont="1" applyBorder="1" applyAlignment="1" applyProtection="1">
      <alignment horizontal="center"/>
      <protection/>
    </xf>
    <xf numFmtId="49" fontId="32" fillId="0" borderId="61" xfId="0" applyNumberFormat="1" applyFont="1" applyBorder="1" applyAlignment="1" applyProtection="1">
      <alignment horizontal="center" wrapText="1"/>
      <protection/>
    </xf>
    <xf numFmtId="0" fontId="32" fillId="0" borderId="62" xfId="0" applyFont="1" applyBorder="1" applyAlignment="1" applyProtection="1">
      <alignment horizontal="center"/>
      <protection/>
    </xf>
    <xf numFmtId="0" fontId="32" fillId="0" borderId="31" xfId="0" applyFont="1" applyBorder="1" applyAlignment="1" applyProtection="1">
      <alignment horizontal="center"/>
      <protection/>
    </xf>
    <xf numFmtId="0" fontId="32" fillId="0" borderId="63" xfId="0" applyFont="1" applyBorder="1" applyAlignment="1" applyProtection="1">
      <alignment horizontal="center"/>
      <protection/>
    </xf>
    <xf numFmtId="0" fontId="32" fillId="0" borderId="12" xfId="0" applyFont="1" applyBorder="1" applyAlignment="1" applyProtection="1">
      <alignment horizontal="center"/>
      <protection/>
    </xf>
    <xf numFmtId="0" fontId="32" fillId="0" borderId="33" xfId="0" applyFont="1" applyBorder="1" applyAlignment="1" applyProtection="1">
      <alignment horizontal="center"/>
      <protection/>
    </xf>
    <xf numFmtId="49" fontId="32" fillId="0" borderId="33" xfId="0" applyNumberFormat="1" applyFont="1" applyBorder="1" applyAlignment="1" applyProtection="1">
      <alignment horizontal="left" wrapText="1"/>
      <protection/>
    </xf>
    <xf numFmtId="0" fontId="32" fillId="0" borderId="0" xfId="0" applyFont="1" applyBorder="1" applyAlignment="1" applyProtection="1">
      <alignment horizontal="center"/>
      <protection/>
    </xf>
    <xf numFmtId="2" fontId="32" fillId="0" borderId="64" xfId="0" applyNumberFormat="1" applyFont="1" applyBorder="1" applyAlignment="1" applyProtection="1">
      <alignment horizontal="center"/>
      <protection/>
    </xf>
    <xf numFmtId="0" fontId="33" fillId="0" borderId="65" xfId="0" applyNumberFormat="1" applyFont="1" applyBorder="1" applyAlignment="1" applyProtection="1">
      <alignment horizontal="center"/>
      <protection/>
    </xf>
    <xf numFmtId="0" fontId="32" fillId="0" borderId="66" xfId="0" applyFont="1" applyBorder="1" applyAlignment="1" applyProtection="1">
      <alignment horizontal="center"/>
      <protection/>
    </xf>
    <xf numFmtId="0" fontId="37" fillId="0" borderId="66" xfId="0" applyFont="1" applyBorder="1" applyAlignment="1" applyProtection="1">
      <alignment horizontal="left" vertical="top" wrapText="1"/>
      <protection/>
    </xf>
    <xf numFmtId="2" fontId="32" fillId="0" borderId="67" xfId="0" applyNumberFormat="1" applyFont="1" applyBorder="1" applyAlignment="1" applyProtection="1">
      <alignment horizontal="center"/>
      <protection/>
    </xf>
    <xf numFmtId="0" fontId="35" fillId="0" borderId="68" xfId="0" applyFont="1" applyBorder="1" applyAlignment="1" applyProtection="1">
      <alignment horizontal="center"/>
      <protection/>
    </xf>
    <xf numFmtId="0" fontId="31" fillId="0" borderId="54" xfId="0" applyFont="1" applyBorder="1" applyAlignment="1" applyProtection="1">
      <alignment horizontal="center"/>
      <protection/>
    </xf>
    <xf numFmtId="0" fontId="41" fillId="0" borderId="54" xfId="0" applyFont="1" applyBorder="1" applyAlignment="1" applyProtection="1">
      <alignment horizontal="left" vertical="top" wrapText="1"/>
      <protection/>
    </xf>
    <xf numFmtId="2" fontId="31" fillId="0" borderId="69" xfId="0" applyNumberFormat="1" applyFont="1" applyBorder="1" applyAlignment="1" applyProtection="1">
      <alignment horizontal="center"/>
      <protection/>
    </xf>
    <xf numFmtId="49" fontId="33" fillId="0" borderId="68" xfId="0" applyNumberFormat="1" applyFont="1" applyBorder="1" applyAlignment="1" applyProtection="1">
      <alignment horizontal="center"/>
      <protection/>
    </xf>
    <xf numFmtId="0" fontId="32" fillId="0" borderId="54" xfId="0" applyFont="1" applyBorder="1" applyAlignment="1" applyProtection="1">
      <alignment horizontal="center"/>
      <protection/>
    </xf>
    <xf numFmtId="4" fontId="32" fillId="0" borderId="69" xfId="0" applyNumberFormat="1" applyFont="1" applyBorder="1" applyAlignment="1" applyProtection="1">
      <alignment horizontal="center" vertical="top"/>
      <protection/>
    </xf>
    <xf numFmtId="49" fontId="33" fillId="0" borderId="68" xfId="0" applyNumberFormat="1" applyFont="1" applyFill="1" applyBorder="1" applyAlignment="1" applyProtection="1">
      <alignment horizontal="center"/>
      <protection/>
    </xf>
    <xf numFmtId="0" fontId="32" fillId="0" borderId="54" xfId="0" applyFont="1" applyFill="1" applyBorder="1" applyAlignment="1" applyProtection="1">
      <alignment horizontal="center"/>
      <protection/>
    </xf>
    <xf numFmtId="4" fontId="32" fillId="0" borderId="69" xfId="0" applyNumberFormat="1" applyFont="1" applyFill="1" applyBorder="1" applyAlignment="1" applyProtection="1">
      <alignment horizontal="center" vertical="top"/>
      <protection/>
    </xf>
    <xf numFmtId="0" fontId="31" fillId="0" borderId="54" xfId="0" applyFont="1" applyFill="1" applyBorder="1" applyAlignment="1" applyProtection="1">
      <alignment horizontal="center"/>
      <protection/>
    </xf>
    <xf numFmtId="49" fontId="33" fillId="4" borderId="68" xfId="0" applyNumberFormat="1" applyFont="1" applyFill="1" applyBorder="1" applyAlignment="1" applyProtection="1">
      <alignment horizontal="center"/>
      <protection/>
    </xf>
    <xf numFmtId="0" fontId="31" fillId="4" borderId="54" xfId="0" applyFont="1" applyFill="1" applyBorder="1" applyAlignment="1" applyProtection="1">
      <alignment horizontal="center"/>
      <protection/>
    </xf>
    <xf numFmtId="0" fontId="32" fillId="4" borderId="54" xfId="0" applyFont="1" applyFill="1" applyBorder="1" applyAlignment="1" applyProtection="1">
      <alignment horizontal="center"/>
      <protection/>
    </xf>
    <xf numFmtId="0" fontId="30" fillId="4" borderId="54" xfId="0" applyFont="1" applyFill="1" applyBorder="1" applyProtection="1">
      <protection/>
    </xf>
    <xf numFmtId="4" fontId="32" fillId="4" borderId="69" xfId="0" applyNumberFormat="1" applyFont="1" applyFill="1" applyBorder="1" applyAlignment="1" applyProtection="1">
      <alignment horizontal="center" vertical="top"/>
      <protection/>
    </xf>
    <xf numFmtId="49" fontId="30" fillId="0" borderId="54" xfId="0" applyNumberFormat="1" applyFont="1" applyBorder="1" applyAlignment="1" applyProtection="1">
      <alignment horizontal="center"/>
      <protection/>
    </xf>
    <xf numFmtId="0" fontId="30" fillId="0" borderId="54" xfId="0" applyFont="1" applyBorder="1" applyProtection="1">
      <protection/>
    </xf>
    <xf numFmtId="0" fontId="30" fillId="0" borderId="54" xfId="0" applyFont="1" applyFill="1" applyBorder="1" applyProtection="1">
      <protection/>
    </xf>
    <xf numFmtId="0" fontId="38" fillId="0" borderId="54" xfId="0" applyFont="1" applyFill="1" applyBorder="1" applyAlignment="1" applyProtection="1">
      <alignment horizontal="left" vertical="top"/>
      <protection/>
    </xf>
    <xf numFmtId="0" fontId="33" fillId="0" borderId="68" xfId="0" applyNumberFormat="1" applyFont="1" applyBorder="1" applyAlignment="1" applyProtection="1">
      <alignment horizontal="center"/>
      <protection/>
    </xf>
    <xf numFmtId="0" fontId="37" fillId="0" borderId="54" xfId="0" applyFont="1" applyFill="1" applyBorder="1" applyAlignment="1" applyProtection="1">
      <alignment horizontal="left" vertical="top" wrapText="1"/>
      <protection/>
    </xf>
    <xf numFmtId="49" fontId="30" fillId="0" borderId="54" xfId="0" applyNumberFormat="1" applyFont="1" applyFill="1" applyBorder="1" applyAlignment="1" applyProtection="1">
      <alignment horizontal="center"/>
      <protection/>
    </xf>
    <xf numFmtId="0" fontId="34" fillId="0" borderId="54" xfId="0" applyFont="1" applyBorder="1" applyAlignment="1" applyProtection="1">
      <alignment horizontal="left" vertical="top" wrapText="1"/>
      <protection/>
    </xf>
    <xf numFmtId="49" fontId="30" fillId="0" borderId="55" xfId="0" applyNumberFormat="1" applyFont="1" applyBorder="1" applyAlignment="1" applyProtection="1">
      <alignment horizontal="center"/>
      <protection/>
    </xf>
    <xf numFmtId="0" fontId="30" fillId="0" borderId="55" xfId="0" applyFont="1" applyBorder="1" applyProtection="1">
      <protection/>
    </xf>
    <xf numFmtId="49" fontId="33" fillId="0" borderId="70" xfId="0" applyNumberFormat="1" applyFont="1" applyBorder="1" applyAlignment="1" applyProtection="1">
      <alignment horizontal="center" vertical="center"/>
      <protection/>
    </xf>
    <xf numFmtId="49" fontId="30" fillId="0" borderId="0" xfId="0" applyNumberFormat="1" applyFont="1" applyBorder="1" applyAlignment="1" applyProtection="1">
      <alignment horizontal="center"/>
      <protection/>
    </xf>
    <xf numFmtId="0" fontId="33" fillId="0" borderId="71" xfId="0" applyFont="1" applyBorder="1" applyAlignment="1" applyProtection="1">
      <alignment wrapText="1"/>
      <protection/>
    </xf>
    <xf numFmtId="0" fontId="30" fillId="0" borderId="0" xfId="0" applyFont="1" applyBorder="1" applyProtection="1">
      <protection/>
    </xf>
    <xf numFmtId="0" fontId="38" fillId="0" borderId="72" xfId="0" applyFont="1" applyFill="1" applyBorder="1" applyAlignment="1" applyProtection="1">
      <alignment horizontal="left" vertical="center"/>
      <protection/>
    </xf>
    <xf numFmtId="4" fontId="32" fillId="0" borderId="0" xfId="0" applyNumberFormat="1" applyFont="1" applyBorder="1" applyAlignment="1" applyProtection="1">
      <alignment horizontal="right"/>
      <protection/>
    </xf>
    <xf numFmtId="49" fontId="33" fillId="0" borderId="68" xfId="0" applyNumberFormat="1" applyFont="1" applyBorder="1" applyAlignment="1" applyProtection="1">
      <alignment horizontal="center" vertical="center"/>
      <protection/>
    </xf>
    <xf numFmtId="49" fontId="30" fillId="0" borderId="58" xfId="0" applyNumberFormat="1" applyFont="1" applyBorder="1" applyAlignment="1" applyProtection="1">
      <alignment horizontal="center"/>
      <protection/>
    </xf>
    <xf numFmtId="0" fontId="33" fillId="0" borderId="55" xfId="0" applyFont="1" applyBorder="1" applyAlignment="1" applyProtection="1">
      <alignment wrapText="1"/>
      <protection/>
    </xf>
    <xf numFmtId="0" fontId="30" fillId="0" borderId="58" xfId="0" applyFont="1" applyBorder="1" applyProtection="1">
      <protection/>
    </xf>
    <xf numFmtId="0" fontId="38" fillId="0" borderId="55" xfId="0" applyFont="1" applyFill="1" applyBorder="1" applyAlignment="1" applyProtection="1">
      <alignment horizontal="left" vertical="top"/>
      <protection/>
    </xf>
    <xf numFmtId="49" fontId="33" fillId="0" borderId="1" xfId="0" applyNumberFormat="1" applyFont="1" applyBorder="1" applyAlignment="1" applyProtection="1">
      <alignment horizontal="center"/>
      <protection/>
    </xf>
    <xf numFmtId="49" fontId="30" fillId="0" borderId="1" xfId="0" applyNumberFormat="1" applyFont="1" applyBorder="1" applyAlignment="1" applyProtection="1">
      <alignment horizontal="center"/>
      <protection/>
    </xf>
    <xf numFmtId="0" fontId="26" fillId="0" borderId="1" xfId="20" applyFont="1" applyFill="1" applyBorder="1" applyAlignment="1" applyProtection="1">
      <alignment vertical="center" wrapText="1"/>
      <protection/>
    </xf>
    <xf numFmtId="0" fontId="30" fillId="0" borderId="1" xfId="0" applyFont="1" applyBorder="1" applyProtection="1">
      <protection/>
    </xf>
    <xf numFmtId="0" fontId="30" fillId="0" borderId="1" xfId="0" applyFont="1" applyBorder="1" applyAlignment="1" applyProtection="1">
      <alignment horizontal="left"/>
      <protection/>
    </xf>
    <xf numFmtId="4" fontId="30" fillId="0" borderId="1" xfId="0" applyNumberFormat="1" applyFont="1" applyBorder="1" applyAlignment="1" applyProtection="1">
      <alignment horizontal="left"/>
      <protection/>
    </xf>
    <xf numFmtId="4" fontId="32" fillId="0" borderId="1" xfId="0" applyNumberFormat="1" applyFont="1" applyBorder="1" applyAlignment="1" applyProtection="1">
      <alignment horizontal="center"/>
      <protection/>
    </xf>
    <xf numFmtId="49" fontId="33" fillId="0" borderId="0" xfId="0" applyNumberFormat="1" applyFont="1" applyBorder="1" applyAlignment="1" applyProtection="1">
      <alignment horizontal="center"/>
      <protection/>
    </xf>
    <xf numFmtId="49" fontId="27" fillId="0" borderId="0" xfId="20" applyNumberFormat="1" applyFont="1" applyFill="1" applyBorder="1" applyAlignment="1" applyProtection="1">
      <alignment horizontal="left" vertical="center"/>
      <protection/>
    </xf>
    <xf numFmtId="0" fontId="27" fillId="0" borderId="0" xfId="2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4" fontId="30" fillId="0" borderId="0" xfId="0" applyNumberFormat="1" applyFont="1" applyBorder="1" applyAlignment="1" applyProtection="1">
      <alignment horizontal="center"/>
      <protection/>
    </xf>
    <xf numFmtId="4" fontId="32" fillId="0" borderId="0" xfId="0" applyNumberFormat="1" applyFont="1" applyBorder="1" applyAlignment="1" applyProtection="1">
      <alignment horizontal="center"/>
      <protection/>
    </xf>
    <xf numFmtId="0" fontId="0" fillId="0" borderId="0" xfId="0" applyFill="1" applyProtection="1">
      <protection/>
    </xf>
    <xf numFmtId="49" fontId="33" fillId="0" borderId="0" xfId="0" applyNumberFormat="1" applyFont="1" applyFill="1" applyBorder="1" applyAlignment="1" applyProtection="1">
      <alignment horizontal="center"/>
      <protection/>
    </xf>
    <xf numFmtId="49" fontId="30" fillId="0" borderId="0" xfId="0" applyNumberFormat="1" applyFont="1" applyFill="1" applyBorder="1" applyAlignment="1" applyProtection="1">
      <alignment horizontal="center"/>
      <protection/>
    </xf>
    <xf numFmtId="0" fontId="30" fillId="0" borderId="0" xfId="0" applyFont="1" applyFill="1" applyBorder="1" applyProtection="1">
      <protection/>
    </xf>
    <xf numFmtId="0" fontId="38" fillId="0" borderId="0" xfId="0" applyFont="1" applyFill="1" applyBorder="1" applyAlignment="1" applyProtection="1">
      <alignment horizontal="left" vertical="top"/>
      <protection/>
    </xf>
    <xf numFmtId="4" fontId="32" fillId="0" borderId="0" xfId="0" applyNumberFormat="1" applyFont="1" applyFill="1" applyBorder="1" applyAlignment="1" applyProtection="1">
      <alignment horizontal="center" vertical="top"/>
      <protection/>
    </xf>
    <xf numFmtId="0" fontId="30" fillId="0" borderId="0" xfId="0" applyFont="1" applyFill="1" applyBorder="1" applyAlignment="1" applyProtection="1">
      <alignment horizontal="center"/>
      <protection/>
    </xf>
    <xf numFmtId="4" fontId="30" fillId="0" borderId="0" xfId="0" applyNumberFormat="1" applyFont="1" applyFill="1" applyBorder="1" applyAlignment="1" applyProtection="1">
      <alignment horizontal="center"/>
      <protection/>
    </xf>
    <xf numFmtId="4" fontId="32" fillId="0" borderId="0" xfId="0" applyNumberFormat="1" applyFont="1" applyFill="1" applyBorder="1" applyAlignment="1" applyProtection="1">
      <alignment horizontal="right"/>
      <protection/>
    </xf>
    <xf numFmtId="4" fontId="32" fillId="0" borderId="0" xfId="0" applyNumberFormat="1" applyFont="1" applyFill="1" applyBorder="1" applyAlignment="1" applyProtection="1">
      <alignment horizontal="center"/>
      <protection/>
    </xf>
    <xf numFmtId="4" fontId="26" fillId="4" borderId="49" xfId="2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26" fillId="0" borderId="40" xfId="20" applyFont="1" applyBorder="1" applyProtection="1">
      <alignment/>
      <protection/>
    </xf>
    <xf numFmtId="0" fontId="26" fillId="0" borderId="40" xfId="20" applyFont="1" applyBorder="1" applyAlignment="1" applyProtection="1">
      <alignment horizontal="right"/>
      <protection/>
    </xf>
    <xf numFmtId="0" fontId="26" fillId="0" borderId="40" xfId="20" applyFont="1" applyBorder="1" applyAlignment="1" applyProtection="1">
      <alignment horizontal="center"/>
      <protection/>
    </xf>
    <xf numFmtId="0" fontId="26" fillId="0" borderId="40" xfId="20" applyFont="1" applyBorder="1" applyAlignment="1" applyProtection="1">
      <alignment horizontal="left"/>
      <protection/>
    </xf>
    <xf numFmtId="0" fontId="26" fillId="0" borderId="42" xfId="20" applyFont="1" applyBorder="1" applyProtection="1">
      <alignment/>
      <protection/>
    </xf>
    <xf numFmtId="0" fontId="26" fillId="0" borderId="43" xfId="20" applyFont="1" applyBorder="1" applyProtection="1">
      <alignment/>
      <protection/>
    </xf>
    <xf numFmtId="0" fontId="26" fillId="0" borderId="43" xfId="20" applyFont="1" applyBorder="1" applyAlignment="1" applyProtection="1">
      <alignment horizontal="right"/>
      <protection/>
    </xf>
    <xf numFmtId="0" fontId="30" fillId="0" borderId="12" xfId="0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/>
    </xf>
    <xf numFmtId="0" fontId="30" fillId="0" borderId="1" xfId="0" applyFont="1" applyBorder="1" applyAlignment="1" applyProtection="1">
      <alignment/>
      <protection/>
    </xf>
    <xf numFmtId="0" fontId="30" fillId="0" borderId="59" xfId="0" applyFont="1" applyBorder="1" applyAlignment="1" applyProtection="1">
      <alignment/>
      <protection/>
    </xf>
    <xf numFmtId="0" fontId="31" fillId="0" borderId="60" xfId="0" applyFont="1" applyBorder="1" applyAlignment="1" applyProtection="1">
      <alignment horizontal="center"/>
      <protection/>
    </xf>
    <xf numFmtId="0" fontId="31" fillId="0" borderId="61" xfId="0" applyFont="1" applyBorder="1" applyAlignment="1" applyProtection="1">
      <alignment horizontal="center"/>
      <protection/>
    </xf>
    <xf numFmtId="49" fontId="31" fillId="0" borderId="61" xfId="0" applyNumberFormat="1" applyFont="1" applyBorder="1" applyAlignment="1" applyProtection="1">
      <alignment horizontal="center" wrapText="1"/>
      <protection/>
    </xf>
    <xf numFmtId="0" fontId="31" fillId="0" borderId="62" xfId="0" applyFont="1" applyBorder="1" applyAlignment="1" applyProtection="1">
      <alignment horizontal="center"/>
      <protection/>
    </xf>
    <xf numFmtId="0" fontId="31" fillId="0" borderId="31" xfId="0" applyFont="1" applyBorder="1" applyAlignment="1" applyProtection="1">
      <alignment horizontal="center"/>
      <protection/>
    </xf>
    <xf numFmtId="0" fontId="31" fillId="0" borderId="12" xfId="0" applyFont="1" applyBorder="1" applyAlignment="1" applyProtection="1">
      <alignment horizontal="center"/>
      <protection/>
    </xf>
    <xf numFmtId="0" fontId="31" fillId="0" borderId="33" xfId="0" applyFont="1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center"/>
      <protection/>
    </xf>
    <xf numFmtId="2" fontId="31" fillId="0" borderId="64" xfId="0" applyNumberFormat="1" applyFont="1" applyBorder="1" applyAlignment="1" applyProtection="1">
      <alignment horizontal="center"/>
      <protection/>
    </xf>
    <xf numFmtId="0" fontId="31" fillId="0" borderId="66" xfId="0" applyFont="1" applyBorder="1" applyAlignment="1" applyProtection="1">
      <alignment horizontal="center"/>
      <protection/>
    </xf>
    <xf numFmtId="0" fontId="34" fillId="0" borderId="66" xfId="0" applyFont="1" applyBorder="1" applyAlignment="1" applyProtection="1">
      <alignment horizontal="left" vertical="top" wrapText="1"/>
      <protection/>
    </xf>
    <xf numFmtId="2" fontId="31" fillId="0" borderId="67" xfId="0" applyNumberFormat="1" applyFont="1" applyBorder="1" applyAlignment="1" applyProtection="1">
      <alignment horizontal="center"/>
      <protection/>
    </xf>
    <xf numFmtId="0" fontId="36" fillId="0" borderId="54" xfId="0" applyFont="1" applyBorder="1" applyAlignment="1" applyProtection="1">
      <alignment horizontal="left" vertical="top" wrapText="1"/>
      <protection/>
    </xf>
    <xf numFmtId="0" fontId="32" fillId="0" borderId="54" xfId="0" applyFont="1" applyBorder="1" applyAlignment="1" applyProtection="1">
      <alignment horizontal="right"/>
      <protection/>
    </xf>
    <xf numFmtId="0" fontId="33" fillId="0" borderId="49" xfId="20" applyFont="1" applyFill="1" applyBorder="1" applyAlignment="1" applyProtection="1">
      <alignment vertical="center" wrapText="1"/>
      <protection/>
    </xf>
    <xf numFmtId="0" fontId="34" fillId="0" borderId="54" xfId="0" applyFont="1" applyFill="1" applyBorder="1" applyAlignment="1" applyProtection="1">
      <alignment horizontal="left" vertical="top" wrapText="1"/>
      <protection/>
    </xf>
    <xf numFmtId="0" fontId="33" fillId="0" borderId="54" xfId="0" applyFont="1" applyBorder="1" applyAlignment="1" applyProtection="1">
      <alignment wrapText="1"/>
      <protection/>
    </xf>
    <xf numFmtId="0" fontId="38" fillId="0" borderId="54" xfId="0" applyFont="1" applyFill="1" applyBorder="1" applyAlignment="1" applyProtection="1">
      <alignment horizontal="left" vertical="center"/>
      <protection/>
    </xf>
    <xf numFmtId="49" fontId="33" fillId="0" borderId="68" xfId="0" applyNumberFormat="1" applyFont="1" applyFill="1" applyBorder="1" applyAlignment="1" applyProtection="1">
      <alignment horizontal="center" vertical="center"/>
      <protection/>
    </xf>
    <xf numFmtId="49" fontId="30" fillId="0" borderId="55" xfId="0" applyNumberFormat="1" applyFont="1" applyFill="1" applyBorder="1" applyAlignment="1" applyProtection="1">
      <alignment horizontal="center"/>
      <protection/>
    </xf>
    <xf numFmtId="0" fontId="33" fillId="0" borderId="55" xfId="0" applyFont="1" applyFill="1" applyBorder="1" applyAlignment="1" applyProtection="1">
      <alignment wrapText="1"/>
      <protection/>
    </xf>
    <xf numFmtId="0" fontId="30" fillId="0" borderId="55" xfId="0" applyFont="1" applyFill="1" applyBorder="1" applyProtection="1">
      <protection/>
    </xf>
    <xf numFmtId="49" fontId="33" fillId="0" borderId="73" xfId="0" applyNumberFormat="1" applyFont="1" applyBorder="1" applyAlignment="1" applyProtection="1">
      <alignment horizontal="center" vertical="center"/>
      <protection/>
    </xf>
    <xf numFmtId="49" fontId="30" fillId="0" borderId="56" xfId="0" applyNumberFormat="1" applyFont="1" applyBorder="1" applyAlignment="1" applyProtection="1">
      <alignment horizontal="center"/>
      <protection/>
    </xf>
    <xf numFmtId="0" fontId="33" fillId="0" borderId="56" xfId="0" applyFont="1" applyBorder="1" applyAlignment="1" applyProtection="1">
      <alignment wrapText="1"/>
      <protection/>
    </xf>
    <xf numFmtId="0" fontId="30" fillId="0" borderId="56" xfId="0" applyFont="1" applyBorder="1" applyProtection="1">
      <protection/>
    </xf>
    <xf numFmtId="0" fontId="38" fillId="0" borderId="56" xfId="0" applyFont="1" applyFill="1" applyBorder="1" applyAlignment="1" applyProtection="1">
      <alignment horizontal="left" vertical="top"/>
      <protection/>
    </xf>
    <xf numFmtId="4" fontId="31" fillId="0" borderId="74" xfId="0" applyNumberFormat="1" applyFont="1" applyBorder="1" applyAlignment="1" applyProtection="1">
      <alignment horizontal="center"/>
      <protection/>
    </xf>
    <xf numFmtId="49" fontId="30" fillId="0" borderId="0" xfId="0" applyNumberFormat="1" applyFont="1" applyBorder="1" applyAlignment="1" applyProtection="1">
      <alignment horizontal="left" wrapText="1"/>
      <protection/>
    </xf>
    <xf numFmtId="4" fontId="32" fillId="0" borderId="0" xfId="0" applyNumberFormat="1" applyFont="1" applyBorder="1" applyAlignment="1" applyProtection="1">
      <alignment horizontal="center" vertical="top"/>
      <protection/>
    </xf>
    <xf numFmtId="49" fontId="0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 applyProtection="1">
      <alignment horizontal="left" wrapText="1"/>
      <protection/>
    </xf>
    <xf numFmtId="0" fontId="10" fillId="0" borderId="0" xfId="0" applyFont="1" applyBorder="1" applyProtection="1">
      <protection/>
    </xf>
    <xf numFmtId="0" fontId="10" fillId="0" borderId="0" xfId="0" applyFont="1" applyBorder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39" fillId="0" borderId="0" xfId="0" applyNumberFormat="1" applyFont="1" applyBorder="1" applyAlignment="1" applyProtection="1">
      <alignment horizontal="right"/>
      <protection/>
    </xf>
    <xf numFmtId="4" fontId="39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0" fontId="1" fillId="0" borderId="47" xfId="21" applyFont="1" applyBorder="1" applyAlignment="1" applyProtection="1">
      <alignment/>
      <protection/>
    </xf>
    <xf numFmtId="0" fontId="1" fillId="0" borderId="3" xfId="21" applyFont="1" applyBorder="1" applyAlignment="1" applyProtection="1">
      <alignment/>
      <protection/>
    </xf>
    <xf numFmtId="0" fontId="1" fillId="0" borderId="75" xfId="21" applyFont="1" applyBorder="1" applyAlignment="1" applyProtection="1">
      <alignment vertical="top"/>
      <protection/>
    </xf>
    <xf numFmtId="0" fontId="1" fillId="0" borderId="75" xfId="21" applyFont="1" applyBorder="1" applyAlignment="1" applyProtection="1">
      <alignment horizontal="center" vertical="top"/>
      <protection/>
    </xf>
    <xf numFmtId="3" fontId="1" fillId="0" borderId="75" xfId="21" applyNumberFormat="1" applyFont="1" applyBorder="1" applyAlignment="1" applyProtection="1">
      <alignment vertical="top" wrapText="1"/>
      <protection/>
    </xf>
    <xf numFmtId="3" fontId="5" fillId="0" borderId="75" xfId="21" applyNumberFormat="1" applyFont="1" applyBorder="1" applyAlignment="1" applyProtection="1">
      <alignment vertical="top"/>
      <protection/>
    </xf>
    <xf numFmtId="3" fontId="5" fillId="0" borderId="63" xfId="21" applyNumberFormat="1" applyFont="1" applyBorder="1" applyAlignment="1" applyProtection="1">
      <alignment vertical="top"/>
      <protection/>
    </xf>
    <xf numFmtId="0" fontId="5" fillId="0" borderId="0" xfId="21" applyFont="1" applyAlignment="1" applyProtection="1">
      <alignment vertical="top"/>
      <protection/>
    </xf>
    <xf numFmtId="49" fontId="6" fillId="0" borderId="14" xfId="22" applyFont="1" applyBorder="1" applyAlignment="1" applyProtection="1">
      <alignment horizontal="left" vertical="center"/>
      <protection/>
    </xf>
    <xf numFmtId="49" fontId="6" fillId="0" borderId="8" xfId="22" applyFont="1" applyBorder="1" applyAlignment="1" applyProtection="1">
      <alignment horizontal="left" vertical="center"/>
      <protection/>
    </xf>
    <xf numFmtId="49" fontId="6" fillId="0" borderId="10" xfId="22" applyFont="1" applyBorder="1" applyAlignment="1" applyProtection="1">
      <alignment horizontal="left" vertical="center"/>
      <protection/>
    </xf>
    <xf numFmtId="49" fontId="6" fillId="0" borderId="10" xfId="22" applyFont="1" applyBorder="1" applyAlignment="1" applyProtection="1">
      <alignment horizontal="center" vertical="center"/>
      <protection/>
    </xf>
    <xf numFmtId="3" fontId="23" fillId="0" borderId="10" xfId="21" applyNumberFormat="1" applyFont="1" applyBorder="1" applyAlignment="1" applyProtection="1">
      <alignment horizontal="center" vertical="center" wrapText="1"/>
      <protection/>
    </xf>
    <xf numFmtId="3" fontId="24" fillId="0" borderId="10" xfId="21" applyNumberFormat="1" applyFont="1" applyBorder="1" applyAlignment="1" applyProtection="1">
      <alignment horizontal="left" wrapText="1"/>
      <protection/>
    </xf>
    <xf numFmtId="3" fontId="24" fillId="0" borderId="11" xfId="21" applyNumberFormat="1" applyFont="1" applyBorder="1" applyAlignment="1" applyProtection="1">
      <alignment horizontal="left" wrapText="1"/>
      <protection/>
    </xf>
    <xf numFmtId="167" fontId="1" fillId="0" borderId="10" xfId="21" applyNumberFormat="1" applyFont="1" applyBorder="1" applyAlignment="1" applyProtection="1">
      <alignment horizontal="center" vertical="center" wrapText="1"/>
      <protection/>
    </xf>
    <xf numFmtId="3" fontId="1" fillId="0" borderId="11" xfId="21" applyNumberFormat="1" applyFont="1" applyBorder="1" applyAlignment="1" applyProtection="1">
      <alignment horizontal="center" vertical="center" wrapText="1"/>
      <protection/>
    </xf>
    <xf numFmtId="49" fontId="6" fillId="0" borderId="0" xfId="22" applyFont="1" applyBorder="1" applyAlignment="1" applyProtection="1">
      <alignment horizontal="left" vertical="center"/>
      <protection/>
    </xf>
    <xf numFmtId="0" fontId="23" fillId="0" borderId="0" xfId="21" applyFont="1" applyBorder="1" applyAlignment="1" applyProtection="1">
      <alignment horizontal="center" vertical="center" wrapText="1"/>
      <protection/>
    </xf>
    <xf numFmtId="3" fontId="23" fillId="0" borderId="0" xfId="21" applyNumberFormat="1" applyFont="1" applyBorder="1" applyAlignment="1" applyProtection="1">
      <alignment horizontal="center" vertical="center" wrapText="1"/>
      <protection/>
    </xf>
    <xf numFmtId="49" fontId="25" fillId="5" borderId="14" xfId="22" applyFont="1" applyFill="1" applyBorder="1" applyAlignment="1" applyProtection="1">
      <alignment horizontal="center" vertical="center"/>
      <protection/>
    </xf>
    <xf numFmtId="49" fontId="25" fillId="5" borderId="8" xfId="22" applyFont="1" applyFill="1" applyBorder="1" applyAlignment="1" applyProtection="1">
      <alignment horizontal="center" vertical="center"/>
      <protection/>
    </xf>
    <xf numFmtId="0" fontId="6" fillId="5" borderId="10" xfId="21" applyFont="1" applyFill="1" applyBorder="1" applyAlignment="1" applyProtection="1">
      <alignment vertical="center"/>
      <protection/>
    </xf>
    <xf numFmtId="0" fontId="6" fillId="5" borderId="10" xfId="21" applyFont="1" applyFill="1" applyBorder="1" applyAlignment="1" applyProtection="1">
      <alignment horizontal="center" vertical="center"/>
      <protection/>
    </xf>
    <xf numFmtId="3" fontId="4" fillId="5" borderId="10" xfId="21" applyNumberFormat="1" applyFont="1" applyFill="1" applyBorder="1" applyAlignment="1" applyProtection="1">
      <alignment horizontal="center" vertical="center"/>
      <protection/>
    </xf>
    <xf numFmtId="3" fontId="4" fillId="5" borderId="11" xfId="21" applyNumberFormat="1" applyFont="1" applyFill="1" applyBorder="1" applyAlignment="1" applyProtection="1">
      <alignment horizontal="center" vertical="center"/>
      <protection/>
    </xf>
    <xf numFmtId="4" fontId="5" fillId="0" borderId="14" xfId="22" applyNumberFormat="1" applyFont="1" applyBorder="1" applyAlignment="1" applyProtection="1">
      <alignment horizontal="center" vertical="center"/>
      <protection/>
    </xf>
    <xf numFmtId="4" fontId="5" fillId="0" borderId="8" xfId="22" applyNumberFormat="1" applyFont="1" applyBorder="1" applyAlignment="1" applyProtection="1">
      <alignment horizontal="center" vertical="center"/>
      <protection/>
    </xf>
    <xf numFmtId="49" fontId="5" fillId="0" borderId="10" xfId="22" applyFont="1" applyFill="1" applyBorder="1" applyAlignment="1" applyProtection="1">
      <alignment horizontal="center" wrapText="1"/>
      <protection/>
    </xf>
    <xf numFmtId="3" fontId="5" fillId="0" borderId="10" xfId="22" applyNumberFormat="1" applyFont="1" applyFill="1" applyBorder="1" applyAlignment="1" applyProtection="1">
      <alignment horizontal="center" wrapText="1"/>
      <protection/>
    </xf>
    <xf numFmtId="3" fontId="5" fillId="0" borderId="10" xfId="21" applyNumberFormat="1" applyFont="1" applyBorder="1" applyAlignment="1" applyProtection="1">
      <alignment horizontal="center" wrapText="1"/>
      <protection/>
    </xf>
    <xf numFmtId="3" fontId="5" fillId="0" borderId="11" xfId="22" applyNumberFormat="1" applyFont="1" applyFill="1" applyBorder="1" applyAlignment="1" applyProtection="1">
      <alignment horizontal="center" wrapText="1"/>
      <protection/>
    </xf>
    <xf numFmtId="0" fontId="5" fillId="0" borderId="14" xfId="21" applyFont="1" applyBorder="1" applyAlignment="1" applyProtection="1">
      <alignment horizontal="center" wrapText="1"/>
      <protection/>
    </xf>
    <xf numFmtId="0" fontId="5" fillId="0" borderId="8" xfId="21" applyFont="1" applyBorder="1" applyAlignment="1" applyProtection="1">
      <alignment horizontal="center" wrapText="1"/>
      <protection/>
    </xf>
    <xf numFmtId="49" fontId="5" fillId="0" borderId="10" xfId="22" applyFont="1" applyBorder="1" applyAlignment="1" applyProtection="1">
      <alignment vertical="top" wrapText="1"/>
      <protection/>
    </xf>
    <xf numFmtId="49" fontId="5" fillId="0" borderId="10" xfId="22" applyFont="1" applyBorder="1" applyAlignment="1" applyProtection="1">
      <alignment horizontal="center"/>
      <protection/>
    </xf>
    <xf numFmtId="3" fontId="4" fillId="0" borderId="10" xfId="21" applyNumberFormat="1" applyFont="1" applyBorder="1" applyAlignment="1" applyProtection="1">
      <alignment wrapText="1"/>
      <protection/>
    </xf>
    <xf numFmtId="3" fontId="4" fillId="0" borderId="10" xfId="21" applyNumberFormat="1" applyFont="1" applyBorder="1" applyAlignment="1" applyProtection="1">
      <alignment horizontal="center" wrapText="1"/>
      <protection/>
    </xf>
    <xf numFmtId="3" fontId="4" fillId="0" borderId="11" xfId="21" applyNumberFormat="1" applyFont="1" applyBorder="1" applyAlignment="1" applyProtection="1">
      <alignment wrapText="1"/>
      <protection/>
    </xf>
    <xf numFmtId="0" fontId="4" fillId="0" borderId="0" xfId="21" applyFont="1" applyAlignment="1" applyProtection="1">
      <alignment wrapText="1"/>
      <protection/>
    </xf>
    <xf numFmtId="49" fontId="4" fillId="0" borderId="10" xfId="22" applyFont="1" applyBorder="1" applyAlignment="1" applyProtection="1">
      <alignment vertical="top" wrapText="1"/>
      <protection/>
    </xf>
    <xf numFmtId="49" fontId="4" fillId="0" borderId="10" xfId="22" applyFont="1" applyBorder="1" applyAlignment="1" applyProtection="1">
      <alignment horizontal="center" vertical="top" wrapText="1"/>
      <protection/>
    </xf>
    <xf numFmtId="3" fontId="4" fillId="0" borderId="10" xfId="21" applyNumberFormat="1" applyFont="1" applyBorder="1" applyAlignment="1" applyProtection="1">
      <alignment vertical="top"/>
      <protection/>
    </xf>
    <xf numFmtId="3" fontId="4" fillId="0" borderId="10" xfId="22" applyNumberFormat="1" applyFont="1" applyBorder="1" applyAlignment="1" applyProtection="1">
      <alignment horizontal="center" vertical="top" wrapText="1"/>
      <protection/>
    </xf>
    <xf numFmtId="3" fontId="4" fillId="0" borderId="11" xfId="21" applyNumberFormat="1" applyFont="1" applyBorder="1" applyAlignment="1" applyProtection="1">
      <alignment vertical="top"/>
      <protection/>
    </xf>
    <xf numFmtId="49" fontId="5" fillId="0" borderId="10" xfId="22" applyFont="1" applyBorder="1" applyAlignment="1" applyProtection="1">
      <alignment vertical="top" wrapText="1"/>
      <protection/>
    </xf>
    <xf numFmtId="49" fontId="5" fillId="0" borderId="10" xfId="22" applyFont="1" applyBorder="1" applyAlignment="1" applyProtection="1">
      <alignment/>
      <protection/>
    </xf>
    <xf numFmtId="49" fontId="24" fillId="0" borderId="10" xfId="22" applyFont="1" applyBorder="1" applyAlignment="1" applyProtection="1">
      <alignment horizontal="center"/>
      <protection/>
    </xf>
    <xf numFmtId="3" fontId="24" fillId="0" borderId="10" xfId="22" applyNumberFormat="1" applyFont="1" applyBorder="1" applyAlignment="1" applyProtection="1">
      <alignment horizontal="right"/>
      <protection/>
    </xf>
    <xf numFmtId="3" fontId="24" fillId="0" borderId="10" xfId="22" applyNumberFormat="1" applyFont="1" applyBorder="1" applyAlignment="1" applyProtection="1">
      <alignment horizontal="left"/>
      <protection/>
    </xf>
    <xf numFmtId="0" fontId="4" fillId="0" borderId="0" xfId="21" applyFont="1" applyFill="1" applyAlignment="1" applyProtection="1">
      <alignment wrapText="1"/>
      <protection/>
    </xf>
    <xf numFmtId="3" fontId="4" fillId="0" borderId="10" xfId="22" applyNumberFormat="1" applyFont="1" applyBorder="1" applyAlignment="1" applyProtection="1">
      <alignment vertical="top" wrapText="1"/>
      <protection/>
    </xf>
    <xf numFmtId="0" fontId="5" fillId="0" borderId="14" xfId="21" applyFont="1" applyFill="1" applyBorder="1" applyAlignment="1" applyProtection="1">
      <alignment horizontal="center" wrapText="1"/>
      <protection/>
    </xf>
    <xf numFmtId="0" fontId="5" fillId="0" borderId="8" xfId="21" applyFont="1" applyFill="1" applyBorder="1" applyAlignment="1" applyProtection="1">
      <alignment horizontal="center" wrapText="1"/>
      <protection/>
    </xf>
    <xf numFmtId="49" fontId="4" fillId="0" borderId="10" xfId="22" applyFont="1" applyFill="1" applyBorder="1" applyAlignment="1" applyProtection="1">
      <alignment vertical="top" wrapText="1"/>
      <protection/>
    </xf>
    <xf numFmtId="49" fontId="4" fillId="0" borderId="10" xfId="22" applyFont="1" applyFill="1" applyBorder="1" applyAlignment="1" applyProtection="1">
      <alignment horizontal="center" vertical="top" wrapText="1"/>
      <protection/>
    </xf>
    <xf numFmtId="3" fontId="4" fillId="0" borderId="10" xfId="22" applyNumberFormat="1" applyFont="1" applyFill="1" applyBorder="1" applyAlignment="1" applyProtection="1">
      <alignment horizontal="center" vertical="top" wrapText="1"/>
      <protection/>
    </xf>
    <xf numFmtId="49" fontId="5" fillId="0" borderId="10" xfId="22" applyFont="1" applyFill="1" applyBorder="1" applyAlignment="1" applyProtection="1">
      <alignment/>
      <protection/>
    </xf>
    <xf numFmtId="3" fontId="4" fillId="0" borderId="10" xfId="22" applyNumberFormat="1" applyFont="1" applyFill="1" applyBorder="1" applyAlignment="1" applyProtection="1">
      <alignment vertical="top" wrapText="1"/>
      <protection/>
    </xf>
    <xf numFmtId="0" fontId="4" fillId="0" borderId="0" xfId="21" applyFont="1" applyAlignment="1" applyProtection="1">
      <alignment vertical="center" wrapText="1"/>
      <protection/>
    </xf>
    <xf numFmtId="3" fontId="4" fillId="0" borderId="10" xfId="21" applyNumberFormat="1" applyFont="1" applyFill="1" applyBorder="1" applyAlignment="1" applyProtection="1">
      <alignment vertical="top" wrapText="1"/>
      <protection/>
    </xf>
    <xf numFmtId="3" fontId="4" fillId="0" borderId="10" xfId="21" applyNumberFormat="1" applyFont="1" applyFill="1" applyBorder="1" applyAlignment="1" applyProtection="1">
      <alignment wrapText="1"/>
      <protection/>
    </xf>
    <xf numFmtId="3" fontId="4" fillId="0" borderId="10" xfId="21" applyNumberFormat="1" applyFont="1" applyFill="1" applyBorder="1" applyAlignment="1" applyProtection="1">
      <alignment horizontal="center" wrapText="1"/>
      <protection/>
    </xf>
    <xf numFmtId="0" fontId="4" fillId="0" borderId="0" xfId="21" applyFont="1" applyAlignment="1" applyProtection="1">
      <alignment vertical="top" wrapText="1"/>
      <protection/>
    </xf>
    <xf numFmtId="0" fontId="5" fillId="0" borderId="14" xfId="21" applyFont="1" applyFill="1" applyBorder="1" applyAlignment="1" applyProtection="1">
      <alignment horizontal="center" vertical="top" wrapText="1"/>
      <protection/>
    </xf>
    <xf numFmtId="0" fontId="5" fillId="0" borderId="8" xfId="21" applyFont="1" applyFill="1" applyBorder="1" applyAlignment="1" applyProtection="1">
      <alignment horizontal="center" vertical="top" wrapText="1"/>
      <protection/>
    </xf>
    <xf numFmtId="49" fontId="5" fillId="0" borderId="10" xfId="22" applyFont="1" applyFill="1" applyBorder="1" applyAlignment="1" applyProtection="1">
      <alignment vertical="top" wrapText="1"/>
      <protection/>
    </xf>
    <xf numFmtId="49" fontId="4" fillId="0" borderId="10" xfId="22" applyFont="1" applyFill="1" applyBorder="1" applyAlignment="1" applyProtection="1">
      <alignment vertical="top" wrapText="1"/>
      <protection/>
    </xf>
    <xf numFmtId="49" fontId="5" fillId="0" borderId="10" xfId="22" applyFont="1" applyFill="1" applyBorder="1" applyAlignment="1" applyProtection="1">
      <alignment vertical="top" wrapText="1"/>
      <protection/>
    </xf>
    <xf numFmtId="0" fontId="5" fillId="0" borderId="0" xfId="21" applyFont="1" applyAlignment="1" applyProtection="1">
      <alignment vertical="top" wrapText="1"/>
      <protection/>
    </xf>
    <xf numFmtId="0" fontId="4" fillId="0" borderId="0" xfId="21" applyFont="1" applyAlignment="1" applyProtection="1">
      <alignment horizontal="center" vertical="top" wrapText="1"/>
      <protection/>
    </xf>
    <xf numFmtId="3" fontId="4" fillId="0" borderId="0" xfId="21" applyNumberFormat="1" applyFont="1" applyAlignment="1" applyProtection="1">
      <alignment vertical="top" wrapText="1"/>
      <protection/>
    </xf>
    <xf numFmtId="3" fontId="5" fillId="0" borderId="0" xfId="21" applyNumberFormat="1" applyFont="1" applyAlignment="1" applyProtection="1">
      <alignment vertical="top" wrapText="1"/>
      <protection/>
    </xf>
    <xf numFmtId="0" fontId="4" fillId="0" borderId="10" xfId="21" applyFont="1" applyBorder="1" applyAlignment="1" applyProtection="1">
      <alignment wrapText="1"/>
      <protection locked="0"/>
    </xf>
    <xf numFmtId="3" fontId="4" fillId="0" borderId="10" xfId="21" applyNumberFormat="1" applyFont="1" applyBorder="1" applyAlignment="1" applyProtection="1">
      <alignment/>
      <protection locked="0"/>
    </xf>
    <xf numFmtId="3" fontId="4" fillId="0" borderId="10" xfId="21" applyNumberFormat="1" applyFont="1" applyBorder="1" applyAlignment="1" applyProtection="1">
      <alignment wrapText="1"/>
      <protection locked="0"/>
    </xf>
    <xf numFmtId="3" fontId="4" fillId="0" borderId="10" xfId="21" applyNumberFormat="1" applyFont="1" applyBorder="1" applyAlignment="1" applyProtection="1">
      <alignment vertical="top"/>
      <protection locked="0"/>
    </xf>
    <xf numFmtId="3" fontId="4" fillId="0" borderId="10" xfId="21" applyNumberFormat="1" applyFont="1" applyFill="1" applyBorder="1" applyAlignment="1" applyProtection="1">
      <alignment vertical="top"/>
      <protection locked="0"/>
    </xf>
    <xf numFmtId="3" fontId="4" fillId="0" borderId="10" xfId="21" applyNumberFormat="1" applyFont="1" applyFill="1" applyBorder="1" applyAlignment="1" applyProtection="1">
      <alignment vertical="top" wrapText="1"/>
      <protection locked="0"/>
    </xf>
    <xf numFmtId="4" fontId="15" fillId="0" borderId="51" xfId="20" applyNumberFormat="1" applyFont="1" applyBorder="1" applyAlignment="1" applyProtection="1">
      <alignment horizontal="right"/>
      <protection locked="0"/>
    </xf>
    <xf numFmtId="0" fontId="17" fillId="3" borderId="33" xfId="20" applyFont="1" applyFill="1" applyBorder="1" applyAlignment="1" applyProtection="1">
      <alignment horizontal="left" wrapText="1"/>
      <protection locked="0"/>
    </xf>
    <xf numFmtId="4" fontId="1" fillId="2" borderId="8" xfId="20" applyNumberFormat="1" applyFont="1" applyFill="1" applyBorder="1" applyAlignment="1" applyProtection="1">
      <alignment horizontal="right"/>
      <protection locked="0"/>
    </xf>
    <xf numFmtId="0" fontId="1" fillId="0" borderId="9" xfId="20" applyNumberFormat="1" applyFont="1" applyBorder="1" applyAlignment="1" applyProtection="1">
      <alignment horizontal="right"/>
      <protection locked="0"/>
    </xf>
    <xf numFmtId="3" fontId="1" fillId="0" borderId="25" xfId="0" applyNumberFormat="1" applyFont="1" applyBorder="1" applyAlignment="1" applyProtection="1">
      <alignment horizontal="right"/>
      <protection locked="0"/>
    </xf>
    <xf numFmtId="165" fontId="1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76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77" xfId="20" applyFont="1" applyBorder="1" applyAlignment="1">
      <alignment horizontal="center"/>
      <protection/>
    </xf>
    <xf numFmtId="0" fontId="1" fillId="0" borderId="78" xfId="20" applyFont="1" applyBorder="1" applyAlignment="1">
      <alignment horizontal="center"/>
      <protection/>
    </xf>
    <xf numFmtId="0" fontId="1" fillId="0" borderId="79" xfId="20" applyFont="1" applyBorder="1" applyAlignment="1">
      <alignment horizontal="center"/>
      <protection/>
    </xf>
    <xf numFmtId="0" fontId="1" fillId="0" borderId="80" xfId="20" applyFont="1" applyBorder="1" applyAlignment="1">
      <alignment horizontal="center"/>
      <protection/>
    </xf>
    <xf numFmtId="0" fontId="1" fillId="0" borderId="81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82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79" xfId="20" applyNumberFormat="1" applyFont="1" applyBorder="1" applyAlignment="1">
      <alignment horizontal="center"/>
      <protection/>
    </xf>
    <xf numFmtId="0" fontId="1" fillId="0" borderId="81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82" xfId="20" applyFont="1" applyBorder="1" applyAlignment="1">
      <alignment horizontal="center" shrinkToFit="1"/>
      <protection/>
    </xf>
    <xf numFmtId="49" fontId="17" fillId="3" borderId="83" xfId="20" applyNumberFormat="1" applyFont="1" applyFill="1" applyBorder="1" applyAlignment="1">
      <alignment horizontal="left" wrapText="1"/>
      <protection/>
    </xf>
    <xf numFmtId="49" fontId="18" fillId="0" borderId="84" xfId="0" applyNumberFormat="1" applyFont="1" applyBorder="1" applyAlignment="1">
      <alignment horizontal="left" wrapText="1"/>
    </xf>
    <xf numFmtId="49" fontId="22" fillId="3" borderId="83" xfId="20" applyNumberFormat="1" applyFont="1" applyFill="1" applyBorder="1" applyAlignment="1">
      <alignment horizontal="left" wrapText="1"/>
      <protection/>
    </xf>
    <xf numFmtId="0" fontId="26" fillId="0" borderId="77" xfId="20" applyFont="1" applyBorder="1" applyAlignment="1" applyProtection="1">
      <alignment horizontal="center"/>
      <protection/>
    </xf>
    <xf numFmtId="0" fontId="26" fillId="0" borderId="78" xfId="20" applyFont="1" applyBorder="1" applyAlignment="1" applyProtection="1">
      <alignment horizontal="center"/>
      <protection/>
    </xf>
    <xf numFmtId="49" fontId="26" fillId="0" borderId="79" xfId="20" applyNumberFormat="1" applyFont="1" applyBorder="1" applyAlignment="1" applyProtection="1">
      <alignment horizontal="center"/>
      <protection/>
    </xf>
    <xf numFmtId="0" fontId="26" fillId="0" borderId="80" xfId="20" applyFont="1" applyBorder="1" applyAlignment="1" applyProtection="1">
      <alignment horizontal="center"/>
      <protection/>
    </xf>
    <xf numFmtId="0" fontId="26" fillId="0" borderId="43" xfId="20" applyFont="1" applyBorder="1" applyAlignment="1" applyProtection="1">
      <alignment horizontal="left" shrinkToFit="1"/>
      <protection/>
    </xf>
    <xf numFmtId="0" fontId="26" fillId="0" borderId="82" xfId="20" applyFont="1" applyBorder="1" applyAlignment="1" applyProtection="1">
      <alignment horizontal="left" shrinkToFit="1"/>
      <protection/>
    </xf>
    <xf numFmtId="0" fontId="40" fillId="0" borderId="77" xfId="20" applyFont="1" applyBorder="1" applyAlignment="1" applyProtection="1">
      <alignment horizontal="center"/>
      <protection/>
    </xf>
    <xf numFmtId="0" fontId="40" fillId="0" borderId="78" xfId="20" applyFont="1" applyBorder="1" applyAlignment="1" applyProtection="1">
      <alignment horizontal="center"/>
      <protection/>
    </xf>
    <xf numFmtId="49" fontId="40" fillId="0" borderId="79" xfId="20" applyNumberFormat="1" applyFont="1" applyBorder="1" applyAlignment="1" applyProtection="1">
      <alignment horizontal="center"/>
      <protection/>
    </xf>
    <xf numFmtId="0" fontId="40" fillId="0" borderId="80" xfId="20" applyFont="1" applyBorder="1" applyAlignment="1" applyProtection="1">
      <alignment horizontal="center"/>
      <protection/>
    </xf>
    <xf numFmtId="0" fontId="40" fillId="0" borderId="43" xfId="20" applyFont="1" applyBorder="1" applyAlignment="1" applyProtection="1">
      <alignment horizontal="left" shrinkToFit="1"/>
      <protection/>
    </xf>
    <xf numFmtId="0" fontId="40" fillId="0" borderId="82" xfId="20" applyFont="1" applyBorder="1" applyAlignment="1" applyProtection="1">
      <alignment horizontal="left" shrinkToFit="1"/>
      <protection/>
    </xf>
    <xf numFmtId="0" fontId="43" fillId="0" borderId="0" xfId="20" applyFont="1" applyAlignment="1" applyProtection="1">
      <alignment horizontal="center"/>
      <protection/>
    </xf>
    <xf numFmtId="0" fontId="42" fillId="0" borderId="77" xfId="20" applyFont="1" applyBorder="1" applyAlignment="1" applyProtection="1">
      <alignment horizontal="center"/>
      <protection/>
    </xf>
    <xf numFmtId="0" fontId="42" fillId="0" borderId="78" xfId="20" applyFont="1" applyBorder="1" applyAlignment="1" applyProtection="1">
      <alignment horizontal="center"/>
      <protection/>
    </xf>
    <xf numFmtId="49" fontId="42" fillId="0" borderId="79" xfId="20" applyNumberFormat="1" applyFont="1" applyBorder="1" applyAlignment="1" applyProtection="1">
      <alignment horizontal="center"/>
      <protection/>
    </xf>
    <xf numFmtId="0" fontId="42" fillId="0" borderId="80" xfId="20" applyFont="1" applyBorder="1" applyAlignment="1" applyProtection="1">
      <alignment horizontal="center"/>
      <protection/>
    </xf>
    <xf numFmtId="0" fontId="42" fillId="0" borderId="43" xfId="20" applyFont="1" applyBorder="1" applyAlignment="1" applyProtection="1">
      <alignment horizontal="left" shrinkToFi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normální_estimatif tdr - FRANCO-TCHEQUE-indice2_rv" xfId="21"/>
    <cellStyle name="normální 2" xfId="22"/>
    <cellStyle name="Specifikace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M20" sqref="M2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77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01</v>
      </c>
      <c r="D2" s="5" t="str">
        <f>Rekapitulace!G2</f>
        <v>Centrum Krystal - oprava prostor v 7.NP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81</v>
      </c>
      <c r="B5" s="18"/>
      <c r="C5" s="19" t="s">
        <v>80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 t="s">
        <v>79</v>
      </c>
      <c r="B7" s="25"/>
      <c r="C7" s="26" t="s">
        <v>80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507" t="s">
        <v>712</v>
      </c>
      <c r="D8" s="507"/>
      <c r="E8" s="508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507" t="str">
        <f>Projektant</f>
        <v>PK p.Pavel Zeťka Jašíkova 1533/4, Praha 4</v>
      </c>
      <c r="D9" s="507"/>
      <c r="E9" s="508"/>
      <c r="F9" s="13"/>
      <c r="G9" s="34"/>
      <c r="H9" s="35"/>
    </row>
    <row r="10" spans="1:8" ht="12.75">
      <c r="A10" s="29" t="s">
        <v>14</v>
      </c>
      <c r="B10" s="13"/>
      <c r="C10" s="507" t="s">
        <v>711</v>
      </c>
      <c r="D10" s="507"/>
      <c r="E10" s="507"/>
      <c r="F10" s="36"/>
      <c r="G10" s="37"/>
      <c r="H10" s="38"/>
    </row>
    <row r="11" spans="1:57" ht="13.5" customHeight="1">
      <c r="A11" s="29" t="s">
        <v>15</v>
      </c>
      <c r="B11" s="13"/>
      <c r="C11" s="507" t="s">
        <v>710</v>
      </c>
      <c r="D11" s="507"/>
      <c r="E11" s="507"/>
      <c r="F11" s="39" t="s">
        <v>16</v>
      </c>
      <c r="G11" s="40" t="s">
        <v>79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509"/>
      <c r="D12" s="509"/>
      <c r="E12" s="509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Rekapitulace!A36</f>
        <v>Ztížené výrobní podmínky</v>
      </c>
      <c r="E15" s="58"/>
      <c r="F15" s="59"/>
      <c r="G15" s="56">
        <f>Rekapitulace!I36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Rekapitulace!A37</f>
        <v>Oborová přirážka</v>
      </c>
      <c r="E16" s="60"/>
      <c r="F16" s="61"/>
      <c r="G16" s="56">
        <f>Rekapitulace!I37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Rekapitulace!A38</f>
        <v>Přesun stavebních kapacit</v>
      </c>
      <c r="E17" s="60"/>
      <c r="F17" s="61"/>
      <c r="G17" s="56">
        <f>Rekapitulace!I38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Rekapitulace!A39</f>
        <v>Mimostaveništní doprava</v>
      </c>
      <c r="E18" s="60"/>
      <c r="F18" s="61"/>
      <c r="G18" s="56">
        <f>Rekapitulace!I39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Rekapitulace!A40</f>
        <v>Zařízení staveniště</v>
      </c>
      <c r="E19" s="60"/>
      <c r="F19" s="61"/>
      <c r="G19" s="56">
        <f>Rekapitulace!I40</f>
        <v>0</v>
      </c>
    </row>
    <row r="20" spans="1:7" ht="15.95" customHeight="1">
      <c r="A20" s="64"/>
      <c r="B20" s="55"/>
      <c r="C20" s="56"/>
      <c r="D20" s="9" t="str">
        <f>Rekapitulace!A41</f>
        <v>Provoz investora</v>
      </c>
      <c r="E20" s="60"/>
      <c r="F20" s="61"/>
      <c r="G20" s="56">
        <f>Rekapitulace!I41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Rekapitulace!A42</f>
        <v>Kompletační činnost (IČD)</v>
      </c>
      <c r="E21" s="60"/>
      <c r="F21" s="61"/>
      <c r="G21" s="56">
        <f>Rekapitulace!I42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510" t="s">
        <v>33</v>
      </c>
      <c r="B23" s="511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512">
        <f>C23-F32</f>
        <v>0</v>
      </c>
      <c r="G30" s="513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512">
        <f>ROUND(PRODUCT(F30,C31/100),0)</f>
        <v>0</v>
      </c>
      <c r="G31" s="513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512">
        <v>0</v>
      </c>
      <c r="G32" s="513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512">
        <f>ROUND(PRODUCT(F32,C33/100),0)</f>
        <v>0</v>
      </c>
      <c r="G33" s="513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514">
        <f>ROUND(SUM(F30:F33),0)</f>
        <v>0</v>
      </c>
      <c r="G34" s="515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506"/>
      <c r="C37" s="506"/>
      <c r="D37" s="506"/>
      <c r="E37" s="506"/>
      <c r="F37" s="506"/>
      <c r="G37" s="506"/>
      <c r="H37" t="s">
        <v>5</v>
      </c>
    </row>
    <row r="38" spans="1:8" ht="12.75" customHeight="1">
      <c r="A38" s="96"/>
      <c r="B38" s="506"/>
      <c r="C38" s="506"/>
      <c r="D38" s="506"/>
      <c r="E38" s="506"/>
      <c r="F38" s="506"/>
      <c r="G38" s="506"/>
      <c r="H38" t="s">
        <v>5</v>
      </c>
    </row>
    <row r="39" spans="1:8" ht="12.75">
      <c r="A39" s="96"/>
      <c r="B39" s="506"/>
      <c r="C39" s="506"/>
      <c r="D39" s="506"/>
      <c r="E39" s="506"/>
      <c r="F39" s="506"/>
      <c r="G39" s="506"/>
      <c r="H39" t="s">
        <v>5</v>
      </c>
    </row>
    <row r="40" spans="1:8" ht="12.75">
      <c r="A40" s="96"/>
      <c r="B40" s="506"/>
      <c r="C40" s="506"/>
      <c r="D40" s="506"/>
      <c r="E40" s="506"/>
      <c r="F40" s="506"/>
      <c r="G40" s="506"/>
      <c r="H40" t="s">
        <v>5</v>
      </c>
    </row>
    <row r="41" spans="1:8" ht="12.75">
      <c r="A41" s="96"/>
      <c r="B41" s="506"/>
      <c r="C41" s="506"/>
      <c r="D41" s="506"/>
      <c r="E41" s="506"/>
      <c r="F41" s="506"/>
      <c r="G41" s="506"/>
      <c r="H41" t="s">
        <v>5</v>
      </c>
    </row>
    <row r="42" spans="1:8" ht="12.75">
      <c r="A42" s="96"/>
      <c r="B42" s="506"/>
      <c r="C42" s="506"/>
      <c r="D42" s="506"/>
      <c r="E42" s="506"/>
      <c r="F42" s="506"/>
      <c r="G42" s="506"/>
      <c r="H42" t="s">
        <v>5</v>
      </c>
    </row>
    <row r="43" spans="1:8" ht="12.75">
      <c r="A43" s="96"/>
      <c r="B43" s="506"/>
      <c r="C43" s="506"/>
      <c r="D43" s="506"/>
      <c r="E43" s="506"/>
      <c r="F43" s="506"/>
      <c r="G43" s="506"/>
      <c r="H43" t="s">
        <v>5</v>
      </c>
    </row>
    <row r="44" spans="1:8" ht="12.75">
      <c r="A44" s="96"/>
      <c r="B44" s="506"/>
      <c r="C44" s="506"/>
      <c r="D44" s="506"/>
      <c r="E44" s="506"/>
      <c r="F44" s="506"/>
      <c r="G44" s="506"/>
      <c r="H44" t="s">
        <v>5</v>
      </c>
    </row>
    <row r="45" spans="1:8" ht="0.75" customHeight="1">
      <c r="A45" s="96"/>
      <c r="B45" s="506"/>
      <c r="C45" s="506"/>
      <c r="D45" s="506"/>
      <c r="E45" s="506"/>
      <c r="F45" s="506"/>
      <c r="G45" s="506"/>
      <c r="H45" t="s">
        <v>5</v>
      </c>
    </row>
    <row r="46" spans="2:7" ht="12.75">
      <c r="B46" s="516"/>
      <c r="C46" s="516"/>
      <c r="D46" s="516"/>
      <c r="E46" s="516"/>
      <c r="F46" s="516"/>
      <c r="G46" s="516"/>
    </row>
    <row r="47" spans="2:7" ht="12.75">
      <c r="B47" s="516"/>
      <c r="C47" s="516"/>
      <c r="D47" s="516"/>
      <c r="E47" s="516"/>
      <c r="F47" s="516"/>
      <c r="G47" s="516"/>
    </row>
    <row r="48" spans="2:7" ht="12.75">
      <c r="B48" s="516"/>
      <c r="C48" s="516"/>
      <c r="D48" s="516"/>
      <c r="E48" s="516"/>
      <c r="F48" s="516"/>
      <c r="G48" s="516"/>
    </row>
    <row r="49" spans="2:7" ht="12.75">
      <c r="B49" s="516"/>
      <c r="C49" s="516"/>
      <c r="D49" s="516"/>
      <c r="E49" s="516"/>
      <c r="F49" s="516"/>
      <c r="G49" s="516"/>
    </row>
    <row r="50" spans="2:7" ht="12.75">
      <c r="B50" s="516"/>
      <c r="C50" s="516"/>
      <c r="D50" s="516"/>
      <c r="E50" s="516"/>
      <c r="F50" s="516"/>
      <c r="G50" s="516"/>
    </row>
    <row r="51" spans="2:7" ht="12.75">
      <c r="B51" s="516"/>
      <c r="C51" s="516"/>
      <c r="D51" s="516"/>
      <c r="E51" s="516"/>
      <c r="F51" s="516"/>
      <c r="G51" s="516"/>
    </row>
    <row r="52" spans="2:7" ht="12.75">
      <c r="B52" s="516"/>
      <c r="C52" s="516"/>
      <c r="D52" s="516"/>
      <c r="E52" s="516"/>
      <c r="F52" s="516"/>
      <c r="G52" s="516"/>
    </row>
    <row r="53" spans="2:7" ht="12.75">
      <c r="B53" s="516"/>
      <c r="C53" s="516"/>
      <c r="D53" s="516"/>
      <c r="E53" s="516"/>
      <c r="F53" s="516"/>
      <c r="G53" s="516"/>
    </row>
    <row r="54" spans="2:7" ht="12.75">
      <c r="B54" s="516"/>
      <c r="C54" s="516"/>
      <c r="D54" s="516"/>
      <c r="E54" s="516"/>
      <c r="F54" s="516"/>
      <c r="G54" s="516"/>
    </row>
    <row r="55" spans="2:7" ht="12.75">
      <c r="B55" s="516"/>
      <c r="C55" s="516"/>
      <c r="D55" s="516"/>
      <c r="E55" s="516"/>
      <c r="F55" s="516"/>
      <c r="G55" s="516"/>
    </row>
  </sheetData>
  <sheetProtection password="DA77" sheet="1" objects="1" scenarios="1"/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94"/>
  <sheetViews>
    <sheetView workbookViewId="0" topLeftCell="A1">
      <selection activeCell="A38" sqref="A38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517" t="s">
        <v>49</v>
      </c>
      <c r="B1" s="518"/>
      <c r="C1" s="97" t="str">
        <f>CONCATENATE(cislostavby," ",nazevstavby)</f>
        <v>Zeťka1806 Centrum Krystal - oprava prostor v 7. a 8.NP</v>
      </c>
      <c r="D1" s="98"/>
      <c r="E1" s="99"/>
      <c r="F1" s="98"/>
      <c r="G1" s="100" t="s">
        <v>50</v>
      </c>
      <c r="H1" s="101" t="s">
        <v>81</v>
      </c>
      <c r="I1" s="102"/>
    </row>
    <row r="2" spans="1:9" ht="13.5" thickBot="1">
      <c r="A2" s="519" t="s">
        <v>51</v>
      </c>
      <c r="B2" s="520"/>
      <c r="C2" s="103" t="str">
        <f>CONCATENATE(cisloobjektu," ",nazevobjektu)</f>
        <v>01 Centrum Krystal - oprava prostor v 7. a 8.NP</v>
      </c>
      <c r="D2" s="104"/>
      <c r="E2" s="105"/>
      <c r="F2" s="104"/>
      <c r="G2" s="521" t="s">
        <v>82</v>
      </c>
      <c r="H2" s="522"/>
      <c r="I2" s="523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30</v>
      </c>
    </row>
    <row r="7" spans="1:9" s="35" customFormat="1" ht="12.75">
      <c r="A7" s="196" t="str">
        <f>Položky!B7</f>
        <v>3</v>
      </c>
      <c r="B7" s="115" t="str">
        <f>Položky!C7</f>
        <v>Svislé a kompletní konstrukce</v>
      </c>
      <c r="C7" s="66"/>
      <c r="D7" s="116"/>
      <c r="E7" s="197">
        <f>Položky!BA91</f>
        <v>0</v>
      </c>
      <c r="F7" s="198">
        <f>Položky!BB91</f>
        <v>0</v>
      </c>
      <c r="G7" s="198">
        <f>Položky!BC91</f>
        <v>0</v>
      </c>
      <c r="H7" s="198">
        <f>Položky!BD91</f>
        <v>0</v>
      </c>
      <c r="I7" s="199">
        <f>Položky!BE91</f>
        <v>0</v>
      </c>
    </row>
    <row r="8" spans="1:9" s="35" customFormat="1" ht="12.75">
      <c r="A8" s="196" t="str">
        <f>Položky!B92</f>
        <v>4</v>
      </c>
      <c r="B8" s="115" t="str">
        <f>Položky!C92</f>
        <v>Vodorovné konstrukce</v>
      </c>
      <c r="C8" s="66"/>
      <c r="D8" s="116"/>
      <c r="E8" s="197">
        <f>Položky!BA97</f>
        <v>0</v>
      </c>
      <c r="F8" s="198">
        <f>Položky!BB97</f>
        <v>0</v>
      </c>
      <c r="G8" s="198">
        <f>Položky!BC97</f>
        <v>0</v>
      </c>
      <c r="H8" s="198">
        <f>Položky!BD97</f>
        <v>0</v>
      </c>
      <c r="I8" s="199">
        <f>Položky!BE97</f>
        <v>0</v>
      </c>
    </row>
    <row r="9" spans="1:9" s="35" customFormat="1" ht="12.75">
      <c r="A9" s="196" t="str">
        <f>Položky!B98</f>
        <v>61</v>
      </c>
      <c r="B9" s="115" t="str">
        <f>Položky!C98</f>
        <v>Upravy povrchů vnitřní</v>
      </c>
      <c r="C9" s="66"/>
      <c r="D9" s="116"/>
      <c r="E9" s="197">
        <f>Položky!BA163</f>
        <v>0</v>
      </c>
      <c r="F9" s="198">
        <f>Položky!BB163</f>
        <v>0</v>
      </c>
      <c r="G9" s="198">
        <f>Položky!BC163</f>
        <v>0</v>
      </c>
      <c r="H9" s="198">
        <f>Položky!BD163</f>
        <v>0</v>
      </c>
      <c r="I9" s="199">
        <f>Položky!BE163</f>
        <v>0</v>
      </c>
    </row>
    <row r="10" spans="1:9" s="35" customFormat="1" ht="12.75">
      <c r="A10" s="196" t="str">
        <f>Položky!B164</f>
        <v>63</v>
      </c>
      <c r="B10" s="115" t="str">
        <f>Položky!C164</f>
        <v>Podlahy a podlahové konstrukce</v>
      </c>
      <c r="C10" s="66"/>
      <c r="D10" s="116"/>
      <c r="E10" s="197">
        <f>Položky!BA189</f>
        <v>0</v>
      </c>
      <c r="F10" s="198">
        <f>Položky!BB189</f>
        <v>0</v>
      </c>
      <c r="G10" s="198">
        <f>Položky!BC189</f>
        <v>0</v>
      </c>
      <c r="H10" s="198">
        <f>Položky!BD189</f>
        <v>0</v>
      </c>
      <c r="I10" s="199">
        <f>Položky!BE189</f>
        <v>0</v>
      </c>
    </row>
    <row r="11" spans="1:9" s="35" customFormat="1" ht="12.75">
      <c r="A11" s="196" t="str">
        <f>Položky!B190</f>
        <v>64</v>
      </c>
      <c r="B11" s="115" t="str">
        <f>Položky!C190</f>
        <v>Výplně otvorů</v>
      </c>
      <c r="C11" s="66"/>
      <c r="D11" s="116"/>
      <c r="E11" s="197">
        <f>Položky!BA197</f>
        <v>0</v>
      </c>
      <c r="F11" s="198">
        <f>Položky!BB197</f>
        <v>0</v>
      </c>
      <c r="G11" s="198">
        <f>Položky!BC197</f>
        <v>0</v>
      </c>
      <c r="H11" s="198">
        <f>Položky!BD197</f>
        <v>0</v>
      </c>
      <c r="I11" s="199">
        <f>Položky!BE197</f>
        <v>0</v>
      </c>
    </row>
    <row r="12" spans="1:9" s="35" customFormat="1" ht="12.75">
      <c r="A12" s="196" t="str">
        <f>Položky!B198</f>
        <v>94</v>
      </c>
      <c r="B12" s="115" t="str">
        <f>Položky!C198</f>
        <v>Lešení a stavební výtahy</v>
      </c>
      <c r="C12" s="66"/>
      <c r="D12" s="116"/>
      <c r="E12" s="197">
        <f>Položky!BA209</f>
        <v>0</v>
      </c>
      <c r="F12" s="198">
        <f>Položky!BB209</f>
        <v>0</v>
      </c>
      <c r="G12" s="198">
        <f>Položky!BC209</f>
        <v>0</v>
      </c>
      <c r="H12" s="198">
        <f>Položky!BD209</f>
        <v>0</v>
      </c>
      <c r="I12" s="199">
        <f>Položky!BE209</f>
        <v>0</v>
      </c>
    </row>
    <row r="13" spans="1:9" s="35" customFormat="1" ht="12.75">
      <c r="A13" s="196" t="str">
        <f>Položky!B210</f>
        <v>95</v>
      </c>
      <c r="B13" s="115" t="str">
        <f>Položky!C210</f>
        <v>Dokončovací konstrukce na pozemních stavbách</v>
      </c>
      <c r="C13" s="66"/>
      <c r="D13" s="116"/>
      <c r="E13" s="197">
        <f>Položky!BA231</f>
        <v>0</v>
      </c>
      <c r="F13" s="198">
        <f>Položky!BB231</f>
        <v>0</v>
      </c>
      <c r="G13" s="198">
        <f>Položky!BC231</f>
        <v>0</v>
      </c>
      <c r="H13" s="198">
        <f>Položky!BD231</f>
        <v>0</v>
      </c>
      <c r="I13" s="199">
        <f>Položky!BE231</f>
        <v>0</v>
      </c>
    </row>
    <row r="14" spans="1:9" s="35" customFormat="1" ht="12.75">
      <c r="A14" s="196" t="str">
        <f>Položky!B232</f>
        <v>96</v>
      </c>
      <c r="B14" s="115" t="str">
        <f>Položky!C232</f>
        <v>Bourání konstrukcí</v>
      </c>
      <c r="C14" s="66"/>
      <c r="D14" s="116"/>
      <c r="E14" s="197">
        <f>Položky!BA288</f>
        <v>0</v>
      </c>
      <c r="F14" s="198">
        <f>Položky!BB288</f>
        <v>0</v>
      </c>
      <c r="G14" s="198">
        <f>Položky!BC288</f>
        <v>0</v>
      </c>
      <c r="H14" s="198">
        <f>Položky!BD288</f>
        <v>0</v>
      </c>
      <c r="I14" s="199">
        <f>Položky!BE288</f>
        <v>0</v>
      </c>
    </row>
    <row r="15" spans="1:9" s="35" customFormat="1" ht="12.75">
      <c r="A15" s="196" t="str">
        <f>Položky!B289</f>
        <v>97</v>
      </c>
      <c r="B15" s="115" t="str">
        <f>Položky!C289</f>
        <v>Prorážení otvorů</v>
      </c>
      <c r="C15" s="66"/>
      <c r="D15" s="116"/>
      <c r="E15" s="197">
        <f>Položky!BA369</f>
        <v>0</v>
      </c>
      <c r="F15" s="198">
        <f>Položky!BB369</f>
        <v>0</v>
      </c>
      <c r="G15" s="198">
        <f>Položky!BC369</f>
        <v>0</v>
      </c>
      <c r="H15" s="198">
        <f>Položky!BD369</f>
        <v>0</v>
      </c>
      <c r="I15" s="199">
        <f>Položky!BE369</f>
        <v>0</v>
      </c>
    </row>
    <row r="16" spans="1:9" s="35" customFormat="1" ht="12.75">
      <c r="A16" s="196" t="str">
        <f>Položky!B370</f>
        <v>99</v>
      </c>
      <c r="B16" s="115" t="str">
        <f>Položky!C370</f>
        <v>Staveništní přesun hmot</v>
      </c>
      <c r="C16" s="66"/>
      <c r="D16" s="116"/>
      <c r="E16" s="197">
        <f>Položky!BA372</f>
        <v>0</v>
      </c>
      <c r="F16" s="198">
        <f>Položky!BB372</f>
        <v>0</v>
      </c>
      <c r="G16" s="198">
        <f>Položky!BC372</f>
        <v>0</v>
      </c>
      <c r="H16" s="198">
        <f>Položky!BD372</f>
        <v>0</v>
      </c>
      <c r="I16" s="199">
        <f>Položky!BE372</f>
        <v>0</v>
      </c>
    </row>
    <row r="17" spans="1:9" s="35" customFormat="1" ht="12.75">
      <c r="A17" s="196" t="str">
        <f>Položky!B373</f>
        <v>711</v>
      </c>
      <c r="B17" s="115" t="str">
        <f>Položky!C373</f>
        <v>Izolace proti vodě</v>
      </c>
      <c r="C17" s="66"/>
      <c r="D17" s="116"/>
      <c r="E17" s="197">
        <f>Položky!BA413</f>
        <v>0</v>
      </c>
      <c r="F17" s="198">
        <f>Položky!BB413</f>
        <v>0</v>
      </c>
      <c r="G17" s="198">
        <f>Položky!BC413</f>
        <v>0</v>
      </c>
      <c r="H17" s="198">
        <f>Položky!BD413</f>
        <v>0</v>
      </c>
      <c r="I17" s="199">
        <f>Položky!BE413</f>
        <v>0</v>
      </c>
    </row>
    <row r="18" spans="1:9" s="35" customFormat="1" ht="12.75">
      <c r="A18" s="196" t="str">
        <f>Položky!B414</f>
        <v>713</v>
      </c>
      <c r="B18" s="115" t="str">
        <f>Položky!C414</f>
        <v>Izolace tepelné</v>
      </c>
      <c r="C18" s="66"/>
      <c r="D18" s="116"/>
      <c r="E18" s="197">
        <f>Položky!BA431</f>
        <v>0</v>
      </c>
      <c r="F18" s="198">
        <f>Položky!BB431</f>
        <v>0</v>
      </c>
      <c r="G18" s="198">
        <f>Položky!BC431</f>
        <v>0</v>
      </c>
      <c r="H18" s="198">
        <f>Položky!BD431</f>
        <v>0</v>
      </c>
      <c r="I18" s="199">
        <f>Položky!BE431</f>
        <v>0</v>
      </c>
    </row>
    <row r="19" spans="1:9" s="35" customFormat="1" ht="12.75">
      <c r="A19" s="196" t="str">
        <f>Položky!B432</f>
        <v>720</v>
      </c>
      <c r="B19" s="115" t="str">
        <f>Položky!C432</f>
        <v>Zdravotechnická instalace</v>
      </c>
      <c r="C19" s="66"/>
      <c r="D19" s="116"/>
      <c r="E19" s="197">
        <f>Položky!BA435</f>
        <v>0</v>
      </c>
      <c r="F19" s="198">
        <f>Položky!BB435</f>
        <v>0</v>
      </c>
      <c r="G19" s="198">
        <f>Položky!BC435</f>
        <v>0</v>
      </c>
      <c r="H19" s="198">
        <f>Položky!BD435</f>
        <v>0</v>
      </c>
      <c r="I19" s="199">
        <f>Položky!BE435</f>
        <v>0</v>
      </c>
    </row>
    <row r="20" spans="1:9" s="35" customFormat="1" ht="12.75">
      <c r="A20" s="196" t="str">
        <f>Položky!B436</f>
        <v>725</v>
      </c>
      <c r="B20" s="115" t="str">
        <f>Položky!C436</f>
        <v>Zařizovací předměty</v>
      </c>
      <c r="C20" s="66"/>
      <c r="D20" s="116"/>
      <c r="E20" s="197">
        <f>Položky!BA506</f>
        <v>0</v>
      </c>
      <c r="F20" s="198">
        <f>Položky!BB506</f>
        <v>0</v>
      </c>
      <c r="G20" s="198">
        <f>Položky!BC506</f>
        <v>0</v>
      </c>
      <c r="H20" s="198">
        <f>Položky!BD506</f>
        <v>0</v>
      </c>
      <c r="I20" s="199">
        <f>Položky!BE506</f>
        <v>0</v>
      </c>
    </row>
    <row r="21" spans="1:9" s="35" customFormat="1" ht="12.75">
      <c r="A21" s="196" t="str">
        <f>Položky!B507</f>
        <v>766</v>
      </c>
      <c r="B21" s="115" t="str">
        <f>Položky!C507</f>
        <v>Konstrukce truhlářské</v>
      </c>
      <c r="C21" s="66"/>
      <c r="D21" s="116"/>
      <c r="E21" s="197">
        <f>Položky!BA619</f>
        <v>0</v>
      </c>
      <c r="F21" s="198">
        <f>Položky!BB619</f>
        <v>0</v>
      </c>
      <c r="G21" s="198">
        <f>Položky!BC619</f>
        <v>0</v>
      </c>
      <c r="H21" s="198">
        <f>Položky!BD619</f>
        <v>0</v>
      </c>
      <c r="I21" s="199">
        <f>Položky!BE619</f>
        <v>0</v>
      </c>
    </row>
    <row r="22" spans="1:9" s="35" customFormat="1" ht="12.75">
      <c r="A22" s="196" t="str">
        <f>Položky!B620</f>
        <v>767</v>
      </c>
      <c r="B22" s="115" t="str">
        <f>Položky!C620</f>
        <v>Konstrukce zámečnické</v>
      </c>
      <c r="C22" s="66"/>
      <c r="D22" s="116"/>
      <c r="E22" s="197">
        <f>Položky!BA640</f>
        <v>0</v>
      </c>
      <c r="F22" s="198">
        <f>Položky!BB640</f>
        <v>0</v>
      </c>
      <c r="G22" s="198">
        <f>Položky!BC640</f>
        <v>0</v>
      </c>
      <c r="H22" s="198">
        <f>Položky!BD640</f>
        <v>0</v>
      </c>
      <c r="I22" s="199">
        <f>Položky!BE640</f>
        <v>0</v>
      </c>
    </row>
    <row r="23" spans="1:9" s="35" customFormat="1" ht="12.75">
      <c r="A23" s="196" t="str">
        <f>Položky!B641</f>
        <v>771</v>
      </c>
      <c r="B23" s="115" t="str">
        <f>Položky!C641</f>
        <v>Podlahy z dlaždic a obklady</v>
      </c>
      <c r="C23" s="66"/>
      <c r="D23" s="116"/>
      <c r="E23" s="197">
        <f>Položky!BA678</f>
        <v>0</v>
      </c>
      <c r="F23" s="198">
        <f>Položky!BB678</f>
        <v>0</v>
      </c>
      <c r="G23" s="198">
        <f>Položky!BC678</f>
        <v>0</v>
      </c>
      <c r="H23" s="198">
        <f>Položky!BD678</f>
        <v>0</v>
      </c>
      <c r="I23" s="199">
        <f>Položky!BE678</f>
        <v>0</v>
      </c>
    </row>
    <row r="24" spans="1:9" s="35" customFormat="1" ht="12.75">
      <c r="A24" s="196" t="str">
        <f>Položky!B679</f>
        <v>776</v>
      </c>
      <c r="B24" s="115" t="str">
        <f>Položky!C679</f>
        <v>Podlahy povlakové</v>
      </c>
      <c r="C24" s="66"/>
      <c r="D24" s="116"/>
      <c r="E24" s="197">
        <f>Položky!BA739</f>
        <v>0</v>
      </c>
      <c r="F24" s="198">
        <f>Položky!BB739</f>
        <v>0</v>
      </c>
      <c r="G24" s="198">
        <f>Položky!BC739</f>
        <v>0</v>
      </c>
      <c r="H24" s="198">
        <f>Položky!BD739</f>
        <v>0</v>
      </c>
      <c r="I24" s="199">
        <f>Položky!BE739</f>
        <v>0</v>
      </c>
    </row>
    <row r="25" spans="1:9" s="35" customFormat="1" ht="12.75">
      <c r="A25" s="196" t="str">
        <f>Položky!B740</f>
        <v>781</v>
      </c>
      <c r="B25" s="115" t="str">
        <f>Položky!C740</f>
        <v>Obklady keramické</v>
      </c>
      <c r="C25" s="66"/>
      <c r="D25" s="116"/>
      <c r="E25" s="197">
        <f>Položky!BA784</f>
        <v>0</v>
      </c>
      <c r="F25" s="198">
        <f>Položky!BB784</f>
        <v>0</v>
      </c>
      <c r="G25" s="198">
        <f>Položky!BC784</f>
        <v>0</v>
      </c>
      <c r="H25" s="198">
        <f>Položky!BD784</f>
        <v>0</v>
      </c>
      <c r="I25" s="199">
        <f>Položky!BE784</f>
        <v>0</v>
      </c>
    </row>
    <row r="26" spans="1:9" s="35" customFormat="1" ht="12.75">
      <c r="A26" s="196" t="str">
        <f>Položky!B785</f>
        <v>783</v>
      </c>
      <c r="B26" s="115" t="str">
        <f>Položky!C785</f>
        <v>Nátěry</v>
      </c>
      <c r="C26" s="66"/>
      <c r="D26" s="116"/>
      <c r="E26" s="197">
        <f>Položky!BA791</f>
        <v>0</v>
      </c>
      <c r="F26" s="198">
        <f>Položky!BB791</f>
        <v>0</v>
      </c>
      <c r="G26" s="198">
        <f>Položky!BC791</f>
        <v>0</v>
      </c>
      <c r="H26" s="198">
        <f>Položky!BD791</f>
        <v>0</v>
      </c>
      <c r="I26" s="199">
        <f>Položky!BE791</f>
        <v>0</v>
      </c>
    </row>
    <row r="27" spans="1:9" s="35" customFormat="1" ht="12.75">
      <c r="A27" s="196" t="str">
        <f>Položky!B792</f>
        <v>784</v>
      </c>
      <c r="B27" s="115" t="str">
        <f>Položky!C792</f>
        <v>Malby</v>
      </c>
      <c r="C27" s="66"/>
      <c r="D27" s="116"/>
      <c r="E27" s="197">
        <f>Položky!BA843</f>
        <v>0</v>
      </c>
      <c r="F27" s="198">
        <f>Položky!BB843</f>
        <v>0</v>
      </c>
      <c r="G27" s="198">
        <f>Položky!BC843</f>
        <v>0</v>
      </c>
      <c r="H27" s="198">
        <f>Položky!BD843</f>
        <v>0</v>
      </c>
      <c r="I27" s="199">
        <f>Položky!BE843</f>
        <v>0</v>
      </c>
    </row>
    <row r="28" spans="1:9" s="35" customFormat="1" ht="12.75">
      <c r="A28" s="196" t="str">
        <f>Položky!B844</f>
        <v>M21</v>
      </c>
      <c r="B28" s="115" t="str">
        <f>Položky!C844</f>
        <v>Elektromontáže</v>
      </c>
      <c r="C28" s="66"/>
      <c r="D28" s="116"/>
      <c r="E28" s="197">
        <f>Položky!BA847</f>
        <v>0</v>
      </c>
      <c r="F28" s="198">
        <f>Položky!BB847</f>
        <v>0</v>
      </c>
      <c r="G28" s="198">
        <f>Položky!BC847</f>
        <v>0</v>
      </c>
      <c r="H28" s="198">
        <f>Položky!BD847</f>
        <v>0</v>
      </c>
      <c r="I28" s="199">
        <f>Položky!BE847</f>
        <v>0</v>
      </c>
    </row>
    <row r="29" spans="1:9" s="35" customFormat="1" ht="12.75">
      <c r="A29" s="196" t="str">
        <f>Položky!B848</f>
        <v>M22</v>
      </c>
      <c r="B29" s="115" t="str">
        <f>Položky!C848</f>
        <v>Montáž sdělovací a zabezp. techniky</v>
      </c>
      <c r="C29" s="66"/>
      <c r="D29" s="116"/>
      <c r="E29" s="197">
        <f>Položky!BA857</f>
        <v>0</v>
      </c>
      <c r="F29" s="198">
        <f>Položky!BB857</f>
        <v>0</v>
      </c>
      <c r="G29" s="198">
        <f>Položky!BC857</f>
        <v>0</v>
      </c>
      <c r="H29" s="198">
        <f>Položky!BD857</f>
        <v>0</v>
      </c>
      <c r="I29" s="199">
        <f>Položky!BE857</f>
        <v>0</v>
      </c>
    </row>
    <row r="30" spans="1:9" s="35" customFormat="1" ht="13.5" thickBot="1">
      <c r="A30" s="196" t="str">
        <f>Položky!B858</f>
        <v>D96</v>
      </c>
      <c r="B30" s="115" t="str">
        <f>Položky!C858</f>
        <v>Přesuny suti a vybouraných hmot</v>
      </c>
      <c r="C30" s="66"/>
      <c r="D30" s="116"/>
      <c r="E30" s="197">
        <f>Položky!BA868</f>
        <v>0</v>
      </c>
      <c r="F30" s="198">
        <f>Položky!BB868</f>
        <v>0</v>
      </c>
      <c r="G30" s="198">
        <f>Položky!BC868</f>
        <v>0</v>
      </c>
      <c r="H30" s="198">
        <f>Položky!BD868</f>
        <v>0</v>
      </c>
      <c r="I30" s="199">
        <f>Položky!BE868</f>
        <v>0</v>
      </c>
    </row>
    <row r="31" spans="1:9" s="123" customFormat="1" ht="13.5" thickBot="1">
      <c r="A31" s="117"/>
      <c r="B31" s="118" t="s">
        <v>58</v>
      </c>
      <c r="C31" s="118"/>
      <c r="D31" s="119"/>
      <c r="E31" s="120">
        <f>SUM(E7:E30)</f>
        <v>0</v>
      </c>
      <c r="F31" s="121">
        <f>SUM(F7:F30)</f>
        <v>0</v>
      </c>
      <c r="G31" s="121">
        <f>SUM(G7:G30)</f>
        <v>0</v>
      </c>
      <c r="H31" s="121">
        <f>SUM(H7:H30)</f>
        <v>0</v>
      </c>
      <c r="I31" s="122">
        <f>SUM(I7:I30)</f>
        <v>0</v>
      </c>
    </row>
    <row r="32" spans="1:9" ht="12.75">
      <c r="A32" s="66"/>
      <c r="B32" s="66"/>
      <c r="C32" s="66"/>
      <c r="D32" s="66"/>
      <c r="E32" s="66"/>
      <c r="F32" s="66"/>
      <c r="G32" s="66"/>
      <c r="H32" s="66"/>
      <c r="I32" s="66"/>
    </row>
    <row r="33" spans="1:57" ht="19.5" customHeight="1">
      <c r="A33" s="107" t="s">
        <v>59</v>
      </c>
      <c r="B33" s="107"/>
      <c r="C33" s="107"/>
      <c r="D33" s="107"/>
      <c r="E33" s="107"/>
      <c r="F33" s="107"/>
      <c r="G33" s="124"/>
      <c r="H33" s="107"/>
      <c r="I33" s="107"/>
      <c r="BA33" s="41"/>
      <c r="BB33" s="41"/>
      <c r="BC33" s="41"/>
      <c r="BD33" s="41"/>
      <c r="BE33" s="41"/>
    </row>
    <row r="34" spans="1:9" ht="13.5" thickBot="1">
      <c r="A34" s="77"/>
      <c r="B34" s="77"/>
      <c r="C34" s="77"/>
      <c r="D34" s="77"/>
      <c r="E34" s="77"/>
      <c r="F34" s="77"/>
      <c r="G34" s="77"/>
      <c r="H34" s="77"/>
      <c r="I34" s="77"/>
    </row>
    <row r="35" spans="1:9" ht="12.75">
      <c r="A35" s="71" t="s">
        <v>60</v>
      </c>
      <c r="B35" s="72"/>
      <c r="C35" s="72"/>
      <c r="D35" s="125"/>
      <c r="E35" s="126" t="s">
        <v>61</v>
      </c>
      <c r="F35" s="127" t="s">
        <v>62</v>
      </c>
      <c r="G35" s="128" t="s">
        <v>63</v>
      </c>
      <c r="H35" s="129"/>
      <c r="I35" s="130" t="s">
        <v>61</v>
      </c>
    </row>
    <row r="36" spans="1:53" ht="12.75">
      <c r="A36" s="64" t="s">
        <v>703</v>
      </c>
      <c r="B36" s="55"/>
      <c r="C36" s="55"/>
      <c r="D36" s="131"/>
      <c r="E36" s="504"/>
      <c r="F36" s="505"/>
      <c r="G36" s="132">
        <f aca="true" t="shared" si="0" ref="G36:G42">CHOOSE(BA36+1,HSV+PSV,HSV+PSV+Mont,HSV+PSV+Dodavka+Mont,HSV,PSV,Mont,Dodavka,Mont+Dodavka,0)</f>
        <v>0</v>
      </c>
      <c r="H36" s="133"/>
      <c r="I36" s="134">
        <f aca="true" t="shared" si="1" ref="I36:I42">E36+F36*G36/100</f>
        <v>0</v>
      </c>
      <c r="BA36">
        <v>2</v>
      </c>
    </row>
    <row r="37" spans="1:53" ht="12.75">
      <c r="A37" s="64" t="s">
        <v>704</v>
      </c>
      <c r="B37" s="55"/>
      <c r="C37" s="55"/>
      <c r="D37" s="131"/>
      <c r="E37" s="504"/>
      <c r="F37" s="505"/>
      <c r="G37" s="132">
        <f t="shared" si="0"/>
        <v>0</v>
      </c>
      <c r="H37" s="133"/>
      <c r="I37" s="134">
        <f t="shared" si="1"/>
        <v>0</v>
      </c>
      <c r="BA37">
        <v>2</v>
      </c>
    </row>
    <row r="38" spans="1:53" ht="12.75">
      <c r="A38" s="64" t="s">
        <v>705</v>
      </c>
      <c r="B38" s="55"/>
      <c r="C38" s="55"/>
      <c r="D38" s="131"/>
      <c r="E38" s="504"/>
      <c r="F38" s="505"/>
      <c r="G38" s="132">
        <f t="shared" si="0"/>
        <v>0</v>
      </c>
      <c r="H38" s="133"/>
      <c r="I38" s="134">
        <f t="shared" si="1"/>
        <v>0</v>
      </c>
      <c r="BA38">
        <v>2</v>
      </c>
    </row>
    <row r="39" spans="1:53" ht="12.75">
      <c r="A39" s="64" t="s">
        <v>706</v>
      </c>
      <c r="B39" s="55"/>
      <c r="C39" s="55"/>
      <c r="D39" s="131"/>
      <c r="E39" s="504"/>
      <c r="F39" s="505"/>
      <c r="G39" s="132">
        <f t="shared" si="0"/>
        <v>0</v>
      </c>
      <c r="H39" s="133"/>
      <c r="I39" s="134">
        <f t="shared" si="1"/>
        <v>0</v>
      </c>
      <c r="BA39">
        <v>2</v>
      </c>
    </row>
    <row r="40" spans="1:53" ht="12.75">
      <c r="A40" s="64" t="s">
        <v>707</v>
      </c>
      <c r="B40" s="55"/>
      <c r="C40" s="55"/>
      <c r="D40" s="131"/>
      <c r="E40" s="504"/>
      <c r="F40" s="505"/>
      <c r="G40" s="132">
        <f t="shared" si="0"/>
        <v>0</v>
      </c>
      <c r="H40" s="133"/>
      <c r="I40" s="134">
        <f t="shared" si="1"/>
        <v>0</v>
      </c>
      <c r="BA40">
        <v>2</v>
      </c>
    </row>
    <row r="41" spans="1:53" ht="12.75">
      <c r="A41" s="64" t="s">
        <v>708</v>
      </c>
      <c r="B41" s="55"/>
      <c r="C41" s="55"/>
      <c r="D41" s="131"/>
      <c r="E41" s="504"/>
      <c r="F41" s="505"/>
      <c r="G41" s="132">
        <f t="shared" si="0"/>
        <v>0</v>
      </c>
      <c r="H41" s="133"/>
      <c r="I41" s="134">
        <f t="shared" si="1"/>
        <v>0</v>
      </c>
      <c r="BA41">
        <v>2</v>
      </c>
    </row>
    <row r="42" spans="1:53" ht="12.75">
      <c r="A42" s="64" t="s">
        <v>709</v>
      </c>
      <c r="B42" s="55"/>
      <c r="C42" s="55"/>
      <c r="D42" s="131"/>
      <c r="E42" s="504"/>
      <c r="F42" s="505"/>
      <c r="G42" s="132">
        <f t="shared" si="0"/>
        <v>0</v>
      </c>
      <c r="H42" s="133"/>
      <c r="I42" s="134">
        <f t="shared" si="1"/>
        <v>0</v>
      </c>
      <c r="BA42">
        <v>2</v>
      </c>
    </row>
    <row r="43" spans="1:9" ht="13.5" thickBot="1">
      <c r="A43" s="135"/>
      <c r="B43" s="136" t="s">
        <v>64</v>
      </c>
      <c r="C43" s="137"/>
      <c r="D43" s="138"/>
      <c r="E43" s="139"/>
      <c r="F43" s="140"/>
      <c r="G43" s="140"/>
      <c r="H43" s="524">
        <f>SUM(I36:I42)</f>
        <v>0</v>
      </c>
      <c r="I43" s="525"/>
    </row>
    <row r="45" spans="2:9" ht="12.75">
      <c r="B45" s="123"/>
      <c r="F45" s="141"/>
      <c r="G45" s="142"/>
      <c r="H45" s="142"/>
      <c r="I45" s="143"/>
    </row>
    <row r="46" spans="6:9" ht="12.75">
      <c r="F46" s="141"/>
      <c r="G46" s="142"/>
      <c r="H46" s="142"/>
      <c r="I46" s="143"/>
    </row>
    <row r="47" spans="6:9" ht="12.75">
      <c r="F47" s="141"/>
      <c r="G47" s="142"/>
      <c r="H47" s="142"/>
      <c r="I47" s="143"/>
    </row>
    <row r="48" spans="6:9" ht="12.75">
      <c r="F48" s="141"/>
      <c r="G48" s="142"/>
      <c r="H48" s="142"/>
      <c r="I48" s="143"/>
    </row>
    <row r="49" spans="6:9" ht="12.75">
      <c r="F49" s="141"/>
      <c r="G49" s="142"/>
      <c r="H49" s="142"/>
      <c r="I49" s="143"/>
    </row>
    <row r="50" spans="6:9" ht="12.75">
      <c r="F50" s="141"/>
      <c r="G50" s="142"/>
      <c r="H50" s="142"/>
      <c r="I50" s="143"/>
    </row>
    <row r="51" spans="6:9" ht="12.75">
      <c r="F51" s="141"/>
      <c r="G51" s="142"/>
      <c r="H51" s="142"/>
      <c r="I51" s="143"/>
    </row>
    <row r="52" spans="6:9" ht="12.75">
      <c r="F52" s="141"/>
      <c r="G52" s="142"/>
      <c r="H52" s="142"/>
      <c r="I52" s="143"/>
    </row>
    <row r="53" spans="6:9" ht="12.75">
      <c r="F53" s="141"/>
      <c r="G53" s="142"/>
      <c r="H53" s="142"/>
      <c r="I53" s="143"/>
    </row>
    <row r="54" spans="6:9" ht="12.75">
      <c r="F54" s="141"/>
      <c r="G54" s="142"/>
      <c r="H54" s="142"/>
      <c r="I54" s="143"/>
    </row>
    <row r="55" spans="6:9" ht="12.75">
      <c r="F55" s="141"/>
      <c r="G55" s="142"/>
      <c r="H55" s="142"/>
      <c r="I55" s="143"/>
    </row>
    <row r="56" spans="6:9" ht="12.75">
      <c r="F56" s="141"/>
      <c r="G56" s="142"/>
      <c r="H56" s="142"/>
      <c r="I56" s="143"/>
    </row>
    <row r="57" spans="6:9" ht="12.75">
      <c r="F57" s="141"/>
      <c r="G57" s="142"/>
      <c r="H57" s="142"/>
      <c r="I57" s="143"/>
    </row>
    <row r="58" spans="6:9" ht="12.75">
      <c r="F58" s="141"/>
      <c r="G58" s="142"/>
      <c r="H58" s="142"/>
      <c r="I58" s="143"/>
    </row>
    <row r="59" spans="6:9" ht="12.75">
      <c r="F59" s="141"/>
      <c r="G59" s="142"/>
      <c r="H59" s="142"/>
      <c r="I59" s="143"/>
    </row>
    <row r="60" spans="6:9" ht="12.75">
      <c r="F60" s="141"/>
      <c r="G60" s="142"/>
      <c r="H60" s="142"/>
      <c r="I60" s="143"/>
    </row>
    <row r="61" spans="6:9" ht="12.75">
      <c r="F61" s="141"/>
      <c r="G61" s="142"/>
      <c r="H61" s="142"/>
      <c r="I61" s="143"/>
    </row>
    <row r="62" spans="6:9" ht="12.75">
      <c r="F62" s="141"/>
      <c r="G62" s="142"/>
      <c r="H62" s="142"/>
      <c r="I62" s="143"/>
    </row>
    <row r="63" spans="6:9" ht="12.75">
      <c r="F63" s="141"/>
      <c r="G63" s="142"/>
      <c r="H63" s="142"/>
      <c r="I63" s="143"/>
    </row>
    <row r="64" spans="6:9" ht="12.75">
      <c r="F64" s="141"/>
      <c r="G64" s="142"/>
      <c r="H64" s="142"/>
      <c r="I64" s="143"/>
    </row>
    <row r="65" spans="6:9" ht="12.75">
      <c r="F65" s="141"/>
      <c r="G65" s="142"/>
      <c r="H65" s="142"/>
      <c r="I65" s="143"/>
    </row>
    <row r="66" spans="6:9" ht="12.75">
      <c r="F66" s="141"/>
      <c r="G66" s="142"/>
      <c r="H66" s="142"/>
      <c r="I66" s="143"/>
    </row>
    <row r="67" spans="6:9" ht="12.75">
      <c r="F67" s="141"/>
      <c r="G67" s="142"/>
      <c r="H67" s="142"/>
      <c r="I67" s="143"/>
    </row>
    <row r="68" spans="6:9" ht="12.75">
      <c r="F68" s="141"/>
      <c r="G68" s="142"/>
      <c r="H68" s="142"/>
      <c r="I68" s="143"/>
    </row>
    <row r="69" spans="6:9" ht="12.75">
      <c r="F69" s="141"/>
      <c r="G69" s="142"/>
      <c r="H69" s="142"/>
      <c r="I69" s="143"/>
    </row>
    <row r="70" spans="6:9" ht="12.75">
      <c r="F70" s="141"/>
      <c r="G70" s="142"/>
      <c r="H70" s="142"/>
      <c r="I70" s="143"/>
    </row>
    <row r="71" spans="6:9" ht="12.75">
      <c r="F71" s="141"/>
      <c r="G71" s="142"/>
      <c r="H71" s="142"/>
      <c r="I71" s="143"/>
    </row>
    <row r="72" spans="6:9" ht="12.75">
      <c r="F72" s="141"/>
      <c r="G72" s="142"/>
      <c r="H72" s="142"/>
      <c r="I72" s="143"/>
    </row>
    <row r="73" spans="6:9" ht="12.75">
      <c r="F73" s="141"/>
      <c r="G73" s="142"/>
      <c r="H73" s="142"/>
      <c r="I73" s="143"/>
    </row>
    <row r="74" spans="6:9" ht="12.75">
      <c r="F74" s="141"/>
      <c r="G74" s="142"/>
      <c r="H74" s="142"/>
      <c r="I74" s="143"/>
    </row>
    <row r="75" spans="6:9" ht="12.75">
      <c r="F75" s="141"/>
      <c r="G75" s="142"/>
      <c r="H75" s="142"/>
      <c r="I75" s="143"/>
    </row>
    <row r="76" spans="6:9" ht="12.75">
      <c r="F76" s="141"/>
      <c r="G76" s="142"/>
      <c r="H76" s="142"/>
      <c r="I76" s="143"/>
    </row>
    <row r="77" spans="6:9" ht="12.75">
      <c r="F77" s="141"/>
      <c r="G77" s="142"/>
      <c r="H77" s="142"/>
      <c r="I77" s="143"/>
    </row>
    <row r="78" spans="6:9" ht="12.75">
      <c r="F78" s="141"/>
      <c r="G78" s="142"/>
      <c r="H78" s="142"/>
      <c r="I78" s="143"/>
    </row>
    <row r="79" spans="6:9" ht="12.75">
      <c r="F79" s="141"/>
      <c r="G79" s="142"/>
      <c r="H79" s="142"/>
      <c r="I79" s="143"/>
    </row>
    <row r="80" spans="6:9" ht="12.75">
      <c r="F80" s="141"/>
      <c r="G80" s="142"/>
      <c r="H80" s="142"/>
      <c r="I80" s="143"/>
    </row>
    <row r="81" spans="6:9" ht="12.75">
      <c r="F81" s="141"/>
      <c r="G81" s="142"/>
      <c r="H81" s="142"/>
      <c r="I81" s="143"/>
    </row>
    <row r="82" spans="6:9" ht="12.75">
      <c r="F82" s="141"/>
      <c r="G82" s="142"/>
      <c r="H82" s="142"/>
      <c r="I82" s="143"/>
    </row>
    <row r="83" spans="6:9" ht="12.75">
      <c r="F83" s="141"/>
      <c r="G83" s="142"/>
      <c r="H83" s="142"/>
      <c r="I83" s="143"/>
    </row>
    <row r="84" spans="6:9" ht="12.75">
      <c r="F84" s="141"/>
      <c r="G84" s="142"/>
      <c r="H84" s="142"/>
      <c r="I84" s="143"/>
    </row>
    <row r="85" spans="6:9" ht="12.75">
      <c r="F85" s="141"/>
      <c r="G85" s="142"/>
      <c r="H85" s="142"/>
      <c r="I85" s="143"/>
    </row>
    <row r="86" spans="6:9" ht="12.75">
      <c r="F86" s="141"/>
      <c r="G86" s="142"/>
      <c r="H86" s="142"/>
      <c r="I86" s="143"/>
    </row>
    <row r="87" spans="6:9" ht="12.75">
      <c r="F87" s="141"/>
      <c r="G87" s="142"/>
      <c r="H87" s="142"/>
      <c r="I87" s="143"/>
    </row>
    <row r="88" spans="6:9" ht="12.75">
      <c r="F88" s="141"/>
      <c r="G88" s="142"/>
      <c r="H88" s="142"/>
      <c r="I88" s="143"/>
    </row>
    <row r="89" spans="6:9" ht="12.75">
      <c r="F89" s="141"/>
      <c r="G89" s="142"/>
      <c r="H89" s="142"/>
      <c r="I89" s="143"/>
    </row>
    <row r="90" spans="6:9" ht="12.75">
      <c r="F90" s="141"/>
      <c r="G90" s="142"/>
      <c r="H90" s="142"/>
      <c r="I90" s="143"/>
    </row>
    <row r="91" spans="6:9" ht="12.75">
      <c r="F91" s="141"/>
      <c r="G91" s="142"/>
      <c r="H91" s="142"/>
      <c r="I91" s="143"/>
    </row>
    <row r="92" spans="6:9" ht="12.75">
      <c r="F92" s="141"/>
      <c r="G92" s="142"/>
      <c r="H92" s="142"/>
      <c r="I92" s="143"/>
    </row>
    <row r="93" spans="6:9" ht="12.75">
      <c r="F93" s="141"/>
      <c r="G93" s="142"/>
      <c r="H93" s="142"/>
      <c r="I93" s="143"/>
    </row>
    <row r="94" spans="6:9" ht="12.75">
      <c r="F94" s="141"/>
      <c r="G94" s="142"/>
      <c r="H94" s="142"/>
      <c r="I94" s="143"/>
    </row>
  </sheetData>
  <sheetProtection password="DA77" sheet="1" objects="1" scenarios="1"/>
  <mergeCells count="4">
    <mergeCell ref="A1:B1"/>
    <mergeCell ref="A2:B2"/>
    <mergeCell ref="G2:I2"/>
    <mergeCell ref="H43:I4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41"/>
  <sheetViews>
    <sheetView showGridLines="0" showZeros="0" tabSelected="1" workbookViewId="0" topLeftCell="A470">
      <selection activeCell="C472" sqref="C472"/>
    </sheetView>
  </sheetViews>
  <sheetFormatPr defaultColWidth="9.00390625" defaultRowHeight="12.75"/>
  <cols>
    <col min="1" max="1" width="4.375" style="144" customWidth="1"/>
    <col min="2" max="2" width="11.625" style="144" customWidth="1"/>
    <col min="3" max="3" width="40.375" style="144" customWidth="1"/>
    <col min="4" max="4" width="5.625" style="144" customWidth="1"/>
    <col min="5" max="5" width="8.625" style="190" customWidth="1"/>
    <col min="6" max="6" width="9.875" style="144" customWidth="1"/>
    <col min="7" max="7" width="13.875" style="144" customWidth="1"/>
    <col min="8" max="11" width="9.125" style="144" customWidth="1"/>
    <col min="12" max="12" width="75.375" style="144" customWidth="1"/>
    <col min="13" max="13" width="45.25390625" style="144" customWidth="1"/>
    <col min="14" max="16384" width="9.125" style="144" customWidth="1"/>
  </cols>
  <sheetData>
    <row r="1" spans="1:7" ht="15.75">
      <c r="A1" s="526" t="s">
        <v>78</v>
      </c>
      <c r="B1" s="526"/>
      <c r="C1" s="526"/>
      <c r="D1" s="526"/>
      <c r="E1" s="526"/>
      <c r="F1" s="526"/>
      <c r="G1" s="526"/>
    </row>
    <row r="2" spans="1:7" ht="14.25" customHeight="1" thickBot="1">
      <c r="A2" s="145"/>
      <c r="B2" s="146"/>
      <c r="C2" s="147"/>
      <c r="D2" s="147"/>
      <c r="E2" s="148"/>
      <c r="F2" s="147"/>
      <c r="G2" s="147"/>
    </row>
    <row r="3" spans="1:7" ht="13.5" thickTop="1">
      <c r="A3" s="517" t="s">
        <v>49</v>
      </c>
      <c r="B3" s="518"/>
      <c r="C3" s="97" t="str">
        <f>CONCATENATE(cislostavby," ",nazevstavby)</f>
        <v>Zeťka1806 Centrum Krystal - oprava prostor v 7. a 8.NP</v>
      </c>
      <c r="D3" s="149"/>
      <c r="E3" s="150" t="s">
        <v>65</v>
      </c>
      <c r="F3" s="151" t="str">
        <f>Rekapitulace!H1</f>
        <v>01</v>
      </c>
      <c r="G3" s="152"/>
    </row>
    <row r="4" spans="1:7" ht="13.5" thickBot="1">
      <c r="A4" s="527" t="s">
        <v>51</v>
      </c>
      <c r="B4" s="520"/>
      <c r="C4" s="103" t="str">
        <f>CONCATENATE(cisloobjektu," ",nazevobjektu)</f>
        <v>01 Centrum Krystal - oprava prostor v 7. a 8.NP</v>
      </c>
      <c r="D4" s="153"/>
      <c r="E4" s="528" t="str">
        <f>Rekapitulace!G2</f>
        <v>Centrum Krystal - oprava prostor v 7.NP</v>
      </c>
      <c r="F4" s="529"/>
      <c r="G4" s="530"/>
    </row>
    <row r="5" spans="1:7" ht="13.5" thickTop="1">
      <c r="A5" s="154"/>
      <c r="B5" s="145"/>
      <c r="C5" s="145"/>
      <c r="D5" s="145"/>
      <c r="E5" s="155"/>
      <c r="F5" s="145"/>
      <c r="G5" s="156"/>
    </row>
    <row r="6" spans="1:7" ht="12.75">
      <c r="A6" s="157" t="s">
        <v>66</v>
      </c>
      <c r="B6" s="158" t="s">
        <v>67</v>
      </c>
      <c r="C6" s="158" t="s">
        <v>68</v>
      </c>
      <c r="D6" s="158" t="s">
        <v>69</v>
      </c>
      <c r="E6" s="159" t="s">
        <v>70</v>
      </c>
      <c r="F6" s="158" t="s">
        <v>71</v>
      </c>
      <c r="G6" s="160" t="s">
        <v>72</v>
      </c>
    </row>
    <row r="7" spans="1:15" ht="12.75">
      <c r="A7" s="161" t="s">
        <v>73</v>
      </c>
      <c r="B7" s="162" t="s">
        <v>83</v>
      </c>
      <c r="C7" s="163" t="s">
        <v>84</v>
      </c>
      <c r="D7" s="164"/>
      <c r="E7" s="165"/>
      <c r="F7" s="165"/>
      <c r="G7" s="166"/>
      <c r="H7" s="167"/>
      <c r="I7" s="167"/>
      <c r="O7" s="168">
        <v>1</v>
      </c>
    </row>
    <row r="8" spans="1:104" ht="12.75">
      <c r="A8" s="169">
        <v>1</v>
      </c>
      <c r="B8" s="170" t="s">
        <v>85</v>
      </c>
      <c r="C8" s="171" t="s">
        <v>86</v>
      </c>
      <c r="D8" s="172" t="s">
        <v>87</v>
      </c>
      <c r="E8" s="173">
        <v>33</v>
      </c>
      <c r="F8" s="500">
        <v>0</v>
      </c>
      <c r="G8" s="174">
        <f>E8*F8</f>
        <v>0</v>
      </c>
      <c r="O8" s="168">
        <v>2</v>
      </c>
      <c r="AA8" s="144">
        <v>1</v>
      </c>
      <c r="AB8" s="144">
        <v>1</v>
      </c>
      <c r="AC8" s="144">
        <v>1</v>
      </c>
      <c r="AZ8" s="144">
        <v>1</v>
      </c>
      <c r="BA8" s="144">
        <f>IF(AZ8=1,G8,0)</f>
        <v>0</v>
      </c>
      <c r="BB8" s="144">
        <f>IF(AZ8=2,G8,0)</f>
        <v>0</v>
      </c>
      <c r="BC8" s="144">
        <f>IF(AZ8=3,G8,0)</f>
        <v>0</v>
      </c>
      <c r="BD8" s="144">
        <f>IF(AZ8=4,G8,0)</f>
        <v>0</v>
      </c>
      <c r="BE8" s="144">
        <f>IF(AZ8=5,G8,0)</f>
        <v>0</v>
      </c>
      <c r="CA8" s="168">
        <v>1</v>
      </c>
      <c r="CB8" s="168">
        <v>1</v>
      </c>
      <c r="CZ8" s="144">
        <v>0.02651</v>
      </c>
    </row>
    <row r="9" spans="1:15" ht="12.75">
      <c r="A9" s="175"/>
      <c r="B9" s="177"/>
      <c r="C9" s="531" t="s">
        <v>88</v>
      </c>
      <c r="D9" s="532"/>
      <c r="E9" s="178">
        <v>0</v>
      </c>
      <c r="F9" s="501"/>
      <c r="G9" s="179"/>
      <c r="M9" s="176" t="s">
        <v>88</v>
      </c>
      <c r="O9" s="168"/>
    </row>
    <row r="10" spans="1:15" ht="12.75">
      <c r="A10" s="175"/>
      <c r="B10" s="177"/>
      <c r="C10" s="531" t="s">
        <v>89</v>
      </c>
      <c r="D10" s="532"/>
      <c r="E10" s="178">
        <v>0</v>
      </c>
      <c r="F10" s="501"/>
      <c r="G10" s="179"/>
      <c r="M10" s="176" t="s">
        <v>89</v>
      </c>
      <c r="O10" s="168"/>
    </row>
    <row r="11" spans="1:15" ht="12.75">
      <c r="A11" s="175"/>
      <c r="B11" s="177"/>
      <c r="C11" s="531" t="s">
        <v>90</v>
      </c>
      <c r="D11" s="532"/>
      <c r="E11" s="178">
        <v>30</v>
      </c>
      <c r="F11" s="501"/>
      <c r="G11" s="179"/>
      <c r="M11" s="176">
        <v>30</v>
      </c>
      <c r="O11" s="168"/>
    </row>
    <row r="12" spans="1:15" ht="12.75">
      <c r="A12" s="175"/>
      <c r="B12" s="177"/>
      <c r="C12" s="531" t="s">
        <v>91</v>
      </c>
      <c r="D12" s="532"/>
      <c r="E12" s="178">
        <v>0</v>
      </c>
      <c r="F12" s="501"/>
      <c r="G12" s="179"/>
      <c r="M12" s="176" t="s">
        <v>91</v>
      </c>
      <c r="O12" s="168"/>
    </row>
    <row r="13" spans="1:15" ht="12.75">
      <c r="A13" s="175"/>
      <c r="B13" s="177"/>
      <c r="C13" s="531" t="s">
        <v>89</v>
      </c>
      <c r="D13" s="532"/>
      <c r="E13" s="178">
        <v>0</v>
      </c>
      <c r="F13" s="501"/>
      <c r="G13" s="179"/>
      <c r="M13" s="176" t="s">
        <v>89</v>
      </c>
      <c r="O13" s="168"/>
    </row>
    <row r="14" spans="1:15" ht="12.75">
      <c r="A14" s="175"/>
      <c r="B14" s="177"/>
      <c r="C14" s="531" t="s">
        <v>83</v>
      </c>
      <c r="D14" s="532"/>
      <c r="E14" s="178">
        <v>3</v>
      </c>
      <c r="F14" s="501"/>
      <c r="G14" s="179"/>
      <c r="M14" s="176">
        <v>3</v>
      </c>
      <c r="O14" s="168"/>
    </row>
    <row r="15" spans="1:104" ht="12.75">
      <c r="A15" s="169">
        <v>2</v>
      </c>
      <c r="B15" s="170" t="s">
        <v>92</v>
      </c>
      <c r="C15" s="171" t="s">
        <v>93</v>
      </c>
      <c r="D15" s="172" t="s">
        <v>94</v>
      </c>
      <c r="E15" s="173">
        <v>0.2784</v>
      </c>
      <c r="F15" s="500">
        <v>0</v>
      </c>
      <c r="G15" s="174">
        <f>E15*F15</f>
        <v>0</v>
      </c>
      <c r="O15" s="168">
        <v>2</v>
      </c>
      <c r="AA15" s="144">
        <v>1</v>
      </c>
      <c r="AB15" s="144">
        <v>1</v>
      </c>
      <c r="AC15" s="144">
        <v>1</v>
      </c>
      <c r="AZ15" s="144">
        <v>1</v>
      </c>
      <c r="BA15" s="144">
        <f>IF(AZ15=1,G15,0)</f>
        <v>0</v>
      </c>
      <c r="BB15" s="144">
        <f>IF(AZ15=2,G15,0)</f>
        <v>0</v>
      </c>
      <c r="BC15" s="144">
        <f>IF(AZ15=3,G15,0)</f>
        <v>0</v>
      </c>
      <c r="BD15" s="144">
        <f>IF(AZ15=4,G15,0)</f>
        <v>0</v>
      </c>
      <c r="BE15" s="144">
        <f>IF(AZ15=5,G15,0)</f>
        <v>0</v>
      </c>
      <c r="CA15" s="168">
        <v>1</v>
      </c>
      <c r="CB15" s="168">
        <v>1</v>
      </c>
      <c r="CZ15" s="144">
        <v>0.01954</v>
      </c>
    </row>
    <row r="16" spans="1:15" ht="12.75">
      <c r="A16" s="175"/>
      <c r="B16" s="177"/>
      <c r="C16" s="531" t="s">
        <v>95</v>
      </c>
      <c r="D16" s="532"/>
      <c r="E16" s="178">
        <v>0</v>
      </c>
      <c r="F16" s="501"/>
      <c r="G16" s="179"/>
      <c r="M16" s="176" t="s">
        <v>95</v>
      </c>
      <c r="O16" s="168"/>
    </row>
    <row r="17" spans="1:15" ht="12.75">
      <c r="A17" s="175"/>
      <c r="B17" s="177"/>
      <c r="C17" s="531" t="s">
        <v>89</v>
      </c>
      <c r="D17" s="532"/>
      <c r="E17" s="178">
        <v>0</v>
      </c>
      <c r="F17" s="501"/>
      <c r="G17" s="179"/>
      <c r="M17" s="176" t="s">
        <v>89</v>
      </c>
      <c r="O17" s="168"/>
    </row>
    <row r="18" spans="1:15" ht="12.75">
      <c r="A18" s="175"/>
      <c r="B18" s="177"/>
      <c r="C18" s="531" t="s">
        <v>96</v>
      </c>
      <c r="D18" s="532"/>
      <c r="E18" s="178">
        <v>0</v>
      </c>
      <c r="F18" s="501"/>
      <c r="G18" s="179"/>
      <c r="M18" s="176" t="s">
        <v>96</v>
      </c>
      <c r="O18" s="168"/>
    </row>
    <row r="19" spans="1:15" ht="12.75">
      <c r="A19" s="175"/>
      <c r="B19" s="177"/>
      <c r="C19" s="531" t="s">
        <v>97</v>
      </c>
      <c r="D19" s="532"/>
      <c r="E19" s="178">
        <v>0.2541</v>
      </c>
      <c r="F19" s="501"/>
      <c r="G19" s="179"/>
      <c r="M19" s="176" t="s">
        <v>97</v>
      </c>
      <c r="O19" s="168"/>
    </row>
    <row r="20" spans="1:15" ht="12.75">
      <c r="A20" s="175"/>
      <c r="B20" s="177"/>
      <c r="C20" s="531" t="s">
        <v>98</v>
      </c>
      <c r="D20" s="532"/>
      <c r="E20" s="178">
        <v>0</v>
      </c>
      <c r="F20" s="501"/>
      <c r="G20" s="179"/>
      <c r="M20" s="176" t="s">
        <v>98</v>
      </c>
      <c r="O20" s="168"/>
    </row>
    <row r="21" spans="1:15" ht="12.75">
      <c r="A21" s="175"/>
      <c r="B21" s="177"/>
      <c r="C21" s="531" t="s">
        <v>99</v>
      </c>
      <c r="D21" s="532"/>
      <c r="E21" s="178">
        <v>0.0243</v>
      </c>
      <c r="F21" s="501"/>
      <c r="G21" s="179"/>
      <c r="M21" s="176" t="s">
        <v>99</v>
      </c>
      <c r="O21" s="168"/>
    </row>
    <row r="22" spans="1:104" ht="12.75">
      <c r="A22" s="169">
        <v>3</v>
      </c>
      <c r="B22" s="170" t="s">
        <v>100</v>
      </c>
      <c r="C22" s="171" t="s">
        <v>101</v>
      </c>
      <c r="D22" s="172" t="s">
        <v>102</v>
      </c>
      <c r="E22" s="173">
        <v>206.2243</v>
      </c>
      <c r="F22" s="500">
        <v>0</v>
      </c>
      <c r="G22" s="174">
        <f>E22*F22</f>
        <v>0</v>
      </c>
      <c r="O22" s="168">
        <v>2</v>
      </c>
      <c r="AA22" s="144">
        <v>1</v>
      </c>
      <c r="AB22" s="144">
        <v>1</v>
      </c>
      <c r="AC22" s="144">
        <v>1</v>
      </c>
      <c r="AZ22" s="144">
        <v>1</v>
      </c>
      <c r="BA22" s="144">
        <f>IF(AZ22=1,G22,0)</f>
        <v>0</v>
      </c>
      <c r="BB22" s="144">
        <f>IF(AZ22=2,G22,0)</f>
        <v>0</v>
      </c>
      <c r="BC22" s="144">
        <f>IF(AZ22=3,G22,0)</f>
        <v>0</v>
      </c>
      <c r="BD22" s="144">
        <f>IF(AZ22=4,G22,0)</f>
        <v>0</v>
      </c>
      <c r="BE22" s="144">
        <f>IF(AZ22=5,G22,0)</f>
        <v>0</v>
      </c>
      <c r="CA22" s="168">
        <v>1</v>
      </c>
      <c r="CB22" s="168">
        <v>1</v>
      </c>
      <c r="CZ22" s="144">
        <v>0.07471</v>
      </c>
    </row>
    <row r="23" spans="1:15" ht="12.75">
      <c r="A23" s="175"/>
      <c r="B23" s="177"/>
      <c r="C23" s="531" t="s">
        <v>89</v>
      </c>
      <c r="D23" s="532"/>
      <c r="E23" s="178">
        <v>0</v>
      </c>
      <c r="F23" s="501"/>
      <c r="G23" s="179"/>
      <c r="M23" s="176" t="s">
        <v>89</v>
      </c>
      <c r="O23" s="168"/>
    </row>
    <row r="24" spans="1:15" ht="12.75">
      <c r="A24" s="175"/>
      <c r="B24" s="177"/>
      <c r="C24" s="531" t="s">
        <v>103</v>
      </c>
      <c r="D24" s="532"/>
      <c r="E24" s="178">
        <v>0</v>
      </c>
      <c r="F24" s="501"/>
      <c r="G24" s="179"/>
      <c r="M24" s="176" t="s">
        <v>103</v>
      </c>
      <c r="O24" s="168"/>
    </row>
    <row r="25" spans="1:15" ht="12.75">
      <c r="A25" s="175"/>
      <c r="B25" s="177"/>
      <c r="C25" s="531" t="s">
        <v>104</v>
      </c>
      <c r="D25" s="532"/>
      <c r="E25" s="178">
        <v>125.0855</v>
      </c>
      <c r="F25" s="501"/>
      <c r="G25" s="179"/>
      <c r="M25" s="176" t="s">
        <v>104</v>
      </c>
      <c r="O25" s="168"/>
    </row>
    <row r="26" spans="1:15" ht="12.75">
      <c r="A26" s="175"/>
      <c r="B26" s="177"/>
      <c r="C26" s="531" t="s">
        <v>105</v>
      </c>
      <c r="D26" s="532"/>
      <c r="E26" s="178">
        <v>0</v>
      </c>
      <c r="F26" s="501"/>
      <c r="G26" s="179"/>
      <c r="M26" s="176" t="s">
        <v>105</v>
      </c>
      <c r="O26" s="168"/>
    </row>
    <row r="27" spans="1:15" ht="12.75">
      <c r="A27" s="175"/>
      <c r="B27" s="177"/>
      <c r="C27" s="531" t="s">
        <v>106</v>
      </c>
      <c r="D27" s="532"/>
      <c r="E27" s="178">
        <v>73.3328</v>
      </c>
      <c r="F27" s="501"/>
      <c r="G27" s="179"/>
      <c r="M27" s="176" t="s">
        <v>106</v>
      </c>
      <c r="O27" s="168"/>
    </row>
    <row r="28" spans="1:15" ht="12.75">
      <c r="A28" s="175"/>
      <c r="B28" s="177"/>
      <c r="C28" s="531" t="s">
        <v>107</v>
      </c>
      <c r="D28" s="532"/>
      <c r="E28" s="178">
        <v>0</v>
      </c>
      <c r="F28" s="501"/>
      <c r="G28" s="179"/>
      <c r="M28" s="176" t="s">
        <v>107</v>
      </c>
      <c r="O28" s="168"/>
    </row>
    <row r="29" spans="1:15" ht="12.75">
      <c r="A29" s="175"/>
      <c r="B29" s="177"/>
      <c r="C29" s="531" t="s">
        <v>108</v>
      </c>
      <c r="D29" s="532"/>
      <c r="E29" s="178">
        <v>7.806</v>
      </c>
      <c r="F29" s="501"/>
      <c r="G29" s="179"/>
      <c r="M29" s="176" t="s">
        <v>108</v>
      </c>
      <c r="O29" s="168"/>
    </row>
    <row r="30" spans="1:104" ht="22.5">
      <c r="A30" s="169">
        <v>4</v>
      </c>
      <c r="B30" s="170" t="s">
        <v>109</v>
      </c>
      <c r="C30" s="171" t="s">
        <v>110</v>
      </c>
      <c r="D30" s="172" t="s">
        <v>102</v>
      </c>
      <c r="E30" s="173">
        <v>108.376</v>
      </c>
      <c r="F30" s="500">
        <v>0</v>
      </c>
      <c r="G30" s="174">
        <f>E30*F30</f>
        <v>0</v>
      </c>
      <c r="O30" s="168">
        <v>2</v>
      </c>
      <c r="AA30" s="144">
        <v>1</v>
      </c>
      <c r="AB30" s="144">
        <v>1</v>
      </c>
      <c r="AC30" s="144">
        <v>1</v>
      </c>
      <c r="AZ30" s="144">
        <v>1</v>
      </c>
      <c r="BA30" s="144">
        <f>IF(AZ30=1,G30,0)</f>
        <v>0</v>
      </c>
      <c r="BB30" s="144">
        <f>IF(AZ30=2,G30,0)</f>
        <v>0</v>
      </c>
      <c r="BC30" s="144">
        <f>IF(AZ30=3,G30,0)</f>
        <v>0</v>
      </c>
      <c r="BD30" s="144">
        <f>IF(AZ30=4,G30,0)</f>
        <v>0</v>
      </c>
      <c r="BE30" s="144">
        <f>IF(AZ30=5,G30,0)</f>
        <v>0</v>
      </c>
      <c r="CA30" s="168">
        <v>1</v>
      </c>
      <c r="CB30" s="168">
        <v>1</v>
      </c>
      <c r="CZ30" s="144">
        <v>0.01215</v>
      </c>
    </row>
    <row r="31" spans="1:15" ht="12.75">
      <c r="A31" s="175"/>
      <c r="B31" s="177"/>
      <c r="C31" s="531" t="s">
        <v>111</v>
      </c>
      <c r="D31" s="532"/>
      <c r="E31" s="178">
        <v>0</v>
      </c>
      <c r="F31" s="501"/>
      <c r="G31" s="179"/>
      <c r="M31" s="176" t="s">
        <v>111</v>
      </c>
      <c r="O31" s="168"/>
    </row>
    <row r="32" spans="1:15" ht="12.75">
      <c r="A32" s="175"/>
      <c r="B32" s="177"/>
      <c r="C32" s="531" t="s">
        <v>89</v>
      </c>
      <c r="D32" s="532"/>
      <c r="E32" s="178">
        <v>0</v>
      </c>
      <c r="F32" s="501"/>
      <c r="G32" s="179"/>
      <c r="M32" s="176" t="s">
        <v>89</v>
      </c>
      <c r="O32" s="168"/>
    </row>
    <row r="33" spans="1:15" ht="12.75">
      <c r="A33" s="175"/>
      <c r="B33" s="177"/>
      <c r="C33" s="531" t="s">
        <v>112</v>
      </c>
      <c r="D33" s="532"/>
      <c r="E33" s="178">
        <v>108.376</v>
      </c>
      <c r="F33" s="501"/>
      <c r="G33" s="179"/>
      <c r="M33" s="176" t="s">
        <v>112</v>
      </c>
      <c r="O33" s="168"/>
    </row>
    <row r="34" spans="1:104" ht="22.5">
      <c r="A34" s="169">
        <v>5</v>
      </c>
      <c r="B34" s="170" t="s">
        <v>113</v>
      </c>
      <c r="C34" s="171" t="s">
        <v>114</v>
      </c>
      <c r="D34" s="172" t="s">
        <v>102</v>
      </c>
      <c r="E34" s="173">
        <v>97</v>
      </c>
      <c r="F34" s="500">
        <v>0</v>
      </c>
      <c r="G34" s="174">
        <f>E34*F34</f>
        <v>0</v>
      </c>
      <c r="O34" s="168">
        <v>2</v>
      </c>
      <c r="AA34" s="144">
        <v>1</v>
      </c>
      <c r="AB34" s="144">
        <v>1</v>
      </c>
      <c r="AC34" s="144">
        <v>1</v>
      </c>
      <c r="AZ34" s="144">
        <v>1</v>
      </c>
      <c r="BA34" s="144">
        <f>IF(AZ34=1,G34,0)</f>
        <v>0</v>
      </c>
      <c r="BB34" s="144">
        <f>IF(AZ34=2,G34,0)</f>
        <v>0</v>
      </c>
      <c r="BC34" s="144">
        <f>IF(AZ34=3,G34,0)</f>
        <v>0</v>
      </c>
      <c r="BD34" s="144">
        <f>IF(AZ34=4,G34,0)</f>
        <v>0</v>
      </c>
      <c r="BE34" s="144">
        <f>IF(AZ34=5,G34,0)</f>
        <v>0</v>
      </c>
      <c r="CA34" s="168">
        <v>1</v>
      </c>
      <c r="CB34" s="168">
        <v>1</v>
      </c>
      <c r="CZ34" s="144">
        <v>0.01215</v>
      </c>
    </row>
    <row r="35" spans="1:15" ht="12.75">
      <c r="A35" s="175"/>
      <c r="B35" s="177"/>
      <c r="C35" s="531" t="s">
        <v>115</v>
      </c>
      <c r="D35" s="532"/>
      <c r="E35" s="178">
        <v>0</v>
      </c>
      <c r="F35" s="501"/>
      <c r="G35" s="179"/>
      <c r="M35" s="176" t="s">
        <v>115</v>
      </c>
      <c r="O35" s="168"/>
    </row>
    <row r="36" spans="1:15" ht="12.75">
      <c r="A36" s="175"/>
      <c r="B36" s="177"/>
      <c r="C36" s="531" t="s">
        <v>89</v>
      </c>
      <c r="D36" s="532"/>
      <c r="E36" s="178">
        <v>0</v>
      </c>
      <c r="F36" s="501"/>
      <c r="G36" s="179"/>
      <c r="M36" s="176" t="s">
        <v>89</v>
      </c>
      <c r="O36" s="168"/>
    </row>
    <row r="37" spans="1:15" ht="12.75">
      <c r="A37" s="175"/>
      <c r="B37" s="177"/>
      <c r="C37" s="531" t="s">
        <v>116</v>
      </c>
      <c r="D37" s="532"/>
      <c r="E37" s="178">
        <v>97</v>
      </c>
      <c r="F37" s="501"/>
      <c r="G37" s="179"/>
      <c r="M37" s="176" t="s">
        <v>116</v>
      </c>
      <c r="O37" s="168"/>
    </row>
    <row r="38" spans="1:104" ht="22.5">
      <c r="A38" s="169">
        <v>6</v>
      </c>
      <c r="B38" s="170" t="s">
        <v>117</v>
      </c>
      <c r="C38" s="171" t="s">
        <v>118</v>
      </c>
      <c r="D38" s="172" t="s">
        <v>119</v>
      </c>
      <c r="E38" s="173">
        <v>12.75</v>
      </c>
      <c r="F38" s="500">
        <v>0</v>
      </c>
      <c r="G38" s="174">
        <f>E38*F38</f>
        <v>0</v>
      </c>
      <c r="O38" s="168">
        <v>2</v>
      </c>
      <c r="AA38" s="144">
        <v>1</v>
      </c>
      <c r="AB38" s="144">
        <v>1</v>
      </c>
      <c r="AC38" s="144">
        <v>1</v>
      </c>
      <c r="AZ38" s="144">
        <v>1</v>
      </c>
      <c r="BA38" s="144">
        <f>IF(AZ38=1,G38,0)</f>
        <v>0</v>
      </c>
      <c r="BB38" s="144">
        <f>IF(AZ38=2,G38,0)</f>
        <v>0</v>
      </c>
      <c r="BC38" s="144">
        <f>IF(AZ38=3,G38,0)</f>
        <v>0</v>
      </c>
      <c r="BD38" s="144">
        <f>IF(AZ38=4,G38,0)</f>
        <v>0</v>
      </c>
      <c r="BE38" s="144">
        <f>IF(AZ38=5,G38,0)</f>
        <v>0</v>
      </c>
      <c r="CA38" s="168">
        <v>1</v>
      </c>
      <c r="CB38" s="168">
        <v>1</v>
      </c>
      <c r="CZ38" s="144">
        <v>0.01156</v>
      </c>
    </row>
    <row r="39" spans="1:15" ht="12.75">
      <c r="A39" s="175"/>
      <c r="B39" s="177"/>
      <c r="C39" s="531" t="s">
        <v>120</v>
      </c>
      <c r="D39" s="532"/>
      <c r="E39" s="178">
        <v>0</v>
      </c>
      <c r="F39" s="501"/>
      <c r="G39" s="179"/>
      <c r="M39" s="176" t="s">
        <v>120</v>
      </c>
      <c r="O39" s="168"/>
    </row>
    <row r="40" spans="1:15" ht="12.75">
      <c r="A40" s="175"/>
      <c r="B40" s="177"/>
      <c r="C40" s="531" t="s">
        <v>89</v>
      </c>
      <c r="D40" s="532"/>
      <c r="E40" s="178">
        <v>0</v>
      </c>
      <c r="F40" s="501"/>
      <c r="G40" s="179"/>
      <c r="M40" s="176" t="s">
        <v>89</v>
      </c>
      <c r="O40" s="168"/>
    </row>
    <row r="41" spans="1:15" ht="12.75">
      <c r="A41" s="175"/>
      <c r="B41" s="177"/>
      <c r="C41" s="531" t="s">
        <v>121</v>
      </c>
      <c r="D41" s="532"/>
      <c r="E41" s="178">
        <v>12.75</v>
      </c>
      <c r="F41" s="501"/>
      <c r="G41" s="179"/>
      <c r="M41" s="176" t="s">
        <v>121</v>
      </c>
      <c r="O41" s="168"/>
    </row>
    <row r="42" spans="1:104" ht="12.75">
      <c r="A42" s="169">
        <v>7</v>
      </c>
      <c r="B42" s="170" t="s">
        <v>122</v>
      </c>
      <c r="C42" s="171" t="s">
        <v>123</v>
      </c>
      <c r="D42" s="172" t="s">
        <v>119</v>
      </c>
      <c r="E42" s="173">
        <v>147.23</v>
      </c>
      <c r="F42" s="500">
        <v>0</v>
      </c>
      <c r="G42" s="174">
        <f>E42*F42</f>
        <v>0</v>
      </c>
      <c r="O42" s="168">
        <v>2</v>
      </c>
      <c r="AA42" s="144">
        <v>1</v>
      </c>
      <c r="AB42" s="144">
        <v>1</v>
      </c>
      <c r="AC42" s="144">
        <v>1</v>
      </c>
      <c r="AZ42" s="144">
        <v>1</v>
      </c>
      <c r="BA42" s="144">
        <f>IF(AZ42=1,G42,0)</f>
        <v>0</v>
      </c>
      <c r="BB42" s="144">
        <f>IF(AZ42=2,G42,0)</f>
        <v>0</v>
      </c>
      <c r="BC42" s="144">
        <f>IF(AZ42=3,G42,0)</f>
        <v>0</v>
      </c>
      <c r="BD42" s="144">
        <f>IF(AZ42=4,G42,0)</f>
        <v>0</v>
      </c>
      <c r="BE42" s="144">
        <f>IF(AZ42=5,G42,0)</f>
        <v>0</v>
      </c>
      <c r="CA42" s="168">
        <v>1</v>
      </c>
      <c r="CB42" s="168">
        <v>1</v>
      </c>
      <c r="CZ42" s="144">
        <v>8E-05</v>
      </c>
    </row>
    <row r="43" spans="1:15" ht="12.75">
      <c r="A43" s="175"/>
      <c r="B43" s="177"/>
      <c r="C43" s="531" t="s">
        <v>124</v>
      </c>
      <c r="D43" s="532"/>
      <c r="E43" s="178">
        <v>0</v>
      </c>
      <c r="F43" s="501"/>
      <c r="G43" s="179"/>
      <c r="M43" s="176" t="s">
        <v>124</v>
      </c>
      <c r="O43" s="168"/>
    </row>
    <row r="44" spans="1:15" ht="12.75">
      <c r="A44" s="175"/>
      <c r="B44" s="177"/>
      <c r="C44" s="531" t="s">
        <v>89</v>
      </c>
      <c r="D44" s="532"/>
      <c r="E44" s="178">
        <v>0</v>
      </c>
      <c r="F44" s="501"/>
      <c r="G44" s="179"/>
      <c r="M44" s="176" t="s">
        <v>89</v>
      </c>
      <c r="O44" s="168"/>
    </row>
    <row r="45" spans="1:15" ht="12.75">
      <c r="A45" s="175"/>
      <c r="B45" s="177"/>
      <c r="C45" s="531" t="s">
        <v>103</v>
      </c>
      <c r="D45" s="532"/>
      <c r="E45" s="178">
        <v>0</v>
      </c>
      <c r="F45" s="501"/>
      <c r="G45" s="179"/>
      <c r="M45" s="176" t="s">
        <v>103</v>
      </c>
      <c r="O45" s="168"/>
    </row>
    <row r="46" spans="1:15" ht="12.75">
      <c r="A46" s="175"/>
      <c r="B46" s="177"/>
      <c r="C46" s="531" t="s">
        <v>125</v>
      </c>
      <c r="D46" s="532"/>
      <c r="E46" s="178">
        <v>76.3</v>
      </c>
      <c r="F46" s="501"/>
      <c r="G46" s="179"/>
      <c r="M46" s="176" t="s">
        <v>125</v>
      </c>
      <c r="O46" s="168"/>
    </row>
    <row r="47" spans="1:15" ht="12.75">
      <c r="A47" s="175"/>
      <c r="B47" s="177"/>
      <c r="C47" s="531" t="s">
        <v>105</v>
      </c>
      <c r="D47" s="532"/>
      <c r="E47" s="178">
        <v>0</v>
      </c>
      <c r="F47" s="501"/>
      <c r="G47" s="179"/>
      <c r="M47" s="176" t="s">
        <v>105</v>
      </c>
      <c r="O47" s="168"/>
    </row>
    <row r="48" spans="1:15" ht="12.75">
      <c r="A48" s="175"/>
      <c r="B48" s="177"/>
      <c r="C48" s="531" t="s">
        <v>126</v>
      </c>
      <c r="D48" s="532"/>
      <c r="E48" s="178">
        <v>42.3</v>
      </c>
      <c r="F48" s="501"/>
      <c r="G48" s="179"/>
      <c r="M48" s="176" t="s">
        <v>126</v>
      </c>
      <c r="O48" s="168"/>
    </row>
    <row r="49" spans="1:15" ht="12.75">
      <c r="A49" s="175"/>
      <c r="B49" s="177"/>
      <c r="C49" s="531" t="s">
        <v>107</v>
      </c>
      <c r="D49" s="532"/>
      <c r="E49" s="178">
        <v>0</v>
      </c>
      <c r="F49" s="501"/>
      <c r="G49" s="179"/>
      <c r="M49" s="176" t="s">
        <v>107</v>
      </c>
      <c r="O49" s="168"/>
    </row>
    <row r="50" spans="1:15" ht="12.75">
      <c r="A50" s="175"/>
      <c r="B50" s="177"/>
      <c r="C50" s="531" t="s">
        <v>127</v>
      </c>
      <c r="D50" s="532"/>
      <c r="E50" s="178">
        <v>4.05</v>
      </c>
      <c r="F50" s="501"/>
      <c r="G50" s="179"/>
      <c r="M50" s="176" t="s">
        <v>127</v>
      </c>
      <c r="O50" s="168"/>
    </row>
    <row r="51" spans="1:15" ht="12.75">
      <c r="A51" s="175"/>
      <c r="B51" s="177"/>
      <c r="C51" s="531" t="s">
        <v>128</v>
      </c>
      <c r="D51" s="532"/>
      <c r="E51" s="178">
        <v>0</v>
      </c>
      <c r="F51" s="501"/>
      <c r="G51" s="179"/>
      <c r="M51" s="176" t="s">
        <v>128</v>
      </c>
      <c r="O51" s="168"/>
    </row>
    <row r="52" spans="1:15" ht="12.75">
      <c r="A52" s="175"/>
      <c r="B52" s="177"/>
      <c r="C52" s="531" t="s">
        <v>89</v>
      </c>
      <c r="D52" s="532"/>
      <c r="E52" s="178">
        <v>0</v>
      </c>
      <c r="F52" s="501"/>
      <c r="G52" s="179"/>
      <c r="M52" s="176" t="s">
        <v>89</v>
      </c>
      <c r="O52" s="168"/>
    </row>
    <row r="53" spans="1:15" ht="12.75">
      <c r="A53" s="175"/>
      <c r="B53" s="177"/>
      <c r="C53" s="531" t="s">
        <v>103</v>
      </c>
      <c r="D53" s="532"/>
      <c r="E53" s="178">
        <v>0</v>
      </c>
      <c r="F53" s="501"/>
      <c r="G53" s="179"/>
      <c r="M53" s="176" t="s">
        <v>103</v>
      </c>
      <c r="O53" s="168"/>
    </row>
    <row r="54" spans="1:15" ht="12.75">
      <c r="A54" s="175"/>
      <c r="B54" s="177"/>
      <c r="C54" s="531" t="s">
        <v>129</v>
      </c>
      <c r="D54" s="532"/>
      <c r="E54" s="178">
        <v>16.5</v>
      </c>
      <c r="F54" s="501"/>
      <c r="G54" s="179"/>
      <c r="M54" s="176" t="s">
        <v>129</v>
      </c>
      <c r="O54" s="168"/>
    </row>
    <row r="55" spans="1:15" ht="12.75">
      <c r="A55" s="175"/>
      <c r="B55" s="177"/>
      <c r="C55" s="531" t="s">
        <v>105</v>
      </c>
      <c r="D55" s="532"/>
      <c r="E55" s="178">
        <v>0</v>
      </c>
      <c r="F55" s="501"/>
      <c r="G55" s="179"/>
      <c r="M55" s="176" t="s">
        <v>105</v>
      </c>
      <c r="O55" s="168"/>
    </row>
    <row r="56" spans="1:15" ht="12.75">
      <c r="A56" s="175"/>
      <c r="B56" s="177"/>
      <c r="C56" s="531" t="s">
        <v>130</v>
      </c>
      <c r="D56" s="532"/>
      <c r="E56" s="178">
        <v>8.08</v>
      </c>
      <c r="F56" s="501"/>
      <c r="G56" s="179"/>
      <c r="M56" s="176" t="s">
        <v>130</v>
      </c>
      <c r="O56" s="168"/>
    </row>
    <row r="57" spans="1:104" ht="12.75">
      <c r="A57" s="169">
        <v>8</v>
      </c>
      <c r="B57" s="170" t="s">
        <v>131</v>
      </c>
      <c r="C57" s="171" t="s">
        <v>132</v>
      </c>
      <c r="D57" s="172" t="s">
        <v>119</v>
      </c>
      <c r="E57" s="173">
        <v>244.4</v>
      </c>
      <c r="F57" s="500">
        <v>0</v>
      </c>
      <c r="G57" s="174">
        <f>E57*F57</f>
        <v>0</v>
      </c>
      <c r="O57" s="168">
        <v>2</v>
      </c>
      <c r="AA57" s="144">
        <v>1</v>
      </c>
      <c r="AB57" s="144">
        <v>1</v>
      </c>
      <c r="AC57" s="144">
        <v>1</v>
      </c>
      <c r="AZ57" s="144">
        <v>1</v>
      </c>
      <c r="BA57" s="144">
        <f>IF(AZ57=1,G57,0)</f>
        <v>0</v>
      </c>
      <c r="BB57" s="144">
        <f>IF(AZ57=2,G57,0)</f>
        <v>0</v>
      </c>
      <c r="BC57" s="144">
        <f>IF(AZ57=3,G57,0)</f>
        <v>0</v>
      </c>
      <c r="BD57" s="144">
        <f>IF(AZ57=4,G57,0)</f>
        <v>0</v>
      </c>
      <c r="BE57" s="144">
        <f>IF(AZ57=5,G57,0)</f>
        <v>0</v>
      </c>
      <c r="CA57" s="168">
        <v>1</v>
      </c>
      <c r="CB57" s="168">
        <v>1</v>
      </c>
      <c r="CZ57" s="144">
        <v>0.00105</v>
      </c>
    </row>
    <row r="58" spans="1:15" ht="12.75">
      <c r="A58" s="175"/>
      <c r="B58" s="177"/>
      <c r="C58" s="531" t="s">
        <v>89</v>
      </c>
      <c r="D58" s="532"/>
      <c r="E58" s="178">
        <v>0</v>
      </c>
      <c r="F58" s="501"/>
      <c r="G58" s="179"/>
      <c r="M58" s="176" t="s">
        <v>89</v>
      </c>
      <c r="O58" s="168"/>
    </row>
    <row r="59" spans="1:15" ht="12.75">
      <c r="A59" s="175"/>
      <c r="B59" s="177"/>
      <c r="C59" s="531" t="s">
        <v>133</v>
      </c>
      <c r="D59" s="532"/>
      <c r="E59" s="178">
        <v>244.4</v>
      </c>
      <c r="F59" s="501"/>
      <c r="G59" s="179"/>
      <c r="M59" s="176" t="s">
        <v>133</v>
      </c>
      <c r="O59" s="168"/>
    </row>
    <row r="60" spans="1:104" ht="12.75">
      <c r="A60" s="169">
        <v>9</v>
      </c>
      <c r="B60" s="170" t="s">
        <v>134</v>
      </c>
      <c r="C60" s="171" t="s">
        <v>135</v>
      </c>
      <c r="D60" s="172" t="s">
        <v>102</v>
      </c>
      <c r="E60" s="173">
        <v>24.0344</v>
      </c>
      <c r="F60" s="500">
        <v>0</v>
      </c>
      <c r="G60" s="174">
        <f>E60*F60</f>
        <v>0</v>
      </c>
      <c r="O60" s="168">
        <v>2</v>
      </c>
      <c r="AA60" s="144">
        <v>1</v>
      </c>
      <c r="AB60" s="144">
        <v>1</v>
      </c>
      <c r="AC60" s="144">
        <v>1</v>
      </c>
      <c r="AZ60" s="144">
        <v>1</v>
      </c>
      <c r="BA60" s="144">
        <f>IF(AZ60=1,G60,0)</f>
        <v>0</v>
      </c>
      <c r="BB60" s="144">
        <f>IF(AZ60=2,G60,0)</f>
        <v>0</v>
      </c>
      <c r="BC60" s="144">
        <f>IF(AZ60=3,G60,0)</f>
        <v>0</v>
      </c>
      <c r="BD60" s="144">
        <f>IF(AZ60=4,G60,0)</f>
        <v>0</v>
      </c>
      <c r="BE60" s="144">
        <f>IF(AZ60=5,G60,0)</f>
        <v>0</v>
      </c>
      <c r="CA60" s="168">
        <v>1</v>
      </c>
      <c r="CB60" s="168">
        <v>1</v>
      </c>
      <c r="CZ60" s="144">
        <v>0.04568</v>
      </c>
    </row>
    <row r="61" spans="1:15" ht="12.75">
      <c r="A61" s="175"/>
      <c r="B61" s="177"/>
      <c r="C61" s="531" t="s">
        <v>89</v>
      </c>
      <c r="D61" s="532"/>
      <c r="E61" s="178">
        <v>0</v>
      </c>
      <c r="F61" s="501"/>
      <c r="G61" s="179"/>
      <c r="M61" s="176" t="s">
        <v>89</v>
      </c>
      <c r="O61" s="168"/>
    </row>
    <row r="62" spans="1:15" ht="12.75">
      <c r="A62" s="175"/>
      <c r="B62" s="177"/>
      <c r="C62" s="531" t="s">
        <v>103</v>
      </c>
      <c r="D62" s="532"/>
      <c r="E62" s="178">
        <v>0</v>
      </c>
      <c r="F62" s="501"/>
      <c r="G62" s="179"/>
      <c r="M62" s="176" t="s">
        <v>103</v>
      </c>
      <c r="O62" s="168"/>
    </row>
    <row r="63" spans="1:15" ht="12.75">
      <c r="A63" s="175"/>
      <c r="B63" s="177"/>
      <c r="C63" s="531" t="s">
        <v>136</v>
      </c>
      <c r="D63" s="532"/>
      <c r="E63" s="178">
        <v>13.68</v>
      </c>
      <c r="F63" s="501"/>
      <c r="G63" s="179"/>
      <c r="M63" s="176" t="s">
        <v>136</v>
      </c>
      <c r="O63" s="168"/>
    </row>
    <row r="64" spans="1:15" ht="12.75">
      <c r="A64" s="175"/>
      <c r="B64" s="177"/>
      <c r="C64" s="531" t="s">
        <v>105</v>
      </c>
      <c r="D64" s="532"/>
      <c r="E64" s="178">
        <v>0</v>
      </c>
      <c r="F64" s="501"/>
      <c r="G64" s="179"/>
      <c r="M64" s="176" t="s">
        <v>105</v>
      </c>
      <c r="O64" s="168"/>
    </row>
    <row r="65" spans="1:15" ht="12.75">
      <c r="A65" s="175"/>
      <c r="B65" s="177"/>
      <c r="C65" s="531" t="s">
        <v>137</v>
      </c>
      <c r="D65" s="532"/>
      <c r="E65" s="178">
        <v>9.66</v>
      </c>
      <c r="F65" s="501"/>
      <c r="G65" s="179"/>
      <c r="M65" s="176" t="s">
        <v>137</v>
      </c>
      <c r="O65" s="168"/>
    </row>
    <row r="66" spans="1:15" ht="12.75">
      <c r="A66" s="175"/>
      <c r="B66" s="177"/>
      <c r="C66" s="531" t="s">
        <v>138</v>
      </c>
      <c r="D66" s="532"/>
      <c r="E66" s="178">
        <v>0</v>
      </c>
      <c r="F66" s="501"/>
      <c r="G66" s="179"/>
      <c r="M66" s="176" t="s">
        <v>138</v>
      </c>
      <c r="O66" s="168"/>
    </row>
    <row r="67" spans="1:15" ht="12.75">
      <c r="A67" s="175"/>
      <c r="B67" s="177"/>
      <c r="C67" s="531" t="s">
        <v>139</v>
      </c>
      <c r="D67" s="532"/>
      <c r="E67" s="178">
        <v>0.6944</v>
      </c>
      <c r="F67" s="501"/>
      <c r="G67" s="179"/>
      <c r="M67" s="176" t="s">
        <v>139</v>
      </c>
      <c r="O67" s="168"/>
    </row>
    <row r="68" spans="1:104" ht="12.75">
      <c r="A68" s="169">
        <v>10</v>
      </c>
      <c r="B68" s="170" t="s">
        <v>140</v>
      </c>
      <c r="C68" s="171" t="s">
        <v>141</v>
      </c>
      <c r="D68" s="172" t="s">
        <v>102</v>
      </c>
      <c r="E68" s="173">
        <v>1.08</v>
      </c>
      <c r="F68" s="500">
        <v>0</v>
      </c>
      <c r="G68" s="174">
        <f>E68*F68</f>
        <v>0</v>
      </c>
      <c r="O68" s="168">
        <v>2</v>
      </c>
      <c r="AA68" s="144">
        <v>1</v>
      </c>
      <c r="AB68" s="144">
        <v>1</v>
      </c>
      <c r="AC68" s="144">
        <v>1</v>
      </c>
      <c r="AZ68" s="144">
        <v>1</v>
      </c>
      <c r="BA68" s="144">
        <f>IF(AZ68=1,G68,0)</f>
        <v>0</v>
      </c>
      <c r="BB68" s="144">
        <f>IF(AZ68=2,G68,0)</f>
        <v>0</v>
      </c>
      <c r="BC68" s="144">
        <f>IF(AZ68=3,G68,0)</f>
        <v>0</v>
      </c>
      <c r="BD68" s="144">
        <f>IF(AZ68=4,G68,0)</f>
        <v>0</v>
      </c>
      <c r="BE68" s="144">
        <f>IF(AZ68=5,G68,0)</f>
        <v>0</v>
      </c>
      <c r="CA68" s="168">
        <v>1</v>
      </c>
      <c r="CB68" s="168">
        <v>1</v>
      </c>
      <c r="CZ68" s="144">
        <v>0.12183</v>
      </c>
    </row>
    <row r="69" spans="1:15" ht="12.75">
      <c r="A69" s="175"/>
      <c r="B69" s="177"/>
      <c r="C69" s="531" t="s">
        <v>142</v>
      </c>
      <c r="D69" s="532"/>
      <c r="E69" s="178">
        <v>0</v>
      </c>
      <c r="F69" s="501"/>
      <c r="G69" s="179"/>
      <c r="M69" s="176" t="s">
        <v>142</v>
      </c>
      <c r="O69" s="168"/>
    </row>
    <row r="70" spans="1:15" ht="12.75">
      <c r="A70" s="175"/>
      <c r="B70" s="177"/>
      <c r="C70" s="531" t="s">
        <v>143</v>
      </c>
      <c r="D70" s="532"/>
      <c r="E70" s="178">
        <v>1.08</v>
      </c>
      <c r="F70" s="501"/>
      <c r="G70" s="179"/>
      <c r="M70" s="176" t="s">
        <v>143</v>
      </c>
      <c r="O70" s="168"/>
    </row>
    <row r="71" spans="1:104" ht="12.75">
      <c r="A71" s="169">
        <v>11</v>
      </c>
      <c r="B71" s="170" t="s">
        <v>144</v>
      </c>
      <c r="C71" s="171" t="s">
        <v>145</v>
      </c>
      <c r="D71" s="172" t="s">
        <v>102</v>
      </c>
      <c r="E71" s="173">
        <v>111.298</v>
      </c>
      <c r="F71" s="500">
        <v>0</v>
      </c>
      <c r="G71" s="174">
        <f>E71*F71</f>
        <v>0</v>
      </c>
      <c r="O71" s="168">
        <v>2</v>
      </c>
      <c r="AA71" s="144">
        <v>1</v>
      </c>
      <c r="AB71" s="144">
        <v>1</v>
      </c>
      <c r="AC71" s="144">
        <v>1</v>
      </c>
      <c r="AZ71" s="144">
        <v>1</v>
      </c>
      <c r="BA71" s="144">
        <f>IF(AZ71=1,G71,0)</f>
        <v>0</v>
      </c>
      <c r="BB71" s="144">
        <f>IF(AZ71=2,G71,0)</f>
        <v>0</v>
      </c>
      <c r="BC71" s="144">
        <f>IF(AZ71=3,G71,0)</f>
        <v>0</v>
      </c>
      <c r="BD71" s="144">
        <f>IF(AZ71=4,G71,0)</f>
        <v>0</v>
      </c>
      <c r="BE71" s="144">
        <f>IF(AZ71=5,G71,0)</f>
        <v>0</v>
      </c>
      <c r="CA71" s="168">
        <v>1</v>
      </c>
      <c r="CB71" s="168">
        <v>1</v>
      </c>
      <c r="CZ71" s="144">
        <v>0.15931</v>
      </c>
    </row>
    <row r="72" spans="1:15" ht="12.75">
      <c r="A72" s="175"/>
      <c r="B72" s="177"/>
      <c r="C72" s="531" t="s">
        <v>128</v>
      </c>
      <c r="D72" s="532"/>
      <c r="E72" s="178">
        <v>0</v>
      </c>
      <c r="F72" s="501"/>
      <c r="G72" s="179"/>
      <c r="M72" s="176" t="s">
        <v>128</v>
      </c>
      <c r="O72" s="168"/>
    </row>
    <row r="73" spans="1:15" ht="12.75">
      <c r="A73" s="175"/>
      <c r="B73" s="177"/>
      <c r="C73" s="531" t="s">
        <v>89</v>
      </c>
      <c r="D73" s="532"/>
      <c r="E73" s="178">
        <v>0</v>
      </c>
      <c r="F73" s="501"/>
      <c r="G73" s="179"/>
      <c r="M73" s="176" t="s">
        <v>89</v>
      </c>
      <c r="O73" s="168"/>
    </row>
    <row r="74" spans="1:15" ht="12.75">
      <c r="A74" s="175"/>
      <c r="B74" s="177"/>
      <c r="C74" s="531" t="s">
        <v>103</v>
      </c>
      <c r="D74" s="532"/>
      <c r="E74" s="178">
        <v>0</v>
      </c>
      <c r="F74" s="501"/>
      <c r="G74" s="179"/>
      <c r="M74" s="176" t="s">
        <v>103</v>
      </c>
      <c r="O74" s="168"/>
    </row>
    <row r="75" spans="1:15" ht="12.75">
      <c r="A75" s="175"/>
      <c r="B75" s="177"/>
      <c r="C75" s="531" t="s">
        <v>146</v>
      </c>
      <c r="D75" s="532"/>
      <c r="E75" s="178">
        <v>42.9</v>
      </c>
      <c r="F75" s="501"/>
      <c r="G75" s="179"/>
      <c r="M75" s="176" t="s">
        <v>146</v>
      </c>
      <c r="O75" s="168"/>
    </row>
    <row r="76" spans="1:15" ht="12.75">
      <c r="A76" s="175"/>
      <c r="B76" s="177"/>
      <c r="C76" s="531" t="s">
        <v>147</v>
      </c>
      <c r="D76" s="532"/>
      <c r="E76" s="178">
        <v>45.08</v>
      </c>
      <c r="F76" s="501"/>
      <c r="G76" s="179"/>
      <c r="M76" s="176" t="s">
        <v>147</v>
      </c>
      <c r="O76" s="168"/>
    </row>
    <row r="77" spans="1:15" ht="12.75">
      <c r="A77" s="175"/>
      <c r="B77" s="177"/>
      <c r="C77" s="531" t="s">
        <v>105</v>
      </c>
      <c r="D77" s="532"/>
      <c r="E77" s="178">
        <v>0</v>
      </c>
      <c r="F77" s="501"/>
      <c r="G77" s="179"/>
      <c r="M77" s="176" t="s">
        <v>105</v>
      </c>
      <c r="O77" s="168"/>
    </row>
    <row r="78" spans="1:15" ht="12.75">
      <c r="A78" s="175"/>
      <c r="B78" s="177"/>
      <c r="C78" s="531" t="s">
        <v>148</v>
      </c>
      <c r="D78" s="532"/>
      <c r="E78" s="178">
        <v>21.008</v>
      </c>
      <c r="F78" s="501"/>
      <c r="G78" s="179"/>
      <c r="M78" s="176" t="s">
        <v>148</v>
      </c>
      <c r="O78" s="168"/>
    </row>
    <row r="79" spans="1:15" ht="12.75">
      <c r="A79" s="175"/>
      <c r="B79" s="177"/>
      <c r="C79" s="531" t="s">
        <v>149</v>
      </c>
      <c r="D79" s="532"/>
      <c r="E79" s="178">
        <v>2.31</v>
      </c>
      <c r="F79" s="501"/>
      <c r="G79" s="179"/>
      <c r="M79" s="176" t="s">
        <v>149</v>
      </c>
      <c r="O79" s="168"/>
    </row>
    <row r="80" spans="1:104" ht="12.75">
      <c r="A80" s="169">
        <v>12</v>
      </c>
      <c r="B80" s="170" t="s">
        <v>150</v>
      </c>
      <c r="C80" s="171" t="s">
        <v>151</v>
      </c>
      <c r="D80" s="172" t="s">
        <v>119</v>
      </c>
      <c r="E80" s="173">
        <v>45.6</v>
      </c>
      <c r="F80" s="500">
        <v>0</v>
      </c>
      <c r="G80" s="174">
        <f>E80*F80</f>
        <v>0</v>
      </c>
      <c r="O80" s="168">
        <v>2</v>
      </c>
      <c r="AA80" s="144">
        <v>12</v>
      </c>
      <c r="AB80" s="144">
        <v>0</v>
      </c>
      <c r="AC80" s="144">
        <v>107</v>
      </c>
      <c r="AZ80" s="144">
        <v>1</v>
      </c>
      <c r="BA80" s="144">
        <f>IF(AZ80=1,G80,0)</f>
        <v>0</v>
      </c>
      <c r="BB80" s="144">
        <f>IF(AZ80=2,G80,0)</f>
        <v>0</v>
      </c>
      <c r="BC80" s="144">
        <f>IF(AZ80=3,G80,0)</f>
        <v>0</v>
      </c>
      <c r="BD80" s="144">
        <f>IF(AZ80=4,G80,0)</f>
        <v>0</v>
      </c>
      <c r="BE80" s="144">
        <f>IF(AZ80=5,G80,0)</f>
        <v>0</v>
      </c>
      <c r="CA80" s="168">
        <v>12</v>
      </c>
      <c r="CB80" s="168">
        <v>0</v>
      </c>
      <c r="CZ80" s="144">
        <v>0</v>
      </c>
    </row>
    <row r="81" spans="1:15" ht="12.75">
      <c r="A81" s="175"/>
      <c r="B81" s="177"/>
      <c r="C81" s="531" t="s">
        <v>89</v>
      </c>
      <c r="D81" s="532"/>
      <c r="E81" s="178">
        <v>0</v>
      </c>
      <c r="F81" s="501"/>
      <c r="G81" s="179"/>
      <c r="M81" s="176" t="s">
        <v>89</v>
      </c>
      <c r="O81" s="168"/>
    </row>
    <row r="82" spans="1:15" ht="12.75">
      <c r="A82" s="175"/>
      <c r="B82" s="177"/>
      <c r="C82" s="531" t="s">
        <v>152</v>
      </c>
      <c r="D82" s="532"/>
      <c r="E82" s="178">
        <v>45.6</v>
      </c>
      <c r="F82" s="501"/>
      <c r="G82" s="179"/>
      <c r="M82" s="176" t="s">
        <v>152</v>
      </c>
      <c r="O82" s="168"/>
    </row>
    <row r="83" spans="1:104" ht="12.75">
      <c r="A83" s="169">
        <v>13</v>
      </c>
      <c r="B83" s="170" t="s">
        <v>153</v>
      </c>
      <c r="C83" s="171" t="s">
        <v>154</v>
      </c>
      <c r="D83" s="172" t="s">
        <v>94</v>
      </c>
      <c r="E83" s="173">
        <v>0.2744</v>
      </c>
      <c r="F83" s="500">
        <v>0</v>
      </c>
      <c r="G83" s="174">
        <f>E83*F83</f>
        <v>0</v>
      </c>
      <c r="O83" s="168">
        <v>2</v>
      </c>
      <c r="AA83" s="144">
        <v>3</v>
      </c>
      <c r="AB83" s="144">
        <v>1</v>
      </c>
      <c r="AC83" s="144">
        <v>13233662</v>
      </c>
      <c r="AZ83" s="144">
        <v>1</v>
      </c>
      <c r="BA83" s="144">
        <f>IF(AZ83=1,G83,0)</f>
        <v>0</v>
      </c>
      <c r="BB83" s="144">
        <f>IF(AZ83=2,G83,0)</f>
        <v>0</v>
      </c>
      <c r="BC83" s="144">
        <f>IF(AZ83=3,G83,0)</f>
        <v>0</v>
      </c>
      <c r="BD83" s="144">
        <f>IF(AZ83=4,G83,0)</f>
        <v>0</v>
      </c>
      <c r="BE83" s="144">
        <f>IF(AZ83=5,G83,0)</f>
        <v>0</v>
      </c>
      <c r="CA83" s="168">
        <v>3</v>
      </c>
      <c r="CB83" s="168">
        <v>1</v>
      </c>
      <c r="CZ83" s="144">
        <v>1</v>
      </c>
    </row>
    <row r="84" spans="1:15" ht="12.75">
      <c r="A84" s="175"/>
      <c r="B84" s="177"/>
      <c r="C84" s="531" t="s">
        <v>89</v>
      </c>
      <c r="D84" s="532"/>
      <c r="E84" s="178">
        <v>0</v>
      </c>
      <c r="F84" s="501"/>
      <c r="G84" s="179"/>
      <c r="M84" s="176" t="s">
        <v>89</v>
      </c>
      <c r="O84" s="168"/>
    </row>
    <row r="85" spans="1:15" ht="12.75">
      <c r="A85" s="175"/>
      <c r="B85" s="177"/>
      <c r="C85" s="531" t="s">
        <v>96</v>
      </c>
      <c r="D85" s="532"/>
      <c r="E85" s="178">
        <v>0</v>
      </c>
      <c r="F85" s="501"/>
      <c r="G85" s="179"/>
      <c r="M85" s="176" t="s">
        <v>96</v>
      </c>
      <c r="O85" s="168"/>
    </row>
    <row r="86" spans="1:15" ht="12.75">
      <c r="A86" s="175"/>
      <c r="B86" s="177"/>
      <c r="C86" s="531" t="s">
        <v>155</v>
      </c>
      <c r="D86" s="532"/>
      <c r="E86" s="178">
        <v>0.2744</v>
      </c>
      <c r="F86" s="501"/>
      <c r="G86" s="179"/>
      <c r="M86" s="176" t="s">
        <v>155</v>
      </c>
      <c r="O86" s="168"/>
    </row>
    <row r="87" spans="1:104" ht="12.75">
      <c r="A87" s="169">
        <v>14</v>
      </c>
      <c r="B87" s="170" t="s">
        <v>156</v>
      </c>
      <c r="C87" s="171" t="s">
        <v>157</v>
      </c>
      <c r="D87" s="172" t="s">
        <v>94</v>
      </c>
      <c r="E87" s="173">
        <v>0.0263</v>
      </c>
      <c r="F87" s="500">
        <v>0</v>
      </c>
      <c r="G87" s="174">
        <f>E87*F87</f>
        <v>0</v>
      </c>
      <c r="O87" s="168">
        <v>2</v>
      </c>
      <c r="AA87" s="144">
        <v>3</v>
      </c>
      <c r="AB87" s="144">
        <v>1</v>
      </c>
      <c r="AC87" s="144">
        <v>13335426</v>
      </c>
      <c r="AZ87" s="144">
        <v>1</v>
      </c>
      <c r="BA87" s="144">
        <f>IF(AZ87=1,G87,0)</f>
        <v>0</v>
      </c>
      <c r="BB87" s="144">
        <f>IF(AZ87=2,G87,0)</f>
        <v>0</v>
      </c>
      <c r="BC87" s="144">
        <f>IF(AZ87=3,G87,0)</f>
        <v>0</v>
      </c>
      <c r="BD87" s="144">
        <f>IF(AZ87=4,G87,0)</f>
        <v>0</v>
      </c>
      <c r="BE87" s="144">
        <f>IF(AZ87=5,G87,0)</f>
        <v>0</v>
      </c>
      <c r="CA87" s="168">
        <v>3</v>
      </c>
      <c r="CB87" s="168">
        <v>1</v>
      </c>
      <c r="CZ87" s="144">
        <v>1</v>
      </c>
    </row>
    <row r="88" spans="1:15" ht="12.75">
      <c r="A88" s="175"/>
      <c r="B88" s="177"/>
      <c r="C88" s="531" t="s">
        <v>89</v>
      </c>
      <c r="D88" s="532"/>
      <c r="E88" s="178">
        <v>0</v>
      </c>
      <c r="F88" s="501"/>
      <c r="G88" s="179"/>
      <c r="M88" s="176" t="s">
        <v>89</v>
      </c>
      <c r="O88" s="168"/>
    </row>
    <row r="89" spans="1:15" ht="12.75">
      <c r="A89" s="175"/>
      <c r="B89" s="177"/>
      <c r="C89" s="531" t="s">
        <v>98</v>
      </c>
      <c r="D89" s="532"/>
      <c r="E89" s="178">
        <v>0</v>
      </c>
      <c r="F89" s="501"/>
      <c r="G89" s="179"/>
      <c r="M89" s="176" t="s">
        <v>98</v>
      </c>
      <c r="O89" s="168"/>
    </row>
    <row r="90" spans="1:15" ht="12.75">
      <c r="A90" s="175"/>
      <c r="B90" s="177"/>
      <c r="C90" s="531" t="s">
        <v>158</v>
      </c>
      <c r="D90" s="532"/>
      <c r="E90" s="178">
        <v>0.0263</v>
      </c>
      <c r="F90" s="501"/>
      <c r="G90" s="179"/>
      <c r="M90" s="176" t="s">
        <v>158</v>
      </c>
      <c r="O90" s="168"/>
    </row>
    <row r="91" spans="1:57" ht="12.75">
      <c r="A91" s="180"/>
      <c r="B91" s="181" t="s">
        <v>76</v>
      </c>
      <c r="C91" s="182" t="str">
        <f>CONCATENATE(B7," ",C7)</f>
        <v>3 Svislé a kompletní konstrukce</v>
      </c>
      <c r="D91" s="183"/>
      <c r="E91" s="184"/>
      <c r="F91" s="502"/>
      <c r="G91" s="186">
        <f>SUM(G7:G90)</f>
        <v>0</v>
      </c>
      <c r="O91" s="168">
        <v>4</v>
      </c>
      <c r="BA91" s="187">
        <f>SUM(BA7:BA90)</f>
        <v>0</v>
      </c>
      <c r="BB91" s="187">
        <f>SUM(BB7:BB90)</f>
        <v>0</v>
      </c>
      <c r="BC91" s="187">
        <f>SUM(BC7:BC90)</f>
        <v>0</v>
      </c>
      <c r="BD91" s="187">
        <f>SUM(BD7:BD90)</f>
        <v>0</v>
      </c>
      <c r="BE91" s="187">
        <f>SUM(BE7:BE90)</f>
        <v>0</v>
      </c>
    </row>
    <row r="92" spans="1:15" ht="12.75">
      <c r="A92" s="161" t="s">
        <v>73</v>
      </c>
      <c r="B92" s="162" t="s">
        <v>159</v>
      </c>
      <c r="C92" s="163" t="s">
        <v>160</v>
      </c>
      <c r="D92" s="164"/>
      <c r="E92" s="165"/>
      <c r="F92" s="503"/>
      <c r="G92" s="166"/>
      <c r="H92" s="167"/>
      <c r="I92" s="167"/>
      <c r="O92" s="168">
        <v>1</v>
      </c>
    </row>
    <row r="93" spans="1:104" ht="12.75">
      <c r="A93" s="169">
        <v>15</v>
      </c>
      <c r="B93" s="170" t="s">
        <v>161</v>
      </c>
      <c r="C93" s="171" t="s">
        <v>162</v>
      </c>
      <c r="D93" s="172" t="s">
        <v>102</v>
      </c>
      <c r="E93" s="173">
        <v>258.4</v>
      </c>
      <c r="F93" s="500">
        <v>0</v>
      </c>
      <c r="G93" s="174">
        <f>E93*F93</f>
        <v>0</v>
      </c>
      <c r="O93" s="168">
        <v>2</v>
      </c>
      <c r="AA93" s="144">
        <v>1</v>
      </c>
      <c r="AB93" s="144">
        <v>1</v>
      </c>
      <c r="AC93" s="144">
        <v>1</v>
      </c>
      <c r="AZ93" s="144">
        <v>1</v>
      </c>
      <c r="BA93" s="144">
        <f>IF(AZ93=1,G93,0)</f>
        <v>0</v>
      </c>
      <c r="BB93" s="144">
        <f>IF(AZ93=2,G93,0)</f>
        <v>0</v>
      </c>
      <c r="BC93" s="144">
        <f>IF(AZ93=3,G93,0)</f>
        <v>0</v>
      </c>
      <c r="BD93" s="144">
        <f>IF(AZ93=4,G93,0)</f>
        <v>0</v>
      </c>
      <c r="BE93" s="144">
        <f>IF(AZ93=5,G93,0)</f>
        <v>0</v>
      </c>
      <c r="CA93" s="168">
        <v>1</v>
      </c>
      <c r="CB93" s="168">
        <v>1</v>
      </c>
      <c r="CZ93" s="144">
        <v>0.01059</v>
      </c>
    </row>
    <row r="94" spans="1:15" ht="12.75">
      <c r="A94" s="175"/>
      <c r="B94" s="177"/>
      <c r="C94" s="531" t="s">
        <v>163</v>
      </c>
      <c r="D94" s="532"/>
      <c r="E94" s="178">
        <v>0</v>
      </c>
      <c r="F94" s="501"/>
      <c r="G94" s="179"/>
      <c r="M94" s="176" t="s">
        <v>163</v>
      </c>
      <c r="O94" s="168"/>
    </row>
    <row r="95" spans="1:15" ht="12.75">
      <c r="A95" s="175"/>
      <c r="B95" s="177"/>
      <c r="C95" s="531" t="s">
        <v>89</v>
      </c>
      <c r="D95" s="532"/>
      <c r="E95" s="178">
        <v>0</v>
      </c>
      <c r="F95" s="501"/>
      <c r="G95" s="179"/>
      <c r="M95" s="176" t="s">
        <v>89</v>
      </c>
      <c r="O95" s="168"/>
    </row>
    <row r="96" spans="1:15" ht="12.75">
      <c r="A96" s="175"/>
      <c r="B96" s="177"/>
      <c r="C96" s="531" t="s">
        <v>164</v>
      </c>
      <c r="D96" s="532"/>
      <c r="E96" s="178">
        <v>258.4</v>
      </c>
      <c r="F96" s="501"/>
      <c r="G96" s="179"/>
      <c r="M96" s="176" t="s">
        <v>164</v>
      </c>
      <c r="O96" s="168"/>
    </row>
    <row r="97" spans="1:57" ht="12.75">
      <c r="A97" s="180"/>
      <c r="B97" s="181" t="s">
        <v>76</v>
      </c>
      <c r="C97" s="182" t="str">
        <f>CONCATENATE(B92," ",C92)</f>
        <v>4 Vodorovné konstrukce</v>
      </c>
      <c r="D97" s="183"/>
      <c r="E97" s="184"/>
      <c r="F97" s="502"/>
      <c r="G97" s="186">
        <f>SUM(G92:G96)</f>
        <v>0</v>
      </c>
      <c r="O97" s="168">
        <v>4</v>
      </c>
      <c r="BA97" s="187">
        <f>SUM(BA92:BA96)</f>
        <v>0</v>
      </c>
      <c r="BB97" s="187">
        <f>SUM(BB92:BB96)</f>
        <v>0</v>
      </c>
      <c r="BC97" s="187">
        <f>SUM(BC92:BC96)</f>
        <v>0</v>
      </c>
      <c r="BD97" s="187">
        <f>SUM(BD92:BD96)</f>
        <v>0</v>
      </c>
      <c r="BE97" s="187">
        <f>SUM(BE92:BE96)</f>
        <v>0</v>
      </c>
    </row>
    <row r="98" spans="1:15" ht="12.75">
      <c r="A98" s="161" t="s">
        <v>73</v>
      </c>
      <c r="B98" s="162" t="s">
        <v>165</v>
      </c>
      <c r="C98" s="163" t="s">
        <v>166</v>
      </c>
      <c r="D98" s="164"/>
      <c r="E98" s="165"/>
      <c r="F98" s="503"/>
      <c r="G98" s="166"/>
      <c r="H98" s="167"/>
      <c r="I98" s="167"/>
      <c r="O98" s="168">
        <v>1</v>
      </c>
    </row>
    <row r="99" spans="1:104" ht="12.75">
      <c r="A99" s="169">
        <v>16</v>
      </c>
      <c r="B99" s="170" t="s">
        <v>167</v>
      </c>
      <c r="C99" s="171" t="s">
        <v>168</v>
      </c>
      <c r="D99" s="172" t="s">
        <v>102</v>
      </c>
      <c r="E99" s="173">
        <v>23.93</v>
      </c>
      <c r="F99" s="500">
        <v>0</v>
      </c>
      <c r="G99" s="174">
        <f>E99*F99</f>
        <v>0</v>
      </c>
      <c r="O99" s="168">
        <v>2</v>
      </c>
      <c r="AA99" s="144">
        <v>1</v>
      </c>
      <c r="AB99" s="144">
        <v>1</v>
      </c>
      <c r="AC99" s="144">
        <v>1</v>
      </c>
      <c r="AZ99" s="144">
        <v>1</v>
      </c>
      <c r="BA99" s="144">
        <f>IF(AZ99=1,G99,0)</f>
        <v>0</v>
      </c>
      <c r="BB99" s="144">
        <f>IF(AZ99=2,G99,0)</f>
        <v>0</v>
      </c>
      <c r="BC99" s="144">
        <f>IF(AZ99=3,G99,0)</f>
        <v>0</v>
      </c>
      <c r="BD99" s="144">
        <f>IF(AZ99=4,G99,0)</f>
        <v>0</v>
      </c>
      <c r="BE99" s="144">
        <f>IF(AZ99=5,G99,0)</f>
        <v>0</v>
      </c>
      <c r="CA99" s="168">
        <v>1</v>
      </c>
      <c r="CB99" s="168">
        <v>1</v>
      </c>
      <c r="CZ99" s="144">
        <v>0.00609</v>
      </c>
    </row>
    <row r="100" spans="1:15" ht="12.75">
      <c r="A100" s="175"/>
      <c r="B100" s="177"/>
      <c r="C100" s="531" t="s">
        <v>89</v>
      </c>
      <c r="D100" s="532"/>
      <c r="E100" s="178">
        <v>0</v>
      </c>
      <c r="F100" s="501"/>
      <c r="G100" s="179"/>
      <c r="M100" s="176" t="s">
        <v>89</v>
      </c>
      <c r="O100" s="168"/>
    </row>
    <row r="101" spans="1:15" ht="12.75">
      <c r="A101" s="175"/>
      <c r="B101" s="177"/>
      <c r="C101" s="531" t="s">
        <v>169</v>
      </c>
      <c r="D101" s="532"/>
      <c r="E101" s="178">
        <v>0</v>
      </c>
      <c r="F101" s="501"/>
      <c r="G101" s="179"/>
      <c r="M101" s="176" t="s">
        <v>169</v>
      </c>
      <c r="O101" s="168"/>
    </row>
    <row r="102" spans="1:15" ht="12.75">
      <c r="A102" s="175"/>
      <c r="B102" s="177"/>
      <c r="C102" s="531" t="s">
        <v>170</v>
      </c>
      <c r="D102" s="532"/>
      <c r="E102" s="178">
        <v>23.93</v>
      </c>
      <c r="F102" s="501"/>
      <c r="G102" s="179"/>
      <c r="M102" s="176" t="s">
        <v>170</v>
      </c>
      <c r="O102" s="168"/>
    </row>
    <row r="103" spans="1:104" ht="12.75">
      <c r="A103" s="169">
        <v>17</v>
      </c>
      <c r="B103" s="170" t="s">
        <v>171</v>
      </c>
      <c r="C103" s="171" t="s">
        <v>172</v>
      </c>
      <c r="D103" s="172" t="s">
        <v>102</v>
      </c>
      <c r="E103" s="173">
        <v>720.2475</v>
      </c>
      <c r="F103" s="500">
        <v>0</v>
      </c>
      <c r="G103" s="174">
        <f>E103*F103</f>
        <v>0</v>
      </c>
      <c r="O103" s="168">
        <v>2</v>
      </c>
      <c r="AA103" s="144">
        <v>1</v>
      </c>
      <c r="AB103" s="144">
        <v>1</v>
      </c>
      <c r="AC103" s="144">
        <v>1</v>
      </c>
      <c r="AZ103" s="144">
        <v>1</v>
      </c>
      <c r="BA103" s="144">
        <f>IF(AZ103=1,G103,0)</f>
        <v>0</v>
      </c>
      <c r="BB103" s="144">
        <f>IF(AZ103=2,G103,0)</f>
        <v>0</v>
      </c>
      <c r="BC103" s="144">
        <f>IF(AZ103=3,G103,0)</f>
        <v>0</v>
      </c>
      <c r="BD103" s="144">
        <f>IF(AZ103=4,G103,0)</f>
        <v>0</v>
      </c>
      <c r="BE103" s="144">
        <f>IF(AZ103=5,G103,0)</f>
        <v>0</v>
      </c>
      <c r="CA103" s="168">
        <v>1</v>
      </c>
      <c r="CB103" s="168">
        <v>1</v>
      </c>
      <c r="CZ103" s="144">
        <v>0.00543</v>
      </c>
    </row>
    <row r="104" spans="1:15" ht="12.75">
      <c r="A104" s="175"/>
      <c r="B104" s="177"/>
      <c r="C104" s="531" t="s">
        <v>89</v>
      </c>
      <c r="D104" s="532"/>
      <c r="E104" s="178">
        <v>0</v>
      </c>
      <c r="F104" s="501"/>
      <c r="G104" s="179"/>
      <c r="M104" s="176" t="s">
        <v>89</v>
      </c>
      <c r="O104" s="168"/>
    </row>
    <row r="105" spans="1:15" ht="12.75">
      <c r="A105" s="175"/>
      <c r="B105" s="177"/>
      <c r="C105" s="531" t="s">
        <v>169</v>
      </c>
      <c r="D105" s="532"/>
      <c r="E105" s="178">
        <v>0</v>
      </c>
      <c r="F105" s="501"/>
      <c r="G105" s="179"/>
      <c r="M105" s="176" t="s">
        <v>169</v>
      </c>
      <c r="O105" s="168"/>
    </row>
    <row r="106" spans="1:15" ht="12.75">
      <c r="A106" s="175"/>
      <c r="B106" s="177"/>
      <c r="C106" s="531" t="s">
        <v>173</v>
      </c>
      <c r="D106" s="532"/>
      <c r="E106" s="178">
        <v>69.666</v>
      </c>
      <c r="F106" s="501"/>
      <c r="G106" s="179"/>
      <c r="M106" s="176" t="s">
        <v>173</v>
      </c>
      <c r="O106" s="168"/>
    </row>
    <row r="107" spans="1:15" ht="12.75">
      <c r="A107" s="175"/>
      <c r="B107" s="177"/>
      <c r="C107" s="531" t="s">
        <v>174</v>
      </c>
      <c r="D107" s="532"/>
      <c r="E107" s="178">
        <v>0</v>
      </c>
      <c r="F107" s="501"/>
      <c r="G107" s="179"/>
      <c r="M107" s="176" t="s">
        <v>174</v>
      </c>
      <c r="O107" s="168"/>
    </row>
    <row r="108" spans="1:15" ht="12.75">
      <c r="A108" s="175"/>
      <c r="B108" s="177"/>
      <c r="C108" s="531" t="s">
        <v>175</v>
      </c>
      <c r="D108" s="532"/>
      <c r="E108" s="178">
        <v>66.606</v>
      </c>
      <c r="F108" s="501"/>
      <c r="G108" s="179"/>
      <c r="M108" s="176" t="s">
        <v>175</v>
      </c>
      <c r="O108" s="168"/>
    </row>
    <row r="109" spans="1:15" ht="12.75">
      <c r="A109" s="175"/>
      <c r="B109" s="177"/>
      <c r="C109" s="531" t="s">
        <v>176</v>
      </c>
      <c r="D109" s="532"/>
      <c r="E109" s="178">
        <v>191.862</v>
      </c>
      <c r="F109" s="501"/>
      <c r="G109" s="179"/>
      <c r="M109" s="176" t="s">
        <v>176</v>
      </c>
      <c r="O109" s="168"/>
    </row>
    <row r="110" spans="1:15" ht="12.75">
      <c r="A110" s="175"/>
      <c r="B110" s="177"/>
      <c r="C110" s="531" t="s">
        <v>177</v>
      </c>
      <c r="D110" s="532"/>
      <c r="E110" s="178">
        <v>50.2095</v>
      </c>
      <c r="F110" s="501"/>
      <c r="G110" s="179"/>
      <c r="M110" s="176" t="s">
        <v>177</v>
      </c>
      <c r="O110" s="168"/>
    </row>
    <row r="111" spans="1:15" ht="12.75">
      <c r="A111" s="175"/>
      <c r="B111" s="177"/>
      <c r="C111" s="531" t="s">
        <v>178</v>
      </c>
      <c r="D111" s="532"/>
      <c r="E111" s="178">
        <v>103.377</v>
      </c>
      <c r="F111" s="501"/>
      <c r="G111" s="179"/>
      <c r="M111" s="176" t="s">
        <v>178</v>
      </c>
      <c r="O111" s="168"/>
    </row>
    <row r="112" spans="1:15" ht="12.75">
      <c r="A112" s="175"/>
      <c r="B112" s="177"/>
      <c r="C112" s="531" t="s">
        <v>179</v>
      </c>
      <c r="D112" s="532"/>
      <c r="E112" s="178">
        <v>83.385</v>
      </c>
      <c r="F112" s="501"/>
      <c r="G112" s="179"/>
      <c r="M112" s="176" t="s">
        <v>179</v>
      </c>
      <c r="O112" s="168"/>
    </row>
    <row r="113" spans="1:15" ht="12.75">
      <c r="A113" s="175"/>
      <c r="B113" s="177"/>
      <c r="C113" s="531" t="s">
        <v>180</v>
      </c>
      <c r="D113" s="532"/>
      <c r="E113" s="178">
        <v>155.142</v>
      </c>
      <c r="F113" s="501"/>
      <c r="G113" s="179"/>
      <c r="M113" s="176" t="s">
        <v>180</v>
      </c>
      <c r="O113" s="168"/>
    </row>
    <row r="114" spans="1:104" ht="12.75">
      <c r="A114" s="169">
        <v>18</v>
      </c>
      <c r="B114" s="170" t="s">
        <v>181</v>
      </c>
      <c r="C114" s="171" t="s">
        <v>182</v>
      </c>
      <c r="D114" s="172" t="s">
        <v>102</v>
      </c>
      <c r="E114" s="173">
        <v>70.474</v>
      </c>
      <c r="F114" s="500">
        <v>0</v>
      </c>
      <c r="G114" s="174">
        <f>E114*F114</f>
        <v>0</v>
      </c>
      <c r="O114" s="168">
        <v>2</v>
      </c>
      <c r="AA114" s="144">
        <v>1</v>
      </c>
      <c r="AB114" s="144">
        <v>1</v>
      </c>
      <c r="AC114" s="144">
        <v>1</v>
      </c>
      <c r="AZ114" s="144">
        <v>1</v>
      </c>
      <c r="BA114" s="144">
        <f>IF(AZ114=1,G114,0)</f>
        <v>0</v>
      </c>
      <c r="BB114" s="144">
        <f>IF(AZ114=2,G114,0)</f>
        <v>0</v>
      </c>
      <c r="BC114" s="144">
        <f>IF(AZ114=3,G114,0)</f>
        <v>0</v>
      </c>
      <c r="BD114" s="144">
        <f>IF(AZ114=4,G114,0)</f>
        <v>0</v>
      </c>
      <c r="BE114" s="144">
        <f>IF(AZ114=5,G114,0)</f>
        <v>0</v>
      </c>
      <c r="CA114" s="168">
        <v>1</v>
      </c>
      <c r="CB114" s="168">
        <v>1</v>
      </c>
      <c r="CZ114" s="144">
        <v>0.01574</v>
      </c>
    </row>
    <row r="115" spans="1:15" ht="12.75">
      <c r="A115" s="175"/>
      <c r="B115" s="177"/>
      <c r="C115" s="531" t="s">
        <v>89</v>
      </c>
      <c r="D115" s="532"/>
      <c r="E115" s="178">
        <v>0</v>
      </c>
      <c r="F115" s="501"/>
      <c r="G115" s="179"/>
      <c r="M115" s="176" t="s">
        <v>89</v>
      </c>
      <c r="O115" s="168"/>
    </row>
    <row r="116" spans="1:15" ht="12.75">
      <c r="A116" s="175"/>
      <c r="B116" s="177"/>
      <c r="C116" s="531" t="s">
        <v>183</v>
      </c>
      <c r="D116" s="532"/>
      <c r="E116" s="178">
        <v>0</v>
      </c>
      <c r="F116" s="501"/>
      <c r="G116" s="179"/>
      <c r="M116" s="176" t="s">
        <v>183</v>
      </c>
      <c r="O116" s="168"/>
    </row>
    <row r="117" spans="1:15" ht="12.75">
      <c r="A117" s="175"/>
      <c r="B117" s="177"/>
      <c r="C117" s="531" t="s">
        <v>184</v>
      </c>
      <c r="D117" s="532"/>
      <c r="E117" s="178">
        <v>16.932</v>
      </c>
      <c r="F117" s="501"/>
      <c r="G117" s="179"/>
      <c r="M117" s="176" t="s">
        <v>184</v>
      </c>
      <c r="O117" s="168"/>
    </row>
    <row r="118" spans="1:15" ht="12.75">
      <c r="A118" s="175"/>
      <c r="B118" s="177"/>
      <c r="C118" s="531" t="s">
        <v>185</v>
      </c>
      <c r="D118" s="532"/>
      <c r="E118" s="178">
        <v>3.0635</v>
      </c>
      <c r="F118" s="501"/>
      <c r="G118" s="179"/>
      <c r="M118" s="176" t="s">
        <v>185</v>
      </c>
      <c r="O118" s="168"/>
    </row>
    <row r="119" spans="1:15" ht="12.75">
      <c r="A119" s="175"/>
      <c r="B119" s="177"/>
      <c r="C119" s="531" t="s">
        <v>186</v>
      </c>
      <c r="D119" s="532"/>
      <c r="E119" s="178">
        <v>2.4145</v>
      </c>
      <c r="F119" s="501"/>
      <c r="G119" s="179"/>
      <c r="M119" s="176" t="s">
        <v>186</v>
      </c>
      <c r="O119" s="168"/>
    </row>
    <row r="120" spans="1:15" ht="12.75">
      <c r="A120" s="175"/>
      <c r="B120" s="177"/>
      <c r="C120" s="531" t="s">
        <v>187</v>
      </c>
      <c r="D120" s="532"/>
      <c r="E120" s="178">
        <v>2.563</v>
      </c>
      <c r="F120" s="501"/>
      <c r="G120" s="179"/>
      <c r="M120" s="176" t="s">
        <v>187</v>
      </c>
      <c r="O120" s="168"/>
    </row>
    <row r="121" spans="1:15" ht="12.75">
      <c r="A121" s="175"/>
      <c r="B121" s="177"/>
      <c r="C121" s="531" t="s">
        <v>188</v>
      </c>
      <c r="D121" s="532"/>
      <c r="E121" s="178">
        <v>2.9755</v>
      </c>
      <c r="F121" s="501"/>
      <c r="G121" s="179"/>
      <c r="M121" s="176" t="s">
        <v>188</v>
      </c>
      <c r="O121" s="168"/>
    </row>
    <row r="122" spans="1:15" ht="12.75">
      <c r="A122" s="175"/>
      <c r="B122" s="177"/>
      <c r="C122" s="531" t="s">
        <v>186</v>
      </c>
      <c r="D122" s="532"/>
      <c r="E122" s="178">
        <v>2.4145</v>
      </c>
      <c r="F122" s="501"/>
      <c r="G122" s="179"/>
      <c r="M122" s="176" t="s">
        <v>186</v>
      </c>
      <c r="O122" s="168"/>
    </row>
    <row r="123" spans="1:15" ht="12.75">
      <c r="A123" s="175"/>
      <c r="B123" s="177"/>
      <c r="C123" s="531" t="s">
        <v>189</v>
      </c>
      <c r="D123" s="532"/>
      <c r="E123" s="178">
        <v>3.168</v>
      </c>
      <c r="F123" s="501"/>
      <c r="G123" s="179"/>
      <c r="M123" s="176" t="s">
        <v>189</v>
      </c>
      <c r="O123" s="168"/>
    </row>
    <row r="124" spans="1:15" ht="12.75">
      <c r="A124" s="175"/>
      <c r="B124" s="177"/>
      <c r="C124" s="531" t="s">
        <v>190</v>
      </c>
      <c r="D124" s="532"/>
      <c r="E124" s="178">
        <v>2.409</v>
      </c>
      <c r="F124" s="501"/>
      <c r="G124" s="179"/>
      <c r="M124" s="176" t="s">
        <v>190</v>
      </c>
      <c r="O124" s="168"/>
    </row>
    <row r="125" spans="1:15" ht="12.75">
      <c r="A125" s="175"/>
      <c r="B125" s="177"/>
      <c r="C125" s="531" t="s">
        <v>191</v>
      </c>
      <c r="D125" s="532"/>
      <c r="E125" s="178">
        <v>2.398</v>
      </c>
      <c r="F125" s="501"/>
      <c r="G125" s="179"/>
      <c r="M125" s="176" t="s">
        <v>191</v>
      </c>
      <c r="O125" s="168"/>
    </row>
    <row r="126" spans="1:15" ht="12.75">
      <c r="A126" s="175"/>
      <c r="B126" s="177"/>
      <c r="C126" s="531" t="s">
        <v>192</v>
      </c>
      <c r="D126" s="532"/>
      <c r="E126" s="178">
        <v>3.168</v>
      </c>
      <c r="F126" s="501"/>
      <c r="G126" s="179"/>
      <c r="M126" s="176" t="s">
        <v>192</v>
      </c>
      <c r="O126" s="168"/>
    </row>
    <row r="127" spans="1:15" ht="12.75">
      <c r="A127" s="175"/>
      <c r="B127" s="177"/>
      <c r="C127" s="531" t="s">
        <v>193</v>
      </c>
      <c r="D127" s="532"/>
      <c r="E127" s="178">
        <v>28.968</v>
      </c>
      <c r="F127" s="501"/>
      <c r="G127" s="179"/>
      <c r="M127" s="176" t="s">
        <v>193</v>
      </c>
      <c r="O127" s="168"/>
    </row>
    <row r="128" spans="1:104" ht="12.75">
      <c r="A128" s="169">
        <v>19</v>
      </c>
      <c r="B128" s="170" t="s">
        <v>194</v>
      </c>
      <c r="C128" s="171" t="s">
        <v>195</v>
      </c>
      <c r="D128" s="172" t="s">
        <v>102</v>
      </c>
      <c r="E128" s="173">
        <v>388.662</v>
      </c>
      <c r="F128" s="500">
        <v>0</v>
      </c>
      <c r="G128" s="174">
        <f>E128*F128</f>
        <v>0</v>
      </c>
      <c r="O128" s="168">
        <v>2</v>
      </c>
      <c r="AA128" s="144">
        <v>1</v>
      </c>
      <c r="AB128" s="144">
        <v>1</v>
      </c>
      <c r="AC128" s="144">
        <v>1</v>
      </c>
      <c r="AZ128" s="144">
        <v>1</v>
      </c>
      <c r="BA128" s="144">
        <f>IF(AZ128=1,G128,0)</f>
        <v>0</v>
      </c>
      <c r="BB128" s="144">
        <f>IF(AZ128=2,G128,0)</f>
        <v>0</v>
      </c>
      <c r="BC128" s="144">
        <f>IF(AZ128=3,G128,0)</f>
        <v>0</v>
      </c>
      <c r="BD128" s="144">
        <f>IF(AZ128=4,G128,0)</f>
        <v>0</v>
      </c>
      <c r="BE128" s="144">
        <f>IF(AZ128=5,G128,0)</f>
        <v>0</v>
      </c>
      <c r="CA128" s="168">
        <v>1</v>
      </c>
      <c r="CB128" s="168">
        <v>1</v>
      </c>
      <c r="CZ128" s="144">
        <v>0.04766</v>
      </c>
    </row>
    <row r="129" spans="1:15" ht="12.75">
      <c r="A129" s="175"/>
      <c r="B129" s="177"/>
      <c r="C129" s="531" t="s">
        <v>89</v>
      </c>
      <c r="D129" s="532"/>
      <c r="E129" s="178">
        <v>0</v>
      </c>
      <c r="F129" s="501"/>
      <c r="G129" s="179"/>
      <c r="M129" s="176" t="s">
        <v>89</v>
      </c>
      <c r="O129" s="168"/>
    </row>
    <row r="130" spans="1:15" ht="12.75">
      <c r="A130" s="175"/>
      <c r="B130" s="177"/>
      <c r="C130" s="531" t="s">
        <v>103</v>
      </c>
      <c r="D130" s="532"/>
      <c r="E130" s="178">
        <v>0</v>
      </c>
      <c r="F130" s="501"/>
      <c r="G130" s="179"/>
      <c r="M130" s="176" t="s">
        <v>103</v>
      </c>
      <c r="O130" s="168"/>
    </row>
    <row r="131" spans="1:15" ht="12.75">
      <c r="A131" s="175"/>
      <c r="B131" s="177"/>
      <c r="C131" s="531" t="s">
        <v>196</v>
      </c>
      <c r="D131" s="532"/>
      <c r="E131" s="178">
        <v>242.98</v>
      </c>
      <c r="F131" s="501"/>
      <c r="G131" s="179"/>
      <c r="M131" s="176" t="s">
        <v>196</v>
      </c>
      <c r="O131" s="168"/>
    </row>
    <row r="132" spans="1:15" ht="12.75">
      <c r="A132" s="175"/>
      <c r="B132" s="177"/>
      <c r="C132" s="531" t="s">
        <v>105</v>
      </c>
      <c r="D132" s="532"/>
      <c r="E132" s="178">
        <v>0</v>
      </c>
      <c r="F132" s="501"/>
      <c r="G132" s="179"/>
      <c r="M132" s="176" t="s">
        <v>105</v>
      </c>
      <c r="O132" s="168"/>
    </row>
    <row r="133" spans="1:15" ht="12.75">
      <c r="A133" s="175"/>
      <c r="B133" s="177"/>
      <c r="C133" s="531" t="s">
        <v>197</v>
      </c>
      <c r="D133" s="532"/>
      <c r="E133" s="178">
        <v>130.07</v>
      </c>
      <c r="F133" s="501"/>
      <c r="G133" s="179"/>
      <c r="M133" s="176" t="s">
        <v>197</v>
      </c>
      <c r="O133" s="168"/>
    </row>
    <row r="134" spans="1:15" ht="12.75">
      <c r="A134" s="175"/>
      <c r="B134" s="177"/>
      <c r="C134" s="531" t="s">
        <v>107</v>
      </c>
      <c r="D134" s="532"/>
      <c r="E134" s="178">
        <v>0</v>
      </c>
      <c r="F134" s="501"/>
      <c r="G134" s="179"/>
      <c r="M134" s="176" t="s">
        <v>107</v>
      </c>
      <c r="O134" s="168"/>
    </row>
    <row r="135" spans="1:15" ht="12.75">
      <c r="A135" s="175"/>
      <c r="B135" s="177"/>
      <c r="C135" s="531" t="s">
        <v>198</v>
      </c>
      <c r="D135" s="532"/>
      <c r="E135" s="178">
        <v>15.612</v>
      </c>
      <c r="F135" s="501"/>
      <c r="G135" s="179"/>
      <c r="M135" s="176" t="s">
        <v>198</v>
      </c>
      <c r="O135" s="168"/>
    </row>
    <row r="136" spans="1:104" ht="12.75">
      <c r="A136" s="169">
        <v>20</v>
      </c>
      <c r="B136" s="170" t="s">
        <v>199</v>
      </c>
      <c r="C136" s="171" t="s">
        <v>200</v>
      </c>
      <c r="D136" s="172" t="s">
        <v>102</v>
      </c>
      <c r="E136" s="173">
        <v>660.667</v>
      </c>
      <c r="F136" s="500">
        <v>0</v>
      </c>
      <c r="G136" s="174">
        <f>E136*F136</f>
        <v>0</v>
      </c>
      <c r="O136" s="168">
        <v>2</v>
      </c>
      <c r="AA136" s="144">
        <v>1</v>
      </c>
      <c r="AB136" s="144">
        <v>1</v>
      </c>
      <c r="AC136" s="144">
        <v>1</v>
      </c>
      <c r="AZ136" s="144">
        <v>1</v>
      </c>
      <c r="BA136" s="144">
        <f>IF(AZ136=1,G136,0)</f>
        <v>0</v>
      </c>
      <c r="BB136" s="144">
        <f>IF(AZ136=2,G136,0)</f>
        <v>0</v>
      </c>
      <c r="BC136" s="144">
        <f>IF(AZ136=3,G136,0)</f>
        <v>0</v>
      </c>
      <c r="BD136" s="144">
        <f>IF(AZ136=4,G136,0)</f>
        <v>0</v>
      </c>
      <c r="BE136" s="144">
        <f>IF(AZ136=5,G136,0)</f>
        <v>0</v>
      </c>
      <c r="CA136" s="168">
        <v>1</v>
      </c>
      <c r="CB136" s="168">
        <v>1</v>
      </c>
      <c r="CZ136" s="144">
        <v>0.04558</v>
      </c>
    </row>
    <row r="137" spans="1:15" ht="12.75">
      <c r="A137" s="175"/>
      <c r="B137" s="177"/>
      <c r="C137" s="531" t="s">
        <v>201</v>
      </c>
      <c r="D137" s="532"/>
      <c r="E137" s="178">
        <v>0</v>
      </c>
      <c r="F137" s="501"/>
      <c r="G137" s="179"/>
      <c r="M137" s="176" t="s">
        <v>201</v>
      </c>
      <c r="O137" s="168"/>
    </row>
    <row r="138" spans="1:15" ht="12.75">
      <c r="A138" s="175"/>
      <c r="B138" s="177"/>
      <c r="C138" s="531" t="s">
        <v>89</v>
      </c>
      <c r="D138" s="532"/>
      <c r="E138" s="178">
        <v>0</v>
      </c>
      <c r="F138" s="501"/>
      <c r="G138" s="179"/>
      <c r="M138" s="176" t="s">
        <v>89</v>
      </c>
      <c r="O138" s="168"/>
    </row>
    <row r="139" spans="1:15" ht="22.5">
      <c r="A139" s="175"/>
      <c r="B139" s="177"/>
      <c r="C139" s="531" t="s">
        <v>202</v>
      </c>
      <c r="D139" s="532"/>
      <c r="E139" s="178">
        <v>348.76</v>
      </c>
      <c r="F139" s="501"/>
      <c r="G139" s="179"/>
      <c r="M139" s="176" t="s">
        <v>202</v>
      </c>
      <c r="O139" s="168"/>
    </row>
    <row r="140" spans="1:15" ht="22.5">
      <c r="A140" s="175"/>
      <c r="B140" s="177"/>
      <c r="C140" s="531" t="s">
        <v>203</v>
      </c>
      <c r="D140" s="532"/>
      <c r="E140" s="178">
        <v>198.405</v>
      </c>
      <c r="F140" s="501"/>
      <c r="G140" s="179"/>
      <c r="M140" s="176" t="s">
        <v>203</v>
      </c>
      <c r="O140" s="168"/>
    </row>
    <row r="141" spans="1:15" ht="12.75">
      <c r="A141" s="175"/>
      <c r="B141" s="177"/>
      <c r="C141" s="531" t="s">
        <v>204</v>
      </c>
      <c r="D141" s="532"/>
      <c r="E141" s="178">
        <v>0</v>
      </c>
      <c r="F141" s="501"/>
      <c r="G141" s="179"/>
      <c r="M141" s="176" t="s">
        <v>204</v>
      </c>
      <c r="O141" s="168"/>
    </row>
    <row r="142" spans="1:15" ht="12.75">
      <c r="A142" s="175"/>
      <c r="B142" s="177"/>
      <c r="C142" s="531" t="s">
        <v>205</v>
      </c>
      <c r="D142" s="532"/>
      <c r="E142" s="178">
        <v>13.458</v>
      </c>
      <c r="F142" s="501"/>
      <c r="G142" s="179"/>
      <c r="M142" s="176" t="s">
        <v>205</v>
      </c>
      <c r="O142" s="168"/>
    </row>
    <row r="143" spans="1:15" ht="12.75">
      <c r="A143" s="175"/>
      <c r="B143" s="177"/>
      <c r="C143" s="531" t="s">
        <v>206</v>
      </c>
      <c r="D143" s="532"/>
      <c r="E143" s="178">
        <v>0</v>
      </c>
      <c r="F143" s="501"/>
      <c r="G143" s="179"/>
      <c r="M143" s="176" t="s">
        <v>206</v>
      </c>
      <c r="O143" s="168"/>
    </row>
    <row r="144" spans="1:15" ht="12.75">
      <c r="A144" s="175"/>
      <c r="B144" s="177"/>
      <c r="C144" s="531" t="s">
        <v>207</v>
      </c>
      <c r="D144" s="532"/>
      <c r="E144" s="178">
        <v>8.13</v>
      </c>
      <c r="F144" s="501"/>
      <c r="G144" s="179"/>
      <c r="M144" s="176" t="s">
        <v>207</v>
      </c>
      <c r="O144" s="168"/>
    </row>
    <row r="145" spans="1:15" ht="12.75">
      <c r="A145" s="175"/>
      <c r="B145" s="177"/>
      <c r="C145" s="531" t="s">
        <v>208</v>
      </c>
      <c r="D145" s="532"/>
      <c r="E145" s="178">
        <v>0</v>
      </c>
      <c r="F145" s="501"/>
      <c r="G145" s="179"/>
      <c r="M145" s="176" t="s">
        <v>208</v>
      </c>
      <c r="O145" s="168"/>
    </row>
    <row r="146" spans="1:15" ht="12.75">
      <c r="A146" s="175"/>
      <c r="B146" s="177"/>
      <c r="C146" s="531" t="s">
        <v>209</v>
      </c>
      <c r="D146" s="532"/>
      <c r="E146" s="178">
        <v>11.004</v>
      </c>
      <c r="F146" s="501"/>
      <c r="G146" s="179"/>
      <c r="M146" s="176" t="s">
        <v>209</v>
      </c>
      <c r="O146" s="168"/>
    </row>
    <row r="147" spans="1:15" ht="12.75">
      <c r="A147" s="175"/>
      <c r="B147" s="177"/>
      <c r="C147" s="531" t="s">
        <v>210</v>
      </c>
      <c r="D147" s="532"/>
      <c r="E147" s="178">
        <v>0</v>
      </c>
      <c r="F147" s="501"/>
      <c r="G147" s="179"/>
      <c r="M147" s="176" t="s">
        <v>210</v>
      </c>
      <c r="O147" s="168"/>
    </row>
    <row r="148" spans="1:15" ht="12.75">
      <c r="A148" s="175"/>
      <c r="B148" s="177"/>
      <c r="C148" s="531" t="s">
        <v>211</v>
      </c>
      <c r="D148" s="532"/>
      <c r="E148" s="178">
        <v>9.354</v>
      </c>
      <c r="F148" s="501"/>
      <c r="G148" s="179"/>
      <c r="M148" s="176" t="s">
        <v>211</v>
      </c>
      <c r="O148" s="168"/>
    </row>
    <row r="149" spans="1:15" ht="12.75">
      <c r="A149" s="175"/>
      <c r="B149" s="177"/>
      <c r="C149" s="531" t="s">
        <v>212</v>
      </c>
      <c r="D149" s="532"/>
      <c r="E149" s="178">
        <v>0</v>
      </c>
      <c r="F149" s="501"/>
      <c r="G149" s="179"/>
      <c r="M149" s="176" t="s">
        <v>212</v>
      </c>
      <c r="O149" s="168"/>
    </row>
    <row r="150" spans="1:15" ht="12.75">
      <c r="A150" s="175"/>
      <c r="B150" s="177"/>
      <c r="C150" s="531" t="s">
        <v>213</v>
      </c>
      <c r="D150" s="532"/>
      <c r="E150" s="178">
        <v>10.002</v>
      </c>
      <c r="F150" s="501"/>
      <c r="G150" s="179"/>
      <c r="M150" s="176" t="s">
        <v>213</v>
      </c>
      <c r="O150" s="168"/>
    </row>
    <row r="151" spans="1:15" ht="12.75">
      <c r="A151" s="175"/>
      <c r="B151" s="177"/>
      <c r="C151" s="531" t="s">
        <v>214</v>
      </c>
      <c r="D151" s="532"/>
      <c r="E151" s="178">
        <v>0</v>
      </c>
      <c r="F151" s="501"/>
      <c r="G151" s="179"/>
      <c r="M151" s="176" t="s">
        <v>214</v>
      </c>
      <c r="O151" s="168"/>
    </row>
    <row r="152" spans="1:15" ht="12.75">
      <c r="A152" s="175"/>
      <c r="B152" s="177"/>
      <c r="C152" s="531" t="s">
        <v>215</v>
      </c>
      <c r="D152" s="532"/>
      <c r="E152" s="178">
        <v>10.62</v>
      </c>
      <c r="F152" s="501"/>
      <c r="G152" s="179"/>
      <c r="M152" s="176" t="s">
        <v>215</v>
      </c>
      <c r="O152" s="168"/>
    </row>
    <row r="153" spans="1:15" ht="12.75">
      <c r="A153" s="175"/>
      <c r="B153" s="177"/>
      <c r="C153" s="531" t="s">
        <v>216</v>
      </c>
      <c r="D153" s="532"/>
      <c r="E153" s="178">
        <v>0</v>
      </c>
      <c r="F153" s="501"/>
      <c r="G153" s="179"/>
      <c r="M153" s="176" t="s">
        <v>216</v>
      </c>
      <c r="O153" s="168"/>
    </row>
    <row r="154" spans="1:15" ht="12.75">
      <c r="A154" s="175"/>
      <c r="B154" s="177"/>
      <c r="C154" s="531" t="s">
        <v>211</v>
      </c>
      <c r="D154" s="532"/>
      <c r="E154" s="178">
        <v>9.354</v>
      </c>
      <c r="F154" s="501"/>
      <c r="G154" s="179"/>
      <c r="M154" s="176" t="s">
        <v>211</v>
      </c>
      <c r="O154" s="168"/>
    </row>
    <row r="155" spans="1:15" ht="12.75">
      <c r="A155" s="175"/>
      <c r="B155" s="177"/>
      <c r="C155" s="531" t="s">
        <v>217</v>
      </c>
      <c r="D155" s="532"/>
      <c r="E155" s="178">
        <v>0</v>
      </c>
      <c r="F155" s="501"/>
      <c r="G155" s="179"/>
      <c r="M155" s="200">
        <v>31.958333333333332</v>
      </c>
      <c r="O155" s="168"/>
    </row>
    <row r="156" spans="1:15" ht="12.75">
      <c r="A156" s="175"/>
      <c r="B156" s="177"/>
      <c r="C156" s="531" t="s">
        <v>218</v>
      </c>
      <c r="D156" s="532"/>
      <c r="E156" s="178">
        <v>11.46</v>
      </c>
      <c r="F156" s="501"/>
      <c r="G156" s="179"/>
      <c r="M156" s="176" t="s">
        <v>218</v>
      </c>
      <c r="O156" s="168"/>
    </row>
    <row r="157" spans="1:15" ht="12.75">
      <c r="A157" s="175"/>
      <c r="B157" s="177"/>
      <c r="C157" s="531" t="s">
        <v>219</v>
      </c>
      <c r="D157" s="532"/>
      <c r="E157" s="178">
        <v>0</v>
      </c>
      <c r="F157" s="501"/>
      <c r="G157" s="179"/>
      <c r="M157" s="200">
        <v>32</v>
      </c>
      <c r="O157" s="168"/>
    </row>
    <row r="158" spans="1:15" ht="12.75">
      <c r="A158" s="175"/>
      <c r="B158" s="177"/>
      <c r="C158" s="531" t="s">
        <v>220</v>
      </c>
      <c r="D158" s="532"/>
      <c r="E158" s="178">
        <v>9.33</v>
      </c>
      <c r="F158" s="501"/>
      <c r="G158" s="179"/>
      <c r="M158" s="176" t="s">
        <v>220</v>
      </c>
      <c r="O158" s="168"/>
    </row>
    <row r="159" spans="1:15" ht="12.75">
      <c r="A159" s="175"/>
      <c r="B159" s="177"/>
      <c r="C159" s="531" t="s">
        <v>221</v>
      </c>
      <c r="D159" s="532"/>
      <c r="E159" s="178">
        <v>0</v>
      </c>
      <c r="F159" s="501"/>
      <c r="G159" s="179"/>
      <c r="M159" s="200">
        <v>32.041666666666664</v>
      </c>
      <c r="O159" s="168"/>
    </row>
    <row r="160" spans="1:15" ht="12.75">
      <c r="A160" s="175"/>
      <c r="B160" s="177"/>
      <c r="C160" s="531" t="s">
        <v>220</v>
      </c>
      <c r="D160" s="532"/>
      <c r="E160" s="178">
        <v>9.33</v>
      </c>
      <c r="F160" s="501"/>
      <c r="G160" s="179"/>
      <c r="M160" s="176" t="s">
        <v>220</v>
      </c>
      <c r="O160" s="168"/>
    </row>
    <row r="161" spans="1:15" ht="12.75">
      <c r="A161" s="175"/>
      <c r="B161" s="177"/>
      <c r="C161" s="531" t="s">
        <v>222</v>
      </c>
      <c r="D161" s="532"/>
      <c r="E161" s="178">
        <v>0</v>
      </c>
      <c r="F161" s="501"/>
      <c r="G161" s="179"/>
      <c r="M161" s="200">
        <v>32.083333333333336</v>
      </c>
      <c r="O161" s="168"/>
    </row>
    <row r="162" spans="1:15" ht="12.75">
      <c r="A162" s="175"/>
      <c r="B162" s="177"/>
      <c r="C162" s="531" t="s">
        <v>223</v>
      </c>
      <c r="D162" s="532"/>
      <c r="E162" s="178">
        <v>11.46</v>
      </c>
      <c r="F162" s="501"/>
      <c r="G162" s="179"/>
      <c r="M162" s="176" t="s">
        <v>223</v>
      </c>
      <c r="O162" s="168"/>
    </row>
    <row r="163" spans="1:57" ht="12.75">
      <c r="A163" s="180"/>
      <c r="B163" s="181" t="s">
        <v>76</v>
      </c>
      <c r="C163" s="182" t="str">
        <f>CONCATENATE(B98," ",C98)</f>
        <v>61 Upravy povrchů vnitřní</v>
      </c>
      <c r="D163" s="183"/>
      <c r="E163" s="184"/>
      <c r="F163" s="502"/>
      <c r="G163" s="186">
        <f>SUM(G98:G162)</f>
        <v>0</v>
      </c>
      <c r="O163" s="168">
        <v>4</v>
      </c>
      <c r="BA163" s="187">
        <f>SUM(BA98:BA162)</f>
        <v>0</v>
      </c>
      <c r="BB163" s="187">
        <f>SUM(BB98:BB162)</f>
        <v>0</v>
      </c>
      <c r="BC163" s="187">
        <f>SUM(BC98:BC162)</f>
        <v>0</v>
      </c>
      <c r="BD163" s="187">
        <f>SUM(BD98:BD162)</f>
        <v>0</v>
      </c>
      <c r="BE163" s="187">
        <f>SUM(BE98:BE162)</f>
        <v>0</v>
      </c>
    </row>
    <row r="164" spans="1:15" ht="12.75">
      <c r="A164" s="161" t="s">
        <v>73</v>
      </c>
      <c r="B164" s="162" t="s">
        <v>224</v>
      </c>
      <c r="C164" s="163" t="s">
        <v>225</v>
      </c>
      <c r="D164" s="164"/>
      <c r="E164" s="165"/>
      <c r="F164" s="503"/>
      <c r="G164" s="166"/>
      <c r="H164" s="167"/>
      <c r="I164" s="167"/>
      <c r="O164" s="168">
        <v>1</v>
      </c>
    </row>
    <row r="165" spans="1:104" ht="12.75">
      <c r="A165" s="169">
        <v>21</v>
      </c>
      <c r="B165" s="170" t="s">
        <v>226</v>
      </c>
      <c r="C165" s="171" t="s">
        <v>227</v>
      </c>
      <c r="D165" s="172" t="s">
        <v>228</v>
      </c>
      <c r="E165" s="173">
        <v>3.0024</v>
      </c>
      <c r="F165" s="500">
        <v>0</v>
      </c>
      <c r="G165" s="174">
        <f>E165*F165</f>
        <v>0</v>
      </c>
      <c r="O165" s="168">
        <v>2</v>
      </c>
      <c r="AA165" s="144">
        <v>1</v>
      </c>
      <c r="AB165" s="144">
        <v>1</v>
      </c>
      <c r="AC165" s="144">
        <v>1</v>
      </c>
      <c r="AZ165" s="144">
        <v>1</v>
      </c>
      <c r="BA165" s="144">
        <f>IF(AZ165=1,G165,0)</f>
        <v>0</v>
      </c>
      <c r="BB165" s="144">
        <f>IF(AZ165=2,G165,0)</f>
        <v>0</v>
      </c>
      <c r="BC165" s="144">
        <f>IF(AZ165=3,G165,0)</f>
        <v>0</v>
      </c>
      <c r="BD165" s="144">
        <f>IF(AZ165=4,G165,0)</f>
        <v>0</v>
      </c>
      <c r="BE165" s="144">
        <f>IF(AZ165=5,G165,0)</f>
        <v>0</v>
      </c>
      <c r="CA165" s="168">
        <v>1</v>
      </c>
      <c r="CB165" s="168">
        <v>1</v>
      </c>
      <c r="CZ165" s="144">
        <v>0</v>
      </c>
    </row>
    <row r="166" spans="1:15" ht="12.75">
      <c r="A166" s="175"/>
      <c r="B166" s="177"/>
      <c r="C166" s="531" t="s">
        <v>229</v>
      </c>
      <c r="D166" s="532"/>
      <c r="E166" s="178">
        <v>0</v>
      </c>
      <c r="F166" s="501"/>
      <c r="G166" s="179"/>
      <c r="M166" s="176" t="s">
        <v>229</v>
      </c>
      <c r="O166" s="168"/>
    </row>
    <row r="167" spans="1:15" ht="12.75">
      <c r="A167" s="175"/>
      <c r="B167" s="177"/>
      <c r="C167" s="531" t="s">
        <v>89</v>
      </c>
      <c r="D167" s="532"/>
      <c r="E167" s="178">
        <v>0</v>
      </c>
      <c r="F167" s="501"/>
      <c r="G167" s="179"/>
      <c r="M167" s="176" t="s">
        <v>89</v>
      </c>
      <c r="O167" s="168"/>
    </row>
    <row r="168" spans="1:15" ht="12.75">
      <c r="A168" s="175"/>
      <c r="B168" s="177"/>
      <c r="C168" s="531" t="s">
        <v>230</v>
      </c>
      <c r="D168" s="532"/>
      <c r="E168" s="178">
        <v>3.0024</v>
      </c>
      <c r="F168" s="501"/>
      <c r="G168" s="179"/>
      <c r="M168" s="176" t="s">
        <v>230</v>
      </c>
      <c r="O168" s="168"/>
    </row>
    <row r="169" spans="1:104" ht="12.75">
      <c r="A169" s="169">
        <v>22</v>
      </c>
      <c r="B169" s="170" t="s">
        <v>231</v>
      </c>
      <c r="C169" s="171" t="s">
        <v>232</v>
      </c>
      <c r="D169" s="172" t="s">
        <v>94</v>
      </c>
      <c r="E169" s="173">
        <v>0.0991</v>
      </c>
      <c r="F169" s="500">
        <v>0</v>
      </c>
      <c r="G169" s="174">
        <f>E169*F169</f>
        <v>0</v>
      </c>
      <c r="O169" s="168">
        <v>2</v>
      </c>
      <c r="AA169" s="144">
        <v>1</v>
      </c>
      <c r="AB169" s="144">
        <v>1</v>
      </c>
      <c r="AC169" s="144">
        <v>1</v>
      </c>
      <c r="AZ169" s="144">
        <v>1</v>
      </c>
      <c r="BA169" s="144">
        <f>IF(AZ169=1,G169,0)</f>
        <v>0</v>
      </c>
      <c r="BB169" s="144">
        <f>IF(AZ169=2,G169,0)</f>
        <v>0</v>
      </c>
      <c r="BC169" s="144">
        <f>IF(AZ169=3,G169,0)</f>
        <v>0</v>
      </c>
      <c r="BD169" s="144">
        <f>IF(AZ169=4,G169,0)</f>
        <v>0</v>
      </c>
      <c r="BE169" s="144">
        <f>IF(AZ169=5,G169,0)</f>
        <v>0</v>
      </c>
      <c r="CA169" s="168">
        <v>1</v>
      </c>
      <c r="CB169" s="168">
        <v>1</v>
      </c>
      <c r="CZ169" s="144">
        <v>1.06625</v>
      </c>
    </row>
    <row r="170" spans="1:15" ht="12.75">
      <c r="A170" s="175"/>
      <c r="B170" s="177"/>
      <c r="C170" s="531" t="s">
        <v>229</v>
      </c>
      <c r="D170" s="532"/>
      <c r="E170" s="178">
        <v>0</v>
      </c>
      <c r="F170" s="501"/>
      <c r="G170" s="179"/>
      <c r="M170" s="176" t="s">
        <v>229</v>
      </c>
      <c r="O170" s="168"/>
    </row>
    <row r="171" spans="1:15" ht="12.75">
      <c r="A171" s="175"/>
      <c r="B171" s="177"/>
      <c r="C171" s="531" t="s">
        <v>89</v>
      </c>
      <c r="D171" s="532"/>
      <c r="E171" s="178">
        <v>0</v>
      </c>
      <c r="F171" s="501"/>
      <c r="G171" s="179"/>
      <c r="M171" s="176" t="s">
        <v>89</v>
      </c>
      <c r="O171" s="168"/>
    </row>
    <row r="172" spans="1:15" ht="12.75">
      <c r="A172" s="175"/>
      <c r="B172" s="177"/>
      <c r="C172" s="531" t="s">
        <v>233</v>
      </c>
      <c r="D172" s="532"/>
      <c r="E172" s="178">
        <v>0.0991</v>
      </c>
      <c r="F172" s="501"/>
      <c r="G172" s="179"/>
      <c r="M172" s="176" t="s">
        <v>233</v>
      </c>
      <c r="O172" s="168"/>
    </row>
    <row r="173" spans="1:104" ht="12.75">
      <c r="A173" s="169">
        <v>23</v>
      </c>
      <c r="B173" s="170" t="s">
        <v>234</v>
      </c>
      <c r="C173" s="171" t="s">
        <v>235</v>
      </c>
      <c r="D173" s="172" t="s">
        <v>102</v>
      </c>
      <c r="E173" s="173">
        <v>34.99</v>
      </c>
      <c r="F173" s="500">
        <v>0</v>
      </c>
      <c r="G173" s="174">
        <f>E173*F173</f>
        <v>0</v>
      </c>
      <c r="O173" s="168">
        <v>2</v>
      </c>
      <c r="AA173" s="144">
        <v>1</v>
      </c>
      <c r="AB173" s="144">
        <v>1</v>
      </c>
      <c r="AC173" s="144">
        <v>1</v>
      </c>
      <c r="AZ173" s="144">
        <v>1</v>
      </c>
      <c r="BA173" s="144">
        <f>IF(AZ173=1,G173,0)</f>
        <v>0</v>
      </c>
      <c r="BB173" s="144">
        <f>IF(AZ173=2,G173,0)</f>
        <v>0</v>
      </c>
      <c r="BC173" s="144">
        <f>IF(AZ173=3,G173,0)</f>
        <v>0</v>
      </c>
      <c r="BD173" s="144">
        <f>IF(AZ173=4,G173,0)</f>
        <v>0</v>
      </c>
      <c r="BE173" s="144">
        <f>IF(AZ173=5,G173,0)</f>
        <v>0</v>
      </c>
      <c r="CA173" s="168">
        <v>1</v>
      </c>
      <c r="CB173" s="168">
        <v>1</v>
      </c>
      <c r="CZ173" s="144">
        <v>0.01606</v>
      </c>
    </row>
    <row r="174" spans="1:15" ht="12.75">
      <c r="A174" s="175"/>
      <c r="B174" s="177"/>
      <c r="C174" s="531" t="s">
        <v>236</v>
      </c>
      <c r="D174" s="532"/>
      <c r="E174" s="178">
        <v>0</v>
      </c>
      <c r="F174" s="501"/>
      <c r="G174" s="179"/>
      <c r="M174" s="176" t="s">
        <v>236</v>
      </c>
      <c r="O174" s="168"/>
    </row>
    <row r="175" spans="1:15" ht="12.75">
      <c r="A175" s="175"/>
      <c r="B175" s="177"/>
      <c r="C175" s="531" t="s">
        <v>89</v>
      </c>
      <c r="D175" s="532"/>
      <c r="E175" s="178">
        <v>0</v>
      </c>
      <c r="F175" s="501"/>
      <c r="G175" s="179"/>
      <c r="M175" s="176" t="s">
        <v>89</v>
      </c>
      <c r="O175" s="168"/>
    </row>
    <row r="176" spans="1:15" ht="22.5">
      <c r="A176" s="175"/>
      <c r="B176" s="177"/>
      <c r="C176" s="531" t="s">
        <v>237</v>
      </c>
      <c r="D176" s="532"/>
      <c r="E176" s="178">
        <v>34.99</v>
      </c>
      <c r="F176" s="501"/>
      <c r="G176" s="179"/>
      <c r="M176" s="176" t="s">
        <v>237</v>
      </c>
      <c r="O176" s="168"/>
    </row>
    <row r="177" spans="1:104" ht="12.75">
      <c r="A177" s="169">
        <v>24</v>
      </c>
      <c r="B177" s="170" t="s">
        <v>238</v>
      </c>
      <c r="C177" s="171" t="s">
        <v>239</v>
      </c>
      <c r="D177" s="172" t="s">
        <v>102</v>
      </c>
      <c r="E177" s="173">
        <v>713</v>
      </c>
      <c r="F177" s="500">
        <v>0</v>
      </c>
      <c r="G177" s="174">
        <f>E177*F177</f>
        <v>0</v>
      </c>
      <c r="O177" s="168">
        <v>2</v>
      </c>
      <c r="AA177" s="144">
        <v>1</v>
      </c>
      <c r="AB177" s="144">
        <v>1</v>
      </c>
      <c r="AC177" s="144">
        <v>1</v>
      </c>
      <c r="AZ177" s="144">
        <v>1</v>
      </c>
      <c r="BA177" s="144">
        <f>IF(AZ177=1,G177,0)</f>
        <v>0</v>
      </c>
      <c r="BB177" s="144">
        <f>IF(AZ177=2,G177,0)</f>
        <v>0</v>
      </c>
      <c r="BC177" s="144">
        <f>IF(AZ177=3,G177,0)</f>
        <v>0</v>
      </c>
      <c r="BD177" s="144">
        <f>IF(AZ177=4,G177,0)</f>
        <v>0</v>
      </c>
      <c r="BE177" s="144">
        <f>IF(AZ177=5,G177,0)</f>
        <v>0</v>
      </c>
      <c r="CA177" s="168">
        <v>1</v>
      </c>
      <c r="CB177" s="168">
        <v>1</v>
      </c>
      <c r="CZ177" s="144">
        <v>0.021</v>
      </c>
    </row>
    <row r="178" spans="1:15" ht="12.75">
      <c r="A178" s="175"/>
      <c r="B178" s="177"/>
      <c r="C178" s="531" t="s">
        <v>240</v>
      </c>
      <c r="D178" s="532"/>
      <c r="E178" s="178">
        <v>0</v>
      </c>
      <c r="F178" s="501"/>
      <c r="G178" s="179"/>
      <c r="M178" s="176" t="s">
        <v>240</v>
      </c>
      <c r="O178" s="168"/>
    </row>
    <row r="179" spans="1:15" ht="12.75">
      <c r="A179" s="175"/>
      <c r="B179" s="177"/>
      <c r="C179" s="531" t="s">
        <v>89</v>
      </c>
      <c r="D179" s="532"/>
      <c r="E179" s="178">
        <v>0</v>
      </c>
      <c r="F179" s="501"/>
      <c r="G179" s="179"/>
      <c r="M179" s="176" t="s">
        <v>89</v>
      </c>
      <c r="O179" s="168"/>
    </row>
    <row r="180" spans="1:15" ht="22.5">
      <c r="A180" s="175"/>
      <c r="B180" s="177"/>
      <c r="C180" s="531" t="s">
        <v>241</v>
      </c>
      <c r="D180" s="532"/>
      <c r="E180" s="178">
        <v>713</v>
      </c>
      <c r="F180" s="501"/>
      <c r="G180" s="179"/>
      <c r="M180" s="176" t="s">
        <v>241</v>
      </c>
      <c r="O180" s="168"/>
    </row>
    <row r="181" spans="1:104" ht="12.75">
      <c r="A181" s="169">
        <v>25</v>
      </c>
      <c r="B181" s="170" t="s">
        <v>242</v>
      </c>
      <c r="C181" s="171" t="s">
        <v>243</v>
      </c>
      <c r="D181" s="172" t="s">
        <v>102</v>
      </c>
      <c r="E181" s="173">
        <v>310</v>
      </c>
      <c r="F181" s="500">
        <v>0</v>
      </c>
      <c r="G181" s="174">
        <f>E181*F181</f>
        <v>0</v>
      </c>
      <c r="O181" s="168">
        <v>2</v>
      </c>
      <c r="AA181" s="144">
        <v>1</v>
      </c>
      <c r="AB181" s="144">
        <v>1</v>
      </c>
      <c r="AC181" s="144">
        <v>1</v>
      </c>
      <c r="AZ181" s="144">
        <v>1</v>
      </c>
      <c r="BA181" s="144">
        <f>IF(AZ181=1,G181,0)</f>
        <v>0</v>
      </c>
      <c r="BB181" s="144">
        <f>IF(AZ181=2,G181,0)</f>
        <v>0</v>
      </c>
      <c r="BC181" s="144">
        <f>IF(AZ181=3,G181,0)</f>
        <v>0</v>
      </c>
      <c r="BD181" s="144">
        <f>IF(AZ181=4,G181,0)</f>
        <v>0</v>
      </c>
      <c r="BE181" s="144">
        <f>IF(AZ181=5,G181,0)</f>
        <v>0</v>
      </c>
      <c r="CA181" s="168">
        <v>1</v>
      </c>
      <c r="CB181" s="168">
        <v>1</v>
      </c>
      <c r="CZ181" s="144">
        <v>0.042</v>
      </c>
    </row>
    <row r="182" spans="1:15" ht="12.75">
      <c r="A182" s="175"/>
      <c r="B182" s="177"/>
      <c r="C182" s="531" t="s">
        <v>244</v>
      </c>
      <c r="D182" s="532"/>
      <c r="E182" s="178">
        <v>0</v>
      </c>
      <c r="F182" s="501"/>
      <c r="G182" s="179"/>
      <c r="M182" s="176" t="s">
        <v>244</v>
      </c>
      <c r="O182" s="168"/>
    </row>
    <row r="183" spans="1:15" ht="12.75">
      <c r="A183" s="175"/>
      <c r="B183" s="177"/>
      <c r="C183" s="531" t="s">
        <v>89</v>
      </c>
      <c r="D183" s="532"/>
      <c r="E183" s="178">
        <v>0</v>
      </c>
      <c r="F183" s="501"/>
      <c r="G183" s="179"/>
      <c r="M183" s="176" t="s">
        <v>89</v>
      </c>
      <c r="O183" s="168"/>
    </row>
    <row r="184" spans="1:15" ht="12.75">
      <c r="A184" s="175"/>
      <c r="B184" s="177"/>
      <c r="C184" s="531" t="s">
        <v>245</v>
      </c>
      <c r="D184" s="532"/>
      <c r="E184" s="178">
        <v>310</v>
      </c>
      <c r="F184" s="501"/>
      <c r="G184" s="179"/>
      <c r="M184" s="176" t="s">
        <v>245</v>
      </c>
      <c r="O184" s="168"/>
    </row>
    <row r="185" spans="1:104" ht="12.75">
      <c r="A185" s="169">
        <v>26</v>
      </c>
      <c r="B185" s="170" t="s">
        <v>246</v>
      </c>
      <c r="C185" s="171" t="s">
        <v>247</v>
      </c>
      <c r="D185" s="172" t="s">
        <v>102</v>
      </c>
      <c r="E185" s="173">
        <v>100.08</v>
      </c>
      <c r="F185" s="500">
        <v>0</v>
      </c>
      <c r="G185" s="174">
        <f>E185*F185</f>
        <v>0</v>
      </c>
      <c r="O185" s="168">
        <v>2</v>
      </c>
      <c r="AA185" s="144">
        <v>1</v>
      </c>
      <c r="AB185" s="144">
        <v>1</v>
      </c>
      <c r="AC185" s="144">
        <v>1</v>
      </c>
      <c r="AZ185" s="144">
        <v>1</v>
      </c>
      <c r="BA185" s="144">
        <f>IF(AZ185=1,G185,0)</f>
        <v>0</v>
      </c>
      <c r="BB185" s="144">
        <f>IF(AZ185=2,G185,0)</f>
        <v>0</v>
      </c>
      <c r="BC185" s="144">
        <f>IF(AZ185=3,G185,0)</f>
        <v>0</v>
      </c>
      <c r="BD185" s="144">
        <f>IF(AZ185=4,G185,0)</f>
        <v>0</v>
      </c>
      <c r="BE185" s="144">
        <f>IF(AZ185=5,G185,0)</f>
        <v>0</v>
      </c>
      <c r="CA185" s="168">
        <v>1</v>
      </c>
      <c r="CB185" s="168">
        <v>1</v>
      </c>
      <c r="CZ185" s="144">
        <v>0.063</v>
      </c>
    </row>
    <row r="186" spans="1:15" ht="12.75">
      <c r="A186" s="175"/>
      <c r="B186" s="177"/>
      <c r="C186" s="531" t="s">
        <v>229</v>
      </c>
      <c r="D186" s="532"/>
      <c r="E186" s="178">
        <v>0</v>
      </c>
      <c r="F186" s="501"/>
      <c r="G186" s="179"/>
      <c r="M186" s="176" t="s">
        <v>229</v>
      </c>
      <c r="O186" s="168"/>
    </row>
    <row r="187" spans="1:15" ht="12.75">
      <c r="A187" s="175"/>
      <c r="B187" s="177"/>
      <c r="C187" s="531" t="s">
        <v>89</v>
      </c>
      <c r="D187" s="532"/>
      <c r="E187" s="178">
        <v>0</v>
      </c>
      <c r="F187" s="501"/>
      <c r="G187" s="179"/>
      <c r="M187" s="176" t="s">
        <v>89</v>
      </c>
      <c r="O187" s="168"/>
    </row>
    <row r="188" spans="1:15" ht="12.75">
      <c r="A188" s="175"/>
      <c r="B188" s="177"/>
      <c r="C188" s="531" t="s">
        <v>248</v>
      </c>
      <c r="D188" s="532"/>
      <c r="E188" s="178">
        <v>100.08</v>
      </c>
      <c r="F188" s="501"/>
      <c r="G188" s="179"/>
      <c r="M188" s="176" t="s">
        <v>248</v>
      </c>
      <c r="O188" s="168"/>
    </row>
    <row r="189" spans="1:57" ht="12.75">
      <c r="A189" s="180"/>
      <c r="B189" s="181" t="s">
        <v>76</v>
      </c>
      <c r="C189" s="182" t="str">
        <f>CONCATENATE(B164," ",C164)</f>
        <v>63 Podlahy a podlahové konstrukce</v>
      </c>
      <c r="D189" s="183"/>
      <c r="E189" s="184"/>
      <c r="F189" s="502"/>
      <c r="G189" s="186">
        <f>SUM(G164:G188)</f>
        <v>0</v>
      </c>
      <c r="O189" s="168">
        <v>4</v>
      </c>
      <c r="BA189" s="187">
        <f>SUM(BA164:BA188)</f>
        <v>0</v>
      </c>
      <c r="BB189" s="187">
        <f>SUM(BB164:BB188)</f>
        <v>0</v>
      </c>
      <c r="BC189" s="187">
        <f>SUM(BC164:BC188)</f>
        <v>0</v>
      </c>
      <c r="BD189" s="187">
        <f>SUM(BD164:BD188)</f>
        <v>0</v>
      </c>
      <c r="BE189" s="187">
        <f>SUM(BE164:BE188)</f>
        <v>0</v>
      </c>
    </row>
    <row r="190" spans="1:15" ht="12.75">
      <c r="A190" s="161" t="s">
        <v>73</v>
      </c>
      <c r="B190" s="162" t="s">
        <v>249</v>
      </c>
      <c r="C190" s="163" t="s">
        <v>250</v>
      </c>
      <c r="D190" s="164"/>
      <c r="E190" s="165"/>
      <c r="F190" s="503"/>
      <c r="G190" s="166"/>
      <c r="H190" s="167"/>
      <c r="I190" s="167"/>
      <c r="O190" s="168">
        <v>1</v>
      </c>
    </row>
    <row r="191" spans="1:104" ht="22.5">
      <c r="A191" s="169">
        <v>27</v>
      </c>
      <c r="B191" s="170" t="s">
        <v>251</v>
      </c>
      <c r="C191" s="171" t="s">
        <v>252</v>
      </c>
      <c r="D191" s="172" t="s">
        <v>87</v>
      </c>
      <c r="E191" s="173">
        <v>30</v>
      </c>
      <c r="F191" s="500">
        <v>0</v>
      </c>
      <c r="G191" s="174">
        <f>E191*F191</f>
        <v>0</v>
      </c>
      <c r="O191" s="168">
        <v>2</v>
      </c>
      <c r="AA191" s="144">
        <v>1</v>
      </c>
      <c r="AB191" s="144">
        <v>1</v>
      </c>
      <c r="AC191" s="144">
        <v>1</v>
      </c>
      <c r="AZ191" s="144">
        <v>1</v>
      </c>
      <c r="BA191" s="144">
        <f>IF(AZ191=1,G191,0)</f>
        <v>0</v>
      </c>
      <c r="BB191" s="144">
        <f>IF(AZ191=2,G191,0)</f>
        <v>0</v>
      </c>
      <c r="BC191" s="144">
        <f>IF(AZ191=3,G191,0)</f>
        <v>0</v>
      </c>
      <c r="BD191" s="144">
        <f>IF(AZ191=4,G191,0)</f>
        <v>0</v>
      </c>
      <c r="BE191" s="144">
        <f>IF(AZ191=5,G191,0)</f>
        <v>0</v>
      </c>
      <c r="CA191" s="168">
        <v>1</v>
      </c>
      <c r="CB191" s="168">
        <v>1</v>
      </c>
      <c r="CZ191" s="144">
        <v>0.03725</v>
      </c>
    </row>
    <row r="192" spans="1:15" ht="12.75">
      <c r="A192" s="175"/>
      <c r="B192" s="177"/>
      <c r="C192" s="531" t="s">
        <v>89</v>
      </c>
      <c r="D192" s="532"/>
      <c r="E192" s="178">
        <v>0</v>
      </c>
      <c r="F192" s="501"/>
      <c r="G192" s="179"/>
      <c r="M192" s="176" t="s">
        <v>89</v>
      </c>
      <c r="O192" s="168"/>
    </row>
    <row r="193" spans="1:15" ht="12.75">
      <c r="A193" s="175"/>
      <c r="B193" s="177"/>
      <c r="C193" s="531" t="s">
        <v>90</v>
      </c>
      <c r="D193" s="532"/>
      <c r="E193" s="178">
        <v>30</v>
      </c>
      <c r="F193" s="501"/>
      <c r="G193" s="179"/>
      <c r="M193" s="176">
        <v>30</v>
      </c>
      <c r="O193" s="168"/>
    </row>
    <row r="194" spans="1:104" ht="12.75">
      <c r="A194" s="169">
        <v>28</v>
      </c>
      <c r="B194" s="170" t="s">
        <v>253</v>
      </c>
      <c r="C194" s="171" t="s">
        <v>254</v>
      </c>
      <c r="D194" s="172" t="s">
        <v>87</v>
      </c>
      <c r="E194" s="173">
        <v>3</v>
      </c>
      <c r="F194" s="500">
        <v>0</v>
      </c>
      <c r="G194" s="174">
        <f>E194*F194</f>
        <v>0</v>
      </c>
      <c r="O194" s="168">
        <v>2</v>
      </c>
      <c r="AA194" s="144">
        <v>1</v>
      </c>
      <c r="AB194" s="144">
        <v>1</v>
      </c>
      <c r="AC194" s="144">
        <v>1</v>
      </c>
      <c r="AZ194" s="144">
        <v>1</v>
      </c>
      <c r="BA194" s="144">
        <f>IF(AZ194=1,G194,0)</f>
        <v>0</v>
      </c>
      <c r="BB194" s="144">
        <f>IF(AZ194=2,G194,0)</f>
        <v>0</v>
      </c>
      <c r="BC194" s="144">
        <f>IF(AZ194=3,G194,0)</f>
        <v>0</v>
      </c>
      <c r="BD194" s="144">
        <f>IF(AZ194=4,G194,0)</f>
        <v>0</v>
      </c>
      <c r="BE194" s="144">
        <f>IF(AZ194=5,G194,0)</f>
        <v>0</v>
      </c>
      <c r="CA194" s="168">
        <v>1</v>
      </c>
      <c r="CB194" s="168">
        <v>1</v>
      </c>
      <c r="CZ194" s="144">
        <v>0.05411</v>
      </c>
    </row>
    <row r="195" spans="1:15" ht="12.75">
      <c r="A195" s="175"/>
      <c r="B195" s="177"/>
      <c r="C195" s="531" t="s">
        <v>255</v>
      </c>
      <c r="D195" s="532"/>
      <c r="E195" s="178">
        <v>3</v>
      </c>
      <c r="F195" s="501"/>
      <c r="G195" s="179"/>
      <c r="M195" s="176" t="s">
        <v>255</v>
      </c>
      <c r="O195" s="168"/>
    </row>
    <row r="196" spans="1:104" ht="12.75">
      <c r="A196" s="169">
        <v>29</v>
      </c>
      <c r="B196" s="170" t="s">
        <v>256</v>
      </c>
      <c r="C196" s="171" t="s">
        <v>257</v>
      </c>
      <c r="D196" s="172" t="s">
        <v>87</v>
      </c>
      <c r="E196" s="173">
        <v>3</v>
      </c>
      <c r="F196" s="500">
        <v>0</v>
      </c>
      <c r="G196" s="174">
        <f>E196*F196</f>
        <v>0</v>
      </c>
      <c r="O196" s="168">
        <v>2</v>
      </c>
      <c r="AA196" s="144">
        <v>3</v>
      </c>
      <c r="AB196" s="144">
        <v>1</v>
      </c>
      <c r="AC196" s="144">
        <v>553310322</v>
      </c>
      <c r="AZ196" s="144">
        <v>1</v>
      </c>
      <c r="BA196" s="144">
        <f>IF(AZ196=1,G196,0)</f>
        <v>0</v>
      </c>
      <c r="BB196" s="144">
        <f>IF(AZ196=2,G196,0)</f>
        <v>0</v>
      </c>
      <c r="BC196" s="144">
        <f>IF(AZ196=3,G196,0)</f>
        <v>0</v>
      </c>
      <c r="BD196" s="144">
        <f>IF(AZ196=4,G196,0)</f>
        <v>0</v>
      </c>
      <c r="BE196" s="144">
        <f>IF(AZ196=5,G196,0)</f>
        <v>0</v>
      </c>
      <c r="CA196" s="168">
        <v>3</v>
      </c>
      <c r="CB196" s="168">
        <v>1</v>
      </c>
      <c r="CZ196" s="144">
        <v>0.0178</v>
      </c>
    </row>
    <row r="197" spans="1:57" ht="12.75">
      <c r="A197" s="180"/>
      <c r="B197" s="181" t="s">
        <v>76</v>
      </c>
      <c r="C197" s="182" t="str">
        <f>CONCATENATE(B190," ",C190)</f>
        <v>64 Výplně otvorů</v>
      </c>
      <c r="D197" s="183"/>
      <c r="E197" s="184"/>
      <c r="F197" s="502"/>
      <c r="G197" s="186">
        <f>SUM(G190:G196)</f>
        <v>0</v>
      </c>
      <c r="O197" s="168">
        <v>4</v>
      </c>
      <c r="BA197" s="187">
        <f>SUM(BA190:BA196)</f>
        <v>0</v>
      </c>
      <c r="BB197" s="187">
        <f>SUM(BB190:BB196)</f>
        <v>0</v>
      </c>
      <c r="BC197" s="187">
        <f>SUM(BC190:BC196)</f>
        <v>0</v>
      </c>
      <c r="BD197" s="187">
        <f>SUM(BD190:BD196)</f>
        <v>0</v>
      </c>
      <c r="BE197" s="187">
        <f>SUM(BE190:BE196)</f>
        <v>0</v>
      </c>
    </row>
    <row r="198" spans="1:15" ht="12.75">
      <c r="A198" s="161" t="s">
        <v>73</v>
      </c>
      <c r="B198" s="162" t="s">
        <v>258</v>
      </c>
      <c r="C198" s="163" t="s">
        <v>259</v>
      </c>
      <c r="D198" s="164"/>
      <c r="E198" s="165"/>
      <c r="F198" s="503"/>
      <c r="G198" s="166"/>
      <c r="H198" s="167"/>
      <c r="I198" s="167"/>
      <c r="O198" s="168">
        <v>1</v>
      </c>
    </row>
    <row r="199" spans="1:104" ht="12.75">
      <c r="A199" s="169">
        <v>30</v>
      </c>
      <c r="B199" s="170" t="s">
        <v>260</v>
      </c>
      <c r="C199" s="171" t="s">
        <v>261</v>
      </c>
      <c r="D199" s="172" t="s">
        <v>102</v>
      </c>
      <c r="E199" s="173">
        <v>463.776</v>
      </c>
      <c r="F199" s="500">
        <v>0</v>
      </c>
      <c r="G199" s="174">
        <f>E199*F199</f>
        <v>0</v>
      </c>
      <c r="O199" s="168">
        <v>2</v>
      </c>
      <c r="AA199" s="144">
        <v>1</v>
      </c>
      <c r="AB199" s="144">
        <v>1</v>
      </c>
      <c r="AC199" s="144">
        <v>1</v>
      </c>
      <c r="AZ199" s="144">
        <v>1</v>
      </c>
      <c r="BA199" s="144">
        <f>IF(AZ199=1,G199,0)</f>
        <v>0</v>
      </c>
      <c r="BB199" s="144">
        <f>IF(AZ199=2,G199,0)</f>
        <v>0</v>
      </c>
      <c r="BC199" s="144">
        <f>IF(AZ199=3,G199,0)</f>
        <v>0</v>
      </c>
      <c r="BD199" s="144">
        <f>IF(AZ199=4,G199,0)</f>
        <v>0</v>
      </c>
      <c r="BE199" s="144">
        <f>IF(AZ199=5,G199,0)</f>
        <v>0</v>
      </c>
      <c r="CA199" s="168">
        <v>1</v>
      </c>
      <c r="CB199" s="168">
        <v>1</v>
      </c>
      <c r="CZ199" s="144">
        <v>0.00121</v>
      </c>
    </row>
    <row r="200" spans="1:15" ht="12.75">
      <c r="A200" s="175"/>
      <c r="B200" s="177"/>
      <c r="C200" s="531" t="s">
        <v>115</v>
      </c>
      <c r="D200" s="532"/>
      <c r="E200" s="178">
        <v>0</v>
      </c>
      <c r="F200" s="501"/>
      <c r="G200" s="179"/>
      <c r="M200" s="176" t="s">
        <v>115</v>
      </c>
      <c r="O200" s="168"/>
    </row>
    <row r="201" spans="1:15" ht="12.75">
      <c r="A201" s="175"/>
      <c r="B201" s="177"/>
      <c r="C201" s="531" t="s">
        <v>89</v>
      </c>
      <c r="D201" s="532"/>
      <c r="E201" s="178">
        <v>0</v>
      </c>
      <c r="F201" s="501"/>
      <c r="G201" s="179"/>
      <c r="M201" s="176" t="s">
        <v>89</v>
      </c>
      <c r="O201" s="168"/>
    </row>
    <row r="202" spans="1:15" ht="12.75">
      <c r="A202" s="175"/>
      <c r="B202" s="177"/>
      <c r="C202" s="531" t="s">
        <v>116</v>
      </c>
      <c r="D202" s="532"/>
      <c r="E202" s="178">
        <v>97</v>
      </c>
      <c r="F202" s="501"/>
      <c r="G202" s="179"/>
      <c r="M202" s="176" t="s">
        <v>116</v>
      </c>
      <c r="O202" s="168"/>
    </row>
    <row r="203" spans="1:15" ht="12.75">
      <c r="A203" s="175"/>
      <c r="B203" s="177"/>
      <c r="C203" s="531" t="s">
        <v>111</v>
      </c>
      <c r="D203" s="532"/>
      <c r="E203" s="178">
        <v>0</v>
      </c>
      <c r="F203" s="501"/>
      <c r="G203" s="179"/>
      <c r="M203" s="176" t="s">
        <v>111</v>
      </c>
      <c r="O203" s="168"/>
    </row>
    <row r="204" spans="1:15" ht="12.75">
      <c r="A204" s="175"/>
      <c r="B204" s="177"/>
      <c r="C204" s="531" t="s">
        <v>89</v>
      </c>
      <c r="D204" s="532"/>
      <c r="E204" s="178">
        <v>0</v>
      </c>
      <c r="F204" s="501"/>
      <c r="G204" s="179"/>
      <c r="M204" s="176" t="s">
        <v>89</v>
      </c>
      <c r="O204" s="168"/>
    </row>
    <row r="205" spans="1:15" ht="12.75">
      <c r="A205" s="175"/>
      <c r="B205" s="177"/>
      <c r="C205" s="531" t="s">
        <v>112</v>
      </c>
      <c r="D205" s="532"/>
      <c r="E205" s="178">
        <v>108.376</v>
      </c>
      <c r="F205" s="501"/>
      <c r="G205" s="179"/>
      <c r="M205" s="176" t="s">
        <v>112</v>
      </c>
      <c r="O205" s="168"/>
    </row>
    <row r="206" spans="1:15" ht="12.75">
      <c r="A206" s="175"/>
      <c r="B206" s="177"/>
      <c r="C206" s="531" t="s">
        <v>163</v>
      </c>
      <c r="D206" s="532"/>
      <c r="E206" s="178">
        <v>0</v>
      </c>
      <c r="F206" s="501"/>
      <c r="G206" s="179"/>
      <c r="M206" s="176" t="s">
        <v>163</v>
      </c>
      <c r="O206" s="168"/>
    </row>
    <row r="207" spans="1:15" ht="12.75">
      <c r="A207" s="175"/>
      <c r="B207" s="177"/>
      <c r="C207" s="531" t="s">
        <v>89</v>
      </c>
      <c r="D207" s="532"/>
      <c r="E207" s="178">
        <v>0</v>
      </c>
      <c r="F207" s="501"/>
      <c r="G207" s="179"/>
      <c r="M207" s="176" t="s">
        <v>89</v>
      </c>
      <c r="O207" s="168"/>
    </row>
    <row r="208" spans="1:15" ht="12.75">
      <c r="A208" s="175"/>
      <c r="B208" s="177"/>
      <c r="C208" s="531" t="s">
        <v>164</v>
      </c>
      <c r="D208" s="532"/>
      <c r="E208" s="178">
        <v>258.4</v>
      </c>
      <c r="F208" s="501"/>
      <c r="G208" s="179"/>
      <c r="M208" s="176" t="s">
        <v>164</v>
      </c>
      <c r="O208" s="168"/>
    </row>
    <row r="209" spans="1:57" ht="12.75">
      <c r="A209" s="180"/>
      <c r="B209" s="181" t="s">
        <v>76</v>
      </c>
      <c r="C209" s="182" t="str">
        <f>CONCATENATE(B198," ",C198)</f>
        <v>94 Lešení a stavební výtahy</v>
      </c>
      <c r="D209" s="183"/>
      <c r="E209" s="184"/>
      <c r="F209" s="502"/>
      <c r="G209" s="186">
        <f>SUM(G198:G208)</f>
        <v>0</v>
      </c>
      <c r="O209" s="168">
        <v>4</v>
      </c>
      <c r="BA209" s="187">
        <f>SUM(BA198:BA208)</f>
        <v>0</v>
      </c>
      <c r="BB209" s="187">
        <f>SUM(BB198:BB208)</f>
        <v>0</v>
      </c>
      <c r="BC209" s="187">
        <f>SUM(BC198:BC208)</f>
        <v>0</v>
      </c>
      <c r="BD209" s="187">
        <f>SUM(BD198:BD208)</f>
        <v>0</v>
      </c>
      <c r="BE209" s="187">
        <f>SUM(BE198:BE208)</f>
        <v>0</v>
      </c>
    </row>
    <row r="210" spans="1:15" ht="12.75">
      <c r="A210" s="161" t="s">
        <v>73</v>
      </c>
      <c r="B210" s="162" t="s">
        <v>262</v>
      </c>
      <c r="C210" s="163" t="s">
        <v>263</v>
      </c>
      <c r="D210" s="164"/>
      <c r="E210" s="165"/>
      <c r="F210" s="503"/>
      <c r="G210" s="166"/>
      <c r="H210" s="167"/>
      <c r="I210" s="167"/>
      <c r="O210" s="168">
        <v>1</v>
      </c>
    </row>
    <row r="211" spans="1:104" ht="12.75">
      <c r="A211" s="169">
        <v>31</v>
      </c>
      <c r="B211" s="170" t="s">
        <v>264</v>
      </c>
      <c r="C211" s="171" t="s">
        <v>265</v>
      </c>
      <c r="D211" s="172" t="s">
        <v>102</v>
      </c>
      <c r="E211" s="173">
        <v>1492.07</v>
      </c>
      <c r="F211" s="500">
        <v>0</v>
      </c>
      <c r="G211" s="174">
        <f>E211*F211</f>
        <v>0</v>
      </c>
      <c r="O211" s="168">
        <v>2</v>
      </c>
      <c r="AA211" s="144">
        <v>1</v>
      </c>
      <c r="AB211" s="144">
        <v>1</v>
      </c>
      <c r="AC211" s="144">
        <v>1</v>
      </c>
      <c r="AZ211" s="144">
        <v>1</v>
      </c>
      <c r="BA211" s="144">
        <f>IF(AZ211=1,G211,0)</f>
        <v>0</v>
      </c>
      <c r="BB211" s="144">
        <f>IF(AZ211=2,G211,0)</f>
        <v>0</v>
      </c>
      <c r="BC211" s="144">
        <f>IF(AZ211=3,G211,0)</f>
        <v>0</v>
      </c>
      <c r="BD211" s="144">
        <f>IF(AZ211=4,G211,0)</f>
        <v>0</v>
      </c>
      <c r="BE211" s="144">
        <f>IF(AZ211=5,G211,0)</f>
        <v>0</v>
      </c>
      <c r="CA211" s="168">
        <v>1</v>
      </c>
      <c r="CB211" s="168">
        <v>1</v>
      </c>
      <c r="CZ211" s="144">
        <v>4E-05</v>
      </c>
    </row>
    <row r="212" spans="1:15" ht="12.75">
      <c r="A212" s="175"/>
      <c r="B212" s="177"/>
      <c r="C212" s="531" t="s">
        <v>89</v>
      </c>
      <c r="D212" s="532"/>
      <c r="E212" s="178">
        <v>0</v>
      </c>
      <c r="F212" s="501"/>
      <c r="G212" s="179"/>
      <c r="M212" s="176" t="s">
        <v>89</v>
      </c>
      <c r="O212" s="168"/>
    </row>
    <row r="213" spans="1:15" ht="12.75">
      <c r="A213" s="175"/>
      <c r="B213" s="177"/>
      <c r="C213" s="531" t="s">
        <v>266</v>
      </c>
      <c r="D213" s="532"/>
      <c r="E213" s="178">
        <v>1492.07</v>
      </c>
      <c r="F213" s="501"/>
      <c r="G213" s="179"/>
      <c r="M213" s="176" t="s">
        <v>266</v>
      </c>
      <c r="O213" s="168"/>
    </row>
    <row r="214" spans="1:104" ht="12.75">
      <c r="A214" s="169">
        <v>32</v>
      </c>
      <c r="B214" s="170" t="s">
        <v>267</v>
      </c>
      <c r="C214" s="171" t="s">
        <v>268</v>
      </c>
      <c r="D214" s="172" t="s">
        <v>87</v>
      </c>
      <c r="E214" s="173">
        <v>42</v>
      </c>
      <c r="F214" s="500">
        <v>0</v>
      </c>
      <c r="G214" s="174">
        <f>E214*F214</f>
        <v>0</v>
      </c>
      <c r="O214" s="168">
        <v>2</v>
      </c>
      <c r="AA214" s="144">
        <v>1</v>
      </c>
      <c r="AB214" s="144">
        <v>1</v>
      </c>
      <c r="AC214" s="144">
        <v>1</v>
      </c>
      <c r="AZ214" s="144">
        <v>1</v>
      </c>
      <c r="BA214" s="144">
        <f>IF(AZ214=1,G214,0)</f>
        <v>0</v>
      </c>
      <c r="BB214" s="144">
        <f>IF(AZ214=2,G214,0)</f>
        <v>0</v>
      </c>
      <c r="BC214" s="144">
        <f>IF(AZ214=3,G214,0)</f>
        <v>0</v>
      </c>
      <c r="BD214" s="144">
        <f>IF(AZ214=4,G214,0)</f>
        <v>0</v>
      </c>
      <c r="BE214" s="144">
        <f>IF(AZ214=5,G214,0)</f>
        <v>0</v>
      </c>
      <c r="CA214" s="168">
        <v>1</v>
      </c>
      <c r="CB214" s="168">
        <v>1</v>
      </c>
      <c r="CZ214" s="144">
        <v>0.01116</v>
      </c>
    </row>
    <row r="215" spans="1:15" ht="12.75">
      <c r="A215" s="175"/>
      <c r="B215" s="177"/>
      <c r="C215" s="531" t="s">
        <v>89</v>
      </c>
      <c r="D215" s="532"/>
      <c r="E215" s="178">
        <v>0</v>
      </c>
      <c r="F215" s="501"/>
      <c r="G215" s="179"/>
      <c r="M215" s="176" t="s">
        <v>89</v>
      </c>
      <c r="O215" s="168"/>
    </row>
    <row r="216" spans="1:15" ht="12.75">
      <c r="A216" s="175"/>
      <c r="B216" s="177"/>
      <c r="C216" s="531" t="s">
        <v>269</v>
      </c>
      <c r="D216" s="532"/>
      <c r="E216" s="178">
        <v>42</v>
      </c>
      <c r="F216" s="501"/>
      <c r="G216" s="179"/>
      <c r="M216" s="176">
        <v>42</v>
      </c>
      <c r="O216" s="168"/>
    </row>
    <row r="217" spans="1:104" ht="12.75">
      <c r="A217" s="169">
        <v>33</v>
      </c>
      <c r="B217" s="170" t="s">
        <v>270</v>
      </c>
      <c r="C217" s="171" t="s">
        <v>271</v>
      </c>
      <c r="D217" s="172" t="s">
        <v>87</v>
      </c>
      <c r="E217" s="173">
        <v>40</v>
      </c>
      <c r="F217" s="500">
        <v>0</v>
      </c>
      <c r="G217" s="174">
        <f>E217*F217</f>
        <v>0</v>
      </c>
      <c r="O217" s="168">
        <v>2</v>
      </c>
      <c r="AA217" s="144">
        <v>1</v>
      </c>
      <c r="AB217" s="144">
        <v>1</v>
      </c>
      <c r="AC217" s="144">
        <v>1</v>
      </c>
      <c r="AZ217" s="144">
        <v>1</v>
      </c>
      <c r="BA217" s="144">
        <f>IF(AZ217=1,G217,0)</f>
        <v>0</v>
      </c>
      <c r="BB217" s="144">
        <f>IF(AZ217=2,G217,0)</f>
        <v>0</v>
      </c>
      <c r="BC217" s="144">
        <f>IF(AZ217=3,G217,0)</f>
        <v>0</v>
      </c>
      <c r="BD217" s="144">
        <f>IF(AZ217=4,G217,0)</f>
        <v>0</v>
      </c>
      <c r="BE217" s="144">
        <f>IF(AZ217=5,G217,0)</f>
        <v>0</v>
      </c>
      <c r="CA217" s="168">
        <v>1</v>
      </c>
      <c r="CB217" s="168">
        <v>1</v>
      </c>
      <c r="CZ217" s="144">
        <v>0</v>
      </c>
    </row>
    <row r="218" spans="1:15" ht="12.75">
      <c r="A218" s="175"/>
      <c r="B218" s="177"/>
      <c r="C218" s="531" t="s">
        <v>89</v>
      </c>
      <c r="D218" s="532"/>
      <c r="E218" s="178">
        <v>0</v>
      </c>
      <c r="F218" s="501"/>
      <c r="G218" s="179"/>
      <c r="M218" s="176" t="s">
        <v>89</v>
      </c>
      <c r="O218" s="168"/>
    </row>
    <row r="219" spans="1:15" ht="12.75">
      <c r="A219" s="175"/>
      <c r="B219" s="177"/>
      <c r="C219" s="531" t="s">
        <v>98</v>
      </c>
      <c r="D219" s="532"/>
      <c r="E219" s="178">
        <v>0</v>
      </c>
      <c r="F219" s="501"/>
      <c r="G219" s="179"/>
      <c r="M219" s="176" t="s">
        <v>98</v>
      </c>
      <c r="O219" s="168"/>
    </row>
    <row r="220" spans="1:15" ht="12.75">
      <c r="A220" s="175"/>
      <c r="B220" s="177"/>
      <c r="C220" s="531" t="s">
        <v>272</v>
      </c>
      <c r="D220" s="532"/>
      <c r="E220" s="178">
        <v>40</v>
      </c>
      <c r="F220" s="501"/>
      <c r="G220" s="179"/>
      <c r="M220" s="176" t="s">
        <v>272</v>
      </c>
      <c r="O220" s="168"/>
    </row>
    <row r="221" spans="1:104" ht="12.75">
      <c r="A221" s="169">
        <v>34</v>
      </c>
      <c r="B221" s="170" t="s">
        <v>273</v>
      </c>
      <c r="C221" s="171" t="s">
        <v>274</v>
      </c>
      <c r="D221" s="172" t="s">
        <v>119</v>
      </c>
      <c r="E221" s="173">
        <v>128.78</v>
      </c>
      <c r="F221" s="500">
        <v>0</v>
      </c>
      <c r="G221" s="174">
        <f>E221*F221</f>
        <v>0</v>
      </c>
      <c r="O221" s="168">
        <v>2</v>
      </c>
      <c r="AA221" s="144">
        <v>12</v>
      </c>
      <c r="AB221" s="144">
        <v>0</v>
      </c>
      <c r="AC221" s="144">
        <v>130</v>
      </c>
      <c r="AZ221" s="144">
        <v>1</v>
      </c>
      <c r="BA221" s="144">
        <f>IF(AZ221=1,G221,0)</f>
        <v>0</v>
      </c>
      <c r="BB221" s="144">
        <f>IF(AZ221=2,G221,0)</f>
        <v>0</v>
      </c>
      <c r="BC221" s="144">
        <f>IF(AZ221=3,G221,0)</f>
        <v>0</v>
      </c>
      <c r="BD221" s="144">
        <f>IF(AZ221=4,G221,0)</f>
        <v>0</v>
      </c>
      <c r="BE221" s="144">
        <f>IF(AZ221=5,G221,0)</f>
        <v>0</v>
      </c>
      <c r="CA221" s="168">
        <v>12</v>
      </c>
      <c r="CB221" s="168">
        <v>0</v>
      </c>
      <c r="CZ221" s="144">
        <v>0</v>
      </c>
    </row>
    <row r="222" spans="1:15" ht="12.75">
      <c r="A222" s="175"/>
      <c r="B222" s="177"/>
      <c r="C222" s="531" t="s">
        <v>89</v>
      </c>
      <c r="D222" s="532"/>
      <c r="E222" s="178">
        <v>0</v>
      </c>
      <c r="F222" s="501"/>
      <c r="G222" s="179"/>
      <c r="M222" s="176" t="s">
        <v>89</v>
      </c>
      <c r="O222" s="168"/>
    </row>
    <row r="223" spans="1:15" ht="12.75">
      <c r="A223" s="175"/>
      <c r="B223" s="177"/>
      <c r="C223" s="531" t="s">
        <v>174</v>
      </c>
      <c r="D223" s="532"/>
      <c r="E223" s="178">
        <v>0</v>
      </c>
      <c r="F223" s="501"/>
      <c r="G223" s="179"/>
      <c r="M223" s="176" t="s">
        <v>174</v>
      </c>
      <c r="O223" s="168"/>
    </row>
    <row r="224" spans="1:15" ht="12.75">
      <c r="A224" s="175"/>
      <c r="B224" s="177"/>
      <c r="C224" s="531" t="s">
        <v>275</v>
      </c>
      <c r="D224" s="532"/>
      <c r="E224" s="178">
        <v>55.84</v>
      </c>
      <c r="F224" s="501"/>
      <c r="G224" s="179"/>
      <c r="M224" s="176" t="s">
        <v>275</v>
      </c>
      <c r="O224" s="168"/>
    </row>
    <row r="225" spans="1:15" ht="12.75">
      <c r="A225" s="175"/>
      <c r="B225" s="177"/>
      <c r="C225" s="531" t="s">
        <v>276</v>
      </c>
      <c r="D225" s="532"/>
      <c r="E225" s="178">
        <v>27.1</v>
      </c>
      <c r="F225" s="501"/>
      <c r="G225" s="179"/>
      <c r="M225" s="176" t="s">
        <v>276</v>
      </c>
      <c r="O225" s="168"/>
    </row>
    <row r="226" spans="1:15" ht="12.75">
      <c r="A226" s="175"/>
      <c r="B226" s="177"/>
      <c r="C226" s="531" t="s">
        <v>277</v>
      </c>
      <c r="D226" s="532"/>
      <c r="E226" s="178">
        <v>45.84</v>
      </c>
      <c r="F226" s="501"/>
      <c r="G226" s="179"/>
      <c r="M226" s="176" t="s">
        <v>277</v>
      </c>
      <c r="O226" s="168"/>
    </row>
    <row r="227" spans="1:104" ht="12.75">
      <c r="A227" s="169">
        <v>35</v>
      </c>
      <c r="B227" s="170" t="s">
        <v>278</v>
      </c>
      <c r="C227" s="171" t="s">
        <v>279</v>
      </c>
      <c r="D227" s="172" t="s">
        <v>280</v>
      </c>
      <c r="E227" s="173">
        <v>1</v>
      </c>
      <c r="F227" s="500">
        <v>0</v>
      </c>
      <c r="G227" s="174">
        <f>E227*F227</f>
        <v>0</v>
      </c>
      <c r="O227" s="168">
        <v>2</v>
      </c>
      <c r="AA227" s="144">
        <v>12</v>
      </c>
      <c r="AB227" s="144">
        <v>0</v>
      </c>
      <c r="AC227" s="144">
        <v>140</v>
      </c>
      <c r="AZ227" s="144">
        <v>1</v>
      </c>
      <c r="BA227" s="144">
        <f>IF(AZ227=1,G227,0)</f>
        <v>0</v>
      </c>
      <c r="BB227" s="144">
        <f>IF(AZ227=2,G227,0)</f>
        <v>0</v>
      </c>
      <c r="BC227" s="144">
        <f>IF(AZ227=3,G227,0)</f>
        <v>0</v>
      </c>
      <c r="BD227" s="144">
        <f>IF(AZ227=4,G227,0)</f>
        <v>0</v>
      </c>
      <c r="BE227" s="144">
        <f>IF(AZ227=5,G227,0)</f>
        <v>0</v>
      </c>
      <c r="CA227" s="168">
        <v>12</v>
      </c>
      <c r="CB227" s="168">
        <v>0</v>
      </c>
      <c r="CZ227" s="144">
        <v>0</v>
      </c>
    </row>
    <row r="228" spans="1:104" ht="22.5">
      <c r="A228" s="169">
        <v>36</v>
      </c>
      <c r="B228" s="170" t="s">
        <v>281</v>
      </c>
      <c r="C228" s="171" t="s">
        <v>282</v>
      </c>
      <c r="D228" s="172" t="s">
        <v>280</v>
      </c>
      <c r="E228" s="173">
        <v>1</v>
      </c>
      <c r="F228" s="500">
        <v>0</v>
      </c>
      <c r="G228" s="174">
        <f>E228*F228</f>
        <v>0</v>
      </c>
      <c r="O228" s="168">
        <v>2</v>
      </c>
      <c r="AA228" s="144">
        <v>12</v>
      </c>
      <c r="AB228" s="144">
        <v>0</v>
      </c>
      <c r="AC228" s="144">
        <v>141</v>
      </c>
      <c r="AZ228" s="144">
        <v>1</v>
      </c>
      <c r="BA228" s="144">
        <f>IF(AZ228=1,G228,0)</f>
        <v>0</v>
      </c>
      <c r="BB228" s="144">
        <f>IF(AZ228=2,G228,0)</f>
        <v>0</v>
      </c>
      <c r="BC228" s="144">
        <f>IF(AZ228=3,G228,0)</f>
        <v>0</v>
      </c>
      <c r="BD228" s="144">
        <f>IF(AZ228=4,G228,0)</f>
        <v>0</v>
      </c>
      <c r="BE228" s="144">
        <f>IF(AZ228=5,G228,0)</f>
        <v>0</v>
      </c>
      <c r="CA228" s="168">
        <v>12</v>
      </c>
      <c r="CB228" s="168">
        <v>0</v>
      </c>
      <c r="CZ228" s="144">
        <v>0</v>
      </c>
    </row>
    <row r="229" spans="1:104" ht="12.75">
      <c r="A229" s="169">
        <v>37</v>
      </c>
      <c r="B229" s="170" t="s">
        <v>283</v>
      </c>
      <c r="C229" s="171" t="s">
        <v>284</v>
      </c>
      <c r="D229" s="172" t="s">
        <v>280</v>
      </c>
      <c r="E229" s="173">
        <v>1</v>
      </c>
      <c r="F229" s="500">
        <v>0</v>
      </c>
      <c r="G229" s="174">
        <f>E229*F229</f>
        <v>0</v>
      </c>
      <c r="O229" s="168">
        <v>2</v>
      </c>
      <c r="AA229" s="144">
        <v>12</v>
      </c>
      <c r="AB229" s="144">
        <v>0</v>
      </c>
      <c r="AC229" s="144">
        <v>148</v>
      </c>
      <c r="AZ229" s="144">
        <v>1</v>
      </c>
      <c r="BA229" s="144">
        <f>IF(AZ229=1,G229,0)</f>
        <v>0</v>
      </c>
      <c r="BB229" s="144">
        <f>IF(AZ229=2,G229,0)</f>
        <v>0</v>
      </c>
      <c r="BC229" s="144">
        <f>IF(AZ229=3,G229,0)</f>
        <v>0</v>
      </c>
      <c r="BD229" s="144">
        <f>IF(AZ229=4,G229,0)</f>
        <v>0</v>
      </c>
      <c r="BE229" s="144">
        <f>IF(AZ229=5,G229,0)</f>
        <v>0</v>
      </c>
      <c r="CA229" s="168">
        <v>12</v>
      </c>
      <c r="CB229" s="168">
        <v>0</v>
      </c>
      <c r="CZ229" s="144">
        <v>0</v>
      </c>
    </row>
    <row r="230" spans="1:104" ht="12.75">
      <c r="A230" s="169">
        <v>38</v>
      </c>
      <c r="B230" s="170" t="s">
        <v>285</v>
      </c>
      <c r="C230" s="171" t="s">
        <v>286</v>
      </c>
      <c r="D230" s="172" t="s">
        <v>87</v>
      </c>
      <c r="E230" s="173">
        <v>42</v>
      </c>
      <c r="F230" s="500">
        <v>0</v>
      </c>
      <c r="G230" s="174">
        <f>E230*F230</f>
        <v>0</v>
      </c>
      <c r="O230" s="168">
        <v>2</v>
      </c>
      <c r="AA230" s="144">
        <v>3</v>
      </c>
      <c r="AB230" s="144">
        <v>1</v>
      </c>
      <c r="AC230" s="144">
        <v>28350291</v>
      </c>
      <c r="AZ230" s="144">
        <v>1</v>
      </c>
      <c r="BA230" s="144">
        <f>IF(AZ230=1,G230,0)</f>
        <v>0</v>
      </c>
      <c r="BB230" s="144">
        <f>IF(AZ230=2,G230,0)</f>
        <v>0</v>
      </c>
      <c r="BC230" s="144">
        <f>IF(AZ230=3,G230,0)</f>
        <v>0</v>
      </c>
      <c r="BD230" s="144">
        <f>IF(AZ230=4,G230,0)</f>
        <v>0</v>
      </c>
      <c r="BE230" s="144">
        <f>IF(AZ230=5,G230,0)</f>
        <v>0</v>
      </c>
      <c r="CA230" s="168">
        <v>3</v>
      </c>
      <c r="CB230" s="168">
        <v>1</v>
      </c>
      <c r="CZ230" s="144">
        <v>2E-05</v>
      </c>
    </row>
    <row r="231" spans="1:57" ht="12.75">
      <c r="A231" s="180"/>
      <c r="B231" s="181" t="s">
        <v>76</v>
      </c>
      <c r="C231" s="182" t="str">
        <f>CONCATENATE(B210," ",C210)</f>
        <v>95 Dokončovací konstrukce na pozemních stavbách</v>
      </c>
      <c r="D231" s="183"/>
      <c r="E231" s="184"/>
      <c r="F231" s="502"/>
      <c r="G231" s="186">
        <f>SUM(G210:G230)</f>
        <v>0</v>
      </c>
      <c r="O231" s="168">
        <v>4</v>
      </c>
      <c r="BA231" s="187">
        <f>SUM(BA210:BA230)</f>
        <v>0</v>
      </c>
      <c r="BB231" s="187">
        <f>SUM(BB210:BB230)</f>
        <v>0</v>
      </c>
      <c r="BC231" s="187">
        <f>SUM(BC210:BC230)</f>
        <v>0</v>
      </c>
      <c r="BD231" s="187">
        <f>SUM(BD210:BD230)</f>
        <v>0</v>
      </c>
      <c r="BE231" s="187">
        <f>SUM(BE210:BE230)</f>
        <v>0</v>
      </c>
    </row>
    <row r="232" spans="1:15" ht="12.75">
      <c r="A232" s="161" t="s">
        <v>73</v>
      </c>
      <c r="B232" s="162" t="s">
        <v>287</v>
      </c>
      <c r="C232" s="163" t="s">
        <v>288</v>
      </c>
      <c r="D232" s="164"/>
      <c r="E232" s="165"/>
      <c r="F232" s="503"/>
      <c r="G232" s="166"/>
      <c r="H232" s="167"/>
      <c r="I232" s="167"/>
      <c r="O232" s="168">
        <v>1</v>
      </c>
    </row>
    <row r="233" spans="1:104" ht="12.75">
      <c r="A233" s="169">
        <v>39</v>
      </c>
      <c r="B233" s="170" t="s">
        <v>289</v>
      </c>
      <c r="C233" s="171" t="s">
        <v>290</v>
      </c>
      <c r="D233" s="172" t="s">
        <v>102</v>
      </c>
      <c r="E233" s="173">
        <v>102.344</v>
      </c>
      <c r="F233" s="500">
        <v>0</v>
      </c>
      <c r="G233" s="174">
        <f>E233*F233</f>
        <v>0</v>
      </c>
      <c r="O233" s="168">
        <v>2</v>
      </c>
      <c r="AA233" s="144">
        <v>1</v>
      </c>
      <c r="AB233" s="144">
        <v>1</v>
      </c>
      <c r="AC233" s="144">
        <v>1</v>
      </c>
      <c r="AZ233" s="144">
        <v>1</v>
      </c>
      <c r="BA233" s="144">
        <f>IF(AZ233=1,G233,0)</f>
        <v>0</v>
      </c>
      <c r="BB233" s="144">
        <f>IF(AZ233=2,G233,0)</f>
        <v>0</v>
      </c>
      <c r="BC233" s="144">
        <f>IF(AZ233=3,G233,0)</f>
        <v>0</v>
      </c>
      <c r="BD233" s="144">
        <f>IF(AZ233=4,G233,0)</f>
        <v>0</v>
      </c>
      <c r="BE233" s="144">
        <f>IF(AZ233=5,G233,0)</f>
        <v>0</v>
      </c>
      <c r="CA233" s="168">
        <v>1</v>
      </c>
      <c r="CB233" s="168">
        <v>1</v>
      </c>
      <c r="CZ233" s="144">
        <v>0.00067</v>
      </c>
    </row>
    <row r="234" spans="1:15" ht="12.75">
      <c r="A234" s="175"/>
      <c r="B234" s="177"/>
      <c r="C234" s="531" t="s">
        <v>291</v>
      </c>
      <c r="D234" s="532"/>
      <c r="E234" s="178">
        <v>0</v>
      </c>
      <c r="F234" s="501"/>
      <c r="G234" s="179"/>
      <c r="M234" s="176" t="s">
        <v>291</v>
      </c>
      <c r="O234" s="168"/>
    </row>
    <row r="235" spans="1:15" ht="12.75">
      <c r="A235" s="175"/>
      <c r="B235" s="177"/>
      <c r="C235" s="531" t="s">
        <v>89</v>
      </c>
      <c r="D235" s="532"/>
      <c r="E235" s="178">
        <v>0</v>
      </c>
      <c r="F235" s="501"/>
      <c r="G235" s="179"/>
      <c r="M235" s="176" t="s">
        <v>89</v>
      </c>
      <c r="O235" s="168"/>
    </row>
    <row r="236" spans="1:15" ht="12.75">
      <c r="A236" s="175"/>
      <c r="B236" s="177"/>
      <c r="C236" s="531" t="s">
        <v>292</v>
      </c>
      <c r="D236" s="532"/>
      <c r="E236" s="178">
        <v>0</v>
      </c>
      <c r="F236" s="501"/>
      <c r="G236" s="179"/>
      <c r="M236" s="176" t="s">
        <v>292</v>
      </c>
      <c r="O236" s="168"/>
    </row>
    <row r="237" spans="1:15" ht="12.75">
      <c r="A237" s="175"/>
      <c r="B237" s="177"/>
      <c r="C237" s="531" t="s">
        <v>293</v>
      </c>
      <c r="D237" s="532"/>
      <c r="E237" s="178">
        <v>49.092</v>
      </c>
      <c r="F237" s="501"/>
      <c r="G237" s="179"/>
      <c r="M237" s="176" t="s">
        <v>293</v>
      </c>
      <c r="O237" s="168"/>
    </row>
    <row r="238" spans="1:15" ht="12.75">
      <c r="A238" s="175"/>
      <c r="B238" s="177"/>
      <c r="C238" s="531" t="s">
        <v>294</v>
      </c>
      <c r="D238" s="532"/>
      <c r="E238" s="178">
        <v>53.252</v>
      </c>
      <c r="F238" s="501"/>
      <c r="G238" s="179"/>
      <c r="M238" s="176" t="s">
        <v>294</v>
      </c>
      <c r="O238" s="168"/>
    </row>
    <row r="239" spans="1:104" ht="12.75">
      <c r="A239" s="169">
        <v>40</v>
      </c>
      <c r="B239" s="170" t="s">
        <v>295</v>
      </c>
      <c r="C239" s="171" t="s">
        <v>296</v>
      </c>
      <c r="D239" s="172" t="s">
        <v>102</v>
      </c>
      <c r="E239" s="173">
        <v>72.84</v>
      </c>
      <c r="F239" s="500">
        <v>0</v>
      </c>
      <c r="G239" s="174">
        <f>E239*F239</f>
        <v>0</v>
      </c>
      <c r="O239" s="168">
        <v>2</v>
      </c>
      <c r="AA239" s="144">
        <v>1</v>
      </c>
      <c r="AB239" s="144">
        <v>1</v>
      </c>
      <c r="AC239" s="144">
        <v>1</v>
      </c>
      <c r="AZ239" s="144">
        <v>1</v>
      </c>
      <c r="BA239" s="144">
        <f>IF(AZ239=1,G239,0)</f>
        <v>0</v>
      </c>
      <c r="BB239" s="144">
        <f>IF(AZ239=2,G239,0)</f>
        <v>0</v>
      </c>
      <c r="BC239" s="144">
        <f>IF(AZ239=3,G239,0)</f>
        <v>0</v>
      </c>
      <c r="BD239" s="144">
        <f>IF(AZ239=4,G239,0)</f>
        <v>0</v>
      </c>
      <c r="BE239" s="144">
        <f>IF(AZ239=5,G239,0)</f>
        <v>0</v>
      </c>
      <c r="CA239" s="168">
        <v>1</v>
      </c>
      <c r="CB239" s="168">
        <v>1</v>
      </c>
      <c r="CZ239" s="144">
        <v>0.00067</v>
      </c>
    </row>
    <row r="240" spans="1:15" ht="12.75">
      <c r="A240" s="175"/>
      <c r="B240" s="177"/>
      <c r="C240" s="531" t="s">
        <v>89</v>
      </c>
      <c r="D240" s="532"/>
      <c r="E240" s="178">
        <v>0</v>
      </c>
      <c r="F240" s="501"/>
      <c r="G240" s="179"/>
      <c r="M240" s="176" t="s">
        <v>89</v>
      </c>
      <c r="O240" s="168"/>
    </row>
    <row r="241" spans="1:15" ht="12.75">
      <c r="A241" s="175"/>
      <c r="B241" s="177"/>
      <c r="C241" s="531" t="s">
        <v>292</v>
      </c>
      <c r="D241" s="532"/>
      <c r="E241" s="178">
        <v>0</v>
      </c>
      <c r="F241" s="501"/>
      <c r="G241" s="179"/>
      <c r="M241" s="176" t="s">
        <v>292</v>
      </c>
      <c r="O241" s="168"/>
    </row>
    <row r="242" spans="1:15" ht="12.75">
      <c r="A242" s="175"/>
      <c r="B242" s="177"/>
      <c r="C242" s="531" t="s">
        <v>297</v>
      </c>
      <c r="D242" s="532"/>
      <c r="E242" s="178">
        <v>72.84</v>
      </c>
      <c r="F242" s="501"/>
      <c r="G242" s="179"/>
      <c r="M242" s="176" t="s">
        <v>297</v>
      </c>
      <c r="O242" s="168"/>
    </row>
    <row r="243" spans="1:104" ht="12.75">
      <c r="A243" s="169">
        <v>41</v>
      </c>
      <c r="B243" s="170" t="s">
        <v>298</v>
      </c>
      <c r="C243" s="171" t="s">
        <v>299</v>
      </c>
      <c r="D243" s="172" t="s">
        <v>228</v>
      </c>
      <c r="E243" s="173">
        <v>5.1888</v>
      </c>
      <c r="F243" s="500">
        <v>0</v>
      </c>
      <c r="G243" s="174">
        <f>E243*F243</f>
        <v>0</v>
      </c>
      <c r="O243" s="168">
        <v>2</v>
      </c>
      <c r="AA243" s="144">
        <v>1</v>
      </c>
      <c r="AB243" s="144">
        <v>1</v>
      </c>
      <c r="AC243" s="144">
        <v>1</v>
      </c>
      <c r="AZ243" s="144">
        <v>1</v>
      </c>
      <c r="BA243" s="144">
        <f>IF(AZ243=1,G243,0)</f>
        <v>0</v>
      </c>
      <c r="BB243" s="144">
        <f>IF(AZ243=2,G243,0)</f>
        <v>0</v>
      </c>
      <c r="BC243" s="144">
        <f>IF(AZ243=3,G243,0)</f>
        <v>0</v>
      </c>
      <c r="BD243" s="144">
        <f>IF(AZ243=4,G243,0)</f>
        <v>0</v>
      </c>
      <c r="BE243" s="144">
        <f>IF(AZ243=5,G243,0)</f>
        <v>0</v>
      </c>
      <c r="CA243" s="168">
        <v>1</v>
      </c>
      <c r="CB243" s="168">
        <v>1</v>
      </c>
      <c r="CZ243" s="144">
        <v>0</v>
      </c>
    </row>
    <row r="244" spans="1:15" ht="12.75">
      <c r="A244" s="175"/>
      <c r="B244" s="177"/>
      <c r="C244" s="531" t="s">
        <v>89</v>
      </c>
      <c r="D244" s="532"/>
      <c r="E244" s="178">
        <v>0</v>
      </c>
      <c r="F244" s="501"/>
      <c r="G244" s="179"/>
      <c r="M244" s="176" t="s">
        <v>89</v>
      </c>
      <c r="O244" s="168"/>
    </row>
    <row r="245" spans="1:15" ht="12.75">
      <c r="A245" s="175"/>
      <c r="B245" s="177"/>
      <c r="C245" s="531" t="s">
        <v>292</v>
      </c>
      <c r="D245" s="532"/>
      <c r="E245" s="178">
        <v>0</v>
      </c>
      <c r="F245" s="501"/>
      <c r="G245" s="179"/>
      <c r="M245" s="176" t="s">
        <v>292</v>
      </c>
      <c r="O245" s="168"/>
    </row>
    <row r="246" spans="1:15" ht="12.75">
      <c r="A246" s="175"/>
      <c r="B246" s="177"/>
      <c r="C246" s="531" t="s">
        <v>300</v>
      </c>
      <c r="D246" s="532"/>
      <c r="E246" s="178">
        <v>5.04</v>
      </c>
      <c r="F246" s="501"/>
      <c r="G246" s="179"/>
      <c r="M246" s="176" t="s">
        <v>300</v>
      </c>
      <c r="O246" s="168"/>
    </row>
    <row r="247" spans="1:15" ht="12.75">
      <c r="A247" s="175"/>
      <c r="B247" s="177"/>
      <c r="C247" s="531" t="s">
        <v>301</v>
      </c>
      <c r="D247" s="532"/>
      <c r="E247" s="178">
        <v>0</v>
      </c>
      <c r="F247" s="501"/>
      <c r="G247" s="179"/>
      <c r="M247" s="176" t="s">
        <v>301</v>
      </c>
      <c r="O247" s="168"/>
    </row>
    <row r="248" spans="1:15" ht="12.75">
      <c r="A248" s="175"/>
      <c r="B248" s="177"/>
      <c r="C248" s="531" t="s">
        <v>302</v>
      </c>
      <c r="D248" s="532"/>
      <c r="E248" s="178">
        <v>0.1488</v>
      </c>
      <c r="F248" s="501"/>
      <c r="G248" s="179"/>
      <c r="M248" s="176" t="s">
        <v>302</v>
      </c>
      <c r="O248" s="168"/>
    </row>
    <row r="249" spans="1:104" ht="12.75">
      <c r="A249" s="169">
        <v>42</v>
      </c>
      <c r="B249" s="170" t="s">
        <v>303</v>
      </c>
      <c r="C249" s="171" t="s">
        <v>304</v>
      </c>
      <c r="D249" s="172" t="s">
        <v>102</v>
      </c>
      <c r="E249" s="173">
        <v>193.843</v>
      </c>
      <c r="F249" s="500">
        <v>0</v>
      </c>
      <c r="G249" s="174">
        <f>E249*F249</f>
        <v>0</v>
      </c>
      <c r="O249" s="168">
        <v>2</v>
      </c>
      <c r="AA249" s="144">
        <v>1</v>
      </c>
      <c r="AB249" s="144">
        <v>1</v>
      </c>
      <c r="AC249" s="144">
        <v>1</v>
      </c>
      <c r="AZ249" s="144">
        <v>1</v>
      </c>
      <c r="BA249" s="144">
        <f>IF(AZ249=1,G249,0)</f>
        <v>0</v>
      </c>
      <c r="BB249" s="144">
        <f>IF(AZ249=2,G249,0)</f>
        <v>0</v>
      </c>
      <c r="BC249" s="144">
        <f>IF(AZ249=3,G249,0)</f>
        <v>0</v>
      </c>
      <c r="BD249" s="144">
        <f>IF(AZ249=4,G249,0)</f>
        <v>0</v>
      </c>
      <c r="BE249" s="144">
        <f>IF(AZ249=5,G249,0)</f>
        <v>0</v>
      </c>
      <c r="CA249" s="168">
        <v>1</v>
      </c>
      <c r="CB249" s="168">
        <v>1</v>
      </c>
      <c r="CZ249" s="144">
        <v>0</v>
      </c>
    </row>
    <row r="250" spans="1:15" ht="12.75">
      <c r="A250" s="175"/>
      <c r="B250" s="177"/>
      <c r="C250" s="531" t="s">
        <v>89</v>
      </c>
      <c r="D250" s="532"/>
      <c r="E250" s="178">
        <v>0</v>
      </c>
      <c r="F250" s="501"/>
      <c r="G250" s="179"/>
      <c r="M250" s="176" t="s">
        <v>89</v>
      </c>
      <c r="O250" s="168"/>
    </row>
    <row r="251" spans="1:15" ht="12.75">
      <c r="A251" s="175"/>
      <c r="B251" s="177"/>
      <c r="C251" s="531" t="s">
        <v>292</v>
      </c>
      <c r="D251" s="532"/>
      <c r="E251" s="178">
        <v>0</v>
      </c>
      <c r="F251" s="501"/>
      <c r="G251" s="179"/>
      <c r="M251" s="176" t="s">
        <v>292</v>
      </c>
      <c r="O251" s="168"/>
    </row>
    <row r="252" spans="1:15" ht="12.75">
      <c r="A252" s="175"/>
      <c r="B252" s="177"/>
      <c r="C252" s="531" t="s">
        <v>103</v>
      </c>
      <c r="D252" s="532"/>
      <c r="E252" s="178">
        <v>0</v>
      </c>
      <c r="F252" s="501"/>
      <c r="G252" s="179"/>
      <c r="M252" s="176" t="s">
        <v>103</v>
      </c>
      <c r="O252" s="168"/>
    </row>
    <row r="253" spans="1:15" ht="12.75">
      <c r="A253" s="175"/>
      <c r="B253" s="177"/>
      <c r="C253" s="531" t="s">
        <v>305</v>
      </c>
      <c r="D253" s="532"/>
      <c r="E253" s="178">
        <v>117.582</v>
      </c>
      <c r="F253" s="501"/>
      <c r="G253" s="179"/>
      <c r="M253" s="176" t="s">
        <v>305</v>
      </c>
      <c r="O253" s="168"/>
    </row>
    <row r="254" spans="1:15" ht="12.75">
      <c r="A254" s="175"/>
      <c r="B254" s="177"/>
      <c r="C254" s="531" t="s">
        <v>105</v>
      </c>
      <c r="D254" s="532"/>
      <c r="E254" s="178">
        <v>0</v>
      </c>
      <c r="F254" s="501"/>
      <c r="G254" s="179"/>
      <c r="M254" s="176" t="s">
        <v>105</v>
      </c>
      <c r="O254" s="168"/>
    </row>
    <row r="255" spans="1:15" ht="12.75">
      <c r="A255" s="175"/>
      <c r="B255" s="177"/>
      <c r="C255" s="531" t="s">
        <v>306</v>
      </c>
      <c r="D255" s="532"/>
      <c r="E255" s="178">
        <v>56.001</v>
      </c>
      <c r="F255" s="501"/>
      <c r="G255" s="179"/>
      <c r="M255" s="176" t="s">
        <v>306</v>
      </c>
      <c r="O255" s="168"/>
    </row>
    <row r="256" spans="1:15" ht="12.75">
      <c r="A256" s="175"/>
      <c r="B256" s="177"/>
      <c r="C256" s="531" t="s">
        <v>183</v>
      </c>
      <c r="D256" s="532"/>
      <c r="E256" s="178">
        <v>0</v>
      </c>
      <c r="F256" s="501"/>
      <c r="G256" s="179"/>
      <c r="M256" s="176" t="s">
        <v>183</v>
      </c>
      <c r="O256" s="168"/>
    </row>
    <row r="257" spans="1:15" ht="12.75">
      <c r="A257" s="175"/>
      <c r="B257" s="177"/>
      <c r="C257" s="531" t="s">
        <v>307</v>
      </c>
      <c r="D257" s="532"/>
      <c r="E257" s="178">
        <v>20.26</v>
      </c>
      <c r="F257" s="501"/>
      <c r="G257" s="179"/>
      <c r="M257" s="176" t="s">
        <v>307</v>
      </c>
      <c r="O257" s="168"/>
    </row>
    <row r="258" spans="1:104" ht="12.75">
      <c r="A258" s="169">
        <v>43</v>
      </c>
      <c r="B258" s="170" t="s">
        <v>308</v>
      </c>
      <c r="C258" s="171" t="s">
        <v>309</v>
      </c>
      <c r="D258" s="172" t="s">
        <v>102</v>
      </c>
      <c r="E258" s="173">
        <v>867.915</v>
      </c>
      <c r="F258" s="500">
        <v>0</v>
      </c>
      <c r="G258" s="174">
        <f>E258*F258</f>
        <v>0</v>
      </c>
      <c r="O258" s="168">
        <v>2</v>
      </c>
      <c r="AA258" s="144">
        <v>1</v>
      </c>
      <c r="AB258" s="144">
        <v>1</v>
      </c>
      <c r="AC258" s="144">
        <v>1</v>
      </c>
      <c r="AZ258" s="144">
        <v>1</v>
      </c>
      <c r="BA258" s="144">
        <f>IF(AZ258=1,G258,0)</f>
        <v>0</v>
      </c>
      <c r="BB258" s="144">
        <f>IF(AZ258=2,G258,0)</f>
        <v>0</v>
      </c>
      <c r="BC258" s="144">
        <f>IF(AZ258=3,G258,0)</f>
        <v>0</v>
      </c>
      <c r="BD258" s="144">
        <f>IF(AZ258=4,G258,0)</f>
        <v>0</v>
      </c>
      <c r="BE258" s="144">
        <f>IF(AZ258=5,G258,0)</f>
        <v>0</v>
      </c>
      <c r="CA258" s="168">
        <v>1</v>
      </c>
      <c r="CB258" s="168">
        <v>1</v>
      </c>
      <c r="CZ258" s="144">
        <v>0</v>
      </c>
    </row>
    <row r="259" spans="1:15" ht="12.75">
      <c r="A259" s="175"/>
      <c r="B259" s="177"/>
      <c r="C259" s="531" t="s">
        <v>89</v>
      </c>
      <c r="D259" s="532"/>
      <c r="E259" s="178">
        <v>0</v>
      </c>
      <c r="F259" s="501"/>
      <c r="G259" s="179"/>
      <c r="M259" s="176" t="s">
        <v>89</v>
      </c>
      <c r="O259" s="168"/>
    </row>
    <row r="260" spans="1:15" ht="12.75">
      <c r="A260" s="175"/>
      <c r="B260" s="177"/>
      <c r="C260" s="531" t="s">
        <v>292</v>
      </c>
      <c r="D260" s="532"/>
      <c r="E260" s="178">
        <v>0</v>
      </c>
      <c r="F260" s="501"/>
      <c r="G260" s="179"/>
      <c r="M260" s="176" t="s">
        <v>292</v>
      </c>
      <c r="O260" s="168"/>
    </row>
    <row r="261" spans="1:15" ht="12.75">
      <c r="A261" s="175"/>
      <c r="B261" s="177"/>
      <c r="C261" s="531" t="s">
        <v>103</v>
      </c>
      <c r="D261" s="532"/>
      <c r="E261" s="178">
        <v>0</v>
      </c>
      <c r="F261" s="501"/>
      <c r="G261" s="179"/>
      <c r="M261" s="176" t="s">
        <v>103</v>
      </c>
      <c r="O261" s="168"/>
    </row>
    <row r="262" spans="1:15" ht="12.75">
      <c r="A262" s="175"/>
      <c r="B262" s="177"/>
      <c r="C262" s="531" t="s">
        <v>310</v>
      </c>
      <c r="D262" s="532"/>
      <c r="E262" s="178">
        <v>587.91</v>
      </c>
      <c r="F262" s="501"/>
      <c r="G262" s="179"/>
      <c r="M262" s="176" t="s">
        <v>310</v>
      </c>
      <c r="O262" s="168"/>
    </row>
    <row r="263" spans="1:15" ht="12.75">
      <c r="A263" s="175"/>
      <c r="B263" s="177"/>
      <c r="C263" s="531" t="s">
        <v>105</v>
      </c>
      <c r="D263" s="532"/>
      <c r="E263" s="178">
        <v>0</v>
      </c>
      <c r="F263" s="501"/>
      <c r="G263" s="179"/>
      <c r="M263" s="176" t="s">
        <v>105</v>
      </c>
      <c r="O263" s="168"/>
    </row>
    <row r="264" spans="1:15" ht="12.75">
      <c r="A264" s="175"/>
      <c r="B264" s="177"/>
      <c r="C264" s="531" t="s">
        <v>311</v>
      </c>
      <c r="D264" s="532"/>
      <c r="E264" s="178">
        <v>280.005</v>
      </c>
      <c r="F264" s="501"/>
      <c r="G264" s="179"/>
      <c r="M264" s="176" t="s">
        <v>311</v>
      </c>
      <c r="O264" s="168"/>
    </row>
    <row r="265" spans="1:104" ht="12.75">
      <c r="A265" s="169">
        <v>44</v>
      </c>
      <c r="B265" s="170" t="s">
        <v>312</v>
      </c>
      <c r="C265" s="171" t="s">
        <v>313</v>
      </c>
      <c r="D265" s="172" t="s">
        <v>102</v>
      </c>
      <c r="E265" s="173">
        <v>20.26</v>
      </c>
      <c r="F265" s="500">
        <v>0</v>
      </c>
      <c r="G265" s="174">
        <f>E265*F265</f>
        <v>0</v>
      </c>
      <c r="O265" s="168">
        <v>2</v>
      </c>
      <c r="AA265" s="144">
        <v>1</v>
      </c>
      <c r="AB265" s="144">
        <v>1</v>
      </c>
      <c r="AC265" s="144">
        <v>1</v>
      </c>
      <c r="AZ265" s="144">
        <v>1</v>
      </c>
      <c r="BA265" s="144">
        <f>IF(AZ265=1,G265,0)</f>
        <v>0</v>
      </c>
      <c r="BB265" s="144">
        <f>IF(AZ265=2,G265,0)</f>
        <v>0</v>
      </c>
      <c r="BC265" s="144">
        <f>IF(AZ265=3,G265,0)</f>
        <v>0</v>
      </c>
      <c r="BD265" s="144">
        <f>IF(AZ265=4,G265,0)</f>
        <v>0</v>
      </c>
      <c r="BE265" s="144">
        <f>IF(AZ265=5,G265,0)</f>
        <v>0</v>
      </c>
      <c r="CA265" s="168">
        <v>1</v>
      </c>
      <c r="CB265" s="168">
        <v>1</v>
      </c>
      <c r="CZ265" s="144">
        <v>0</v>
      </c>
    </row>
    <row r="266" spans="1:15" ht="12.75">
      <c r="A266" s="175"/>
      <c r="B266" s="177"/>
      <c r="C266" s="531" t="s">
        <v>89</v>
      </c>
      <c r="D266" s="532"/>
      <c r="E266" s="178">
        <v>0</v>
      </c>
      <c r="F266" s="501"/>
      <c r="G266" s="179"/>
      <c r="M266" s="176" t="s">
        <v>89</v>
      </c>
      <c r="O266" s="168"/>
    </row>
    <row r="267" spans="1:15" ht="12.75">
      <c r="A267" s="175"/>
      <c r="B267" s="177"/>
      <c r="C267" s="531" t="s">
        <v>183</v>
      </c>
      <c r="D267" s="532"/>
      <c r="E267" s="178">
        <v>0</v>
      </c>
      <c r="F267" s="501"/>
      <c r="G267" s="179"/>
      <c r="M267" s="176" t="s">
        <v>183</v>
      </c>
      <c r="O267" s="168"/>
    </row>
    <row r="268" spans="1:15" ht="12.75">
      <c r="A268" s="175"/>
      <c r="B268" s="177"/>
      <c r="C268" s="531" t="s">
        <v>307</v>
      </c>
      <c r="D268" s="532"/>
      <c r="E268" s="178">
        <v>20.26</v>
      </c>
      <c r="F268" s="501"/>
      <c r="G268" s="179"/>
      <c r="M268" s="176" t="s">
        <v>307</v>
      </c>
      <c r="O268" s="168"/>
    </row>
    <row r="269" spans="1:104" ht="12.75">
      <c r="A269" s="169">
        <v>45</v>
      </c>
      <c r="B269" s="170" t="s">
        <v>314</v>
      </c>
      <c r="C269" s="171" t="s">
        <v>315</v>
      </c>
      <c r="D269" s="172" t="s">
        <v>87</v>
      </c>
      <c r="E269" s="173">
        <v>126</v>
      </c>
      <c r="F269" s="500">
        <v>0</v>
      </c>
      <c r="G269" s="174">
        <f>E269*F269</f>
        <v>0</v>
      </c>
      <c r="O269" s="168">
        <v>2</v>
      </c>
      <c r="AA269" s="144">
        <v>1</v>
      </c>
      <c r="AB269" s="144">
        <v>1</v>
      </c>
      <c r="AC269" s="144">
        <v>1</v>
      </c>
      <c r="AZ269" s="144">
        <v>1</v>
      </c>
      <c r="BA269" s="144">
        <f>IF(AZ269=1,G269,0)</f>
        <v>0</v>
      </c>
      <c r="BB269" s="144">
        <f>IF(AZ269=2,G269,0)</f>
        <v>0</v>
      </c>
      <c r="BC269" s="144">
        <f>IF(AZ269=3,G269,0)</f>
        <v>0</v>
      </c>
      <c r="BD269" s="144">
        <f>IF(AZ269=4,G269,0)</f>
        <v>0</v>
      </c>
      <c r="BE269" s="144">
        <f>IF(AZ269=5,G269,0)</f>
        <v>0</v>
      </c>
      <c r="CA269" s="168">
        <v>1</v>
      </c>
      <c r="CB269" s="168">
        <v>1</v>
      </c>
      <c r="CZ269" s="144">
        <v>0</v>
      </c>
    </row>
    <row r="270" spans="1:15" ht="12.75">
      <c r="A270" s="175"/>
      <c r="B270" s="177"/>
      <c r="C270" s="531" t="s">
        <v>89</v>
      </c>
      <c r="D270" s="532"/>
      <c r="E270" s="178">
        <v>0</v>
      </c>
      <c r="F270" s="501"/>
      <c r="G270" s="179"/>
      <c r="M270" s="176" t="s">
        <v>89</v>
      </c>
      <c r="O270" s="168"/>
    </row>
    <row r="271" spans="1:15" ht="12.75">
      <c r="A271" s="175"/>
      <c r="B271" s="177"/>
      <c r="C271" s="531" t="s">
        <v>292</v>
      </c>
      <c r="D271" s="532"/>
      <c r="E271" s="178">
        <v>0</v>
      </c>
      <c r="F271" s="501"/>
      <c r="G271" s="179"/>
      <c r="M271" s="176" t="s">
        <v>292</v>
      </c>
      <c r="O271" s="168"/>
    </row>
    <row r="272" spans="1:15" ht="12.75">
      <c r="A272" s="175"/>
      <c r="B272" s="177"/>
      <c r="C272" s="531" t="s">
        <v>316</v>
      </c>
      <c r="D272" s="532"/>
      <c r="E272" s="178">
        <v>120</v>
      </c>
      <c r="F272" s="501"/>
      <c r="G272" s="179"/>
      <c r="M272" s="176" t="s">
        <v>316</v>
      </c>
      <c r="O272" s="168"/>
    </row>
    <row r="273" spans="1:15" ht="12.75">
      <c r="A273" s="175"/>
      <c r="B273" s="177"/>
      <c r="C273" s="531" t="s">
        <v>169</v>
      </c>
      <c r="D273" s="532"/>
      <c r="E273" s="178">
        <v>0</v>
      </c>
      <c r="F273" s="501"/>
      <c r="G273" s="179"/>
      <c r="M273" s="176" t="s">
        <v>169</v>
      </c>
      <c r="O273" s="168"/>
    </row>
    <row r="274" spans="1:15" ht="12.75">
      <c r="A274" s="175"/>
      <c r="B274" s="177"/>
      <c r="C274" s="531" t="s">
        <v>74</v>
      </c>
      <c r="D274" s="532"/>
      <c r="E274" s="178">
        <v>1</v>
      </c>
      <c r="F274" s="501"/>
      <c r="G274" s="179"/>
      <c r="M274" s="176">
        <v>1</v>
      </c>
      <c r="O274" s="168"/>
    </row>
    <row r="275" spans="1:15" ht="12.75">
      <c r="A275" s="175"/>
      <c r="B275" s="177"/>
      <c r="C275" s="531" t="s">
        <v>301</v>
      </c>
      <c r="D275" s="532"/>
      <c r="E275" s="178">
        <v>0</v>
      </c>
      <c r="F275" s="501"/>
      <c r="G275" s="179"/>
      <c r="M275" s="176" t="s">
        <v>301</v>
      </c>
      <c r="O275" s="168"/>
    </row>
    <row r="276" spans="1:15" ht="12.75">
      <c r="A276" s="175"/>
      <c r="B276" s="177"/>
      <c r="C276" s="531" t="s">
        <v>74</v>
      </c>
      <c r="D276" s="532"/>
      <c r="E276" s="178">
        <v>1</v>
      </c>
      <c r="F276" s="501"/>
      <c r="G276" s="179"/>
      <c r="M276" s="176">
        <v>1</v>
      </c>
      <c r="O276" s="168"/>
    </row>
    <row r="277" spans="1:15" ht="12.75">
      <c r="A277" s="175"/>
      <c r="B277" s="177"/>
      <c r="C277" s="531" t="s">
        <v>317</v>
      </c>
      <c r="D277" s="532"/>
      <c r="E277" s="178">
        <v>0</v>
      </c>
      <c r="F277" s="501"/>
      <c r="G277" s="179"/>
      <c r="M277" s="176" t="s">
        <v>317</v>
      </c>
      <c r="O277" s="168"/>
    </row>
    <row r="278" spans="1:15" ht="12.75">
      <c r="A278" s="175"/>
      <c r="B278" s="177"/>
      <c r="C278" s="531" t="s">
        <v>74</v>
      </c>
      <c r="D278" s="532"/>
      <c r="E278" s="178">
        <v>1</v>
      </c>
      <c r="F278" s="501"/>
      <c r="G278" s="179"/>
      <c r="M278" s="176">
        <v>1</v>
      </c>
      <c r="O278" s="168"/>
    </row>
    <row r="279" spans="1:15" ht="12.75">
      <c r="A279" s="175"/>
      <c r="B279" s="177"/>
      <c r="C279" s="531" t="s">
        <v>318</v>
      </c>
      <c r="D279" s="532"/>
      <c r="E279" s="178">
        <v>0</v>
      </c>
      <c r="F279" s="501"/>
      <c r="G279" s="179"/>
      <c r="M279" s="176" t="s">
        <v>318</v>
      </c>
      <c r="O279" s="168"/>
    </row>
    <row r="280" spans="1:15" ht="12.75">
      <c r="A280" s="175"/>
      <c r="B280" s="177"/>
      <c r="C280" s="531" t="s">
        <v>83</v>
      </c>
      <c r="D280" s="532"/>
      <c r="E280" s="178">
        <v>3</v>
      </c>
      <c r="F280" s="501"/>
      <c r="G280" s="179"/>
      <c r="M280" s="176">
        <v>3</v>
      </c>
      <c r="O280" s="168"/>
    </row>
    <row r="281" spans="1:104" ht="12.75">
      <c r="A281" s="169">
        <v>46</v>
      </c>
      <c r="B281" s="170" t="s">
        <v>319</v>
      </c>
      <c r="C281" s="171" t="s">
        <v>320</v>
      </c>
      <c r="D281" s="172" t="s">
        <v>102</v>
      </c>
      <c r="E281" s="173">
        <v>56.736</v>
      </c>
      <c r="F281" s="500">
        <v>0</v>
      </c>
      <c r="G281" s="174">
        <f>E281*F281</f>
        <v>0</v>
      </c>
      <c r="O281" s="168">
        <v>2</v>
      </c>
      <c r="AA281" s="144">
        <v>1</v>
      </c>
      <c r="AB281" s="144">
        <v>1</v>
      </c>
      <c r="AC281" s="144">
        <v>1</v>
      </c>
      <c r="AZ281" s="144">
        <v>1</v>
      </c>
      <c r="BA281" s="144">
        <f>IF(AZ281=1,G281,0)</f>
        <v>0</v>
      </c>
      <c r="BB281" s="144">
        <f>IF(AZ281=2,G281,0)</f>
        <v>0</v>
      </c>
      <c r="BC281" s="144">
        <f>IF(AZ281=3,G281,0)</f>
        <v>0</v>
      </c>
      <c r="BD281" s="144">
        <f>IF(AZ281=4,G281,0)</f>
        <v>0</v>
      </c>
      <c r="BE281" s="144">
        <f>IF(AZ281=5,G281,0)</f>
        <v>0</v>
      </c>
      <c r="CA281" s="168">
        <v>1</v>
      </c>
      <c r="CB281" s="168">
        <v>1</v>
      </c>
      <c r="CZ281" s="144">
        <v>0.00117</v>
      </c>
    </row>
    <row r="282" spans="1:15" ht="12.75">
      <c r="A282" s="175"/>
      <c r="B282" s="177"/>
      <c r="C282" s="531" t="s">
        <v>89</v>
      </c>
      <c r="D282" s="532"/>
      <c r="E282" s="178">
        <v>0</v>
      </c>
      <c r="F282" s="501"/>
      <c r="G282" s="179"/>
      <c r="M282" s="176" t="s">
        <v>89</v>
      </c>
      <c r="O282" s="168"/>
    </row>
    <row r="283" spans="1:15" ht="12.75">
      <c r="A283" s="175"/>
      <c r="B283" s="177"/>
      <c r="C283" s="531" t="s">
        <v>292</v>
      </c>
      <c r="D283" s="532"/>
      <c r="E283" s="178">
        <v>0</v>
      </c>
      <c r="F283" s="501"/>
      <c r="G283" s="179"/>
      <c r="M283" s="176" t="s">
        <v>292</v>
      </c>
      <c r="O283" s="168"/>
    </row>
    <row r="284" spans="1:15" ht="12.75">
      <c r="A284" s="175"/>
      <c r="B284" s="177"/>
      <c r="C284" s="531" t="s">
        <v>321</v>
      </c>
      <c r="D284" s="532"/>
      <c r="E284" s="178">
        <v>0</v>
      </c>
      <c r="F284" s="501"/>
      <c r="G284" s="179"/>
      <c r="M284" s="176" t="s">
        <v>321</v>
      </c>
      <c r="O284" s="168"/>
    </row>
    <row r="285" spans="1:15" ht="12.75">
      <c r="A285" s="175"/>
      <c r="B285" s="177"/>
      <c r="C285" s="531" t="s">
        <v>322</v>
      </c>
      <c r="D285" s="532"/>
      <c r="E285" s="178">
        <v>9.456</v>
      </c>
      <c r="F285" s="501"/>
      <c r="G285" s="179"/>
      <c r="M285" s="176" t="s">
        <v>322</v>
      </c>
      <c r="O285" s="168"/>
    </row>
    <row r="286" spans="1:15" ht="12.75">
      <c r="A286" s="175"/>
      <c r="B286" s="177"/>
      <c r="C286" s="531" t="s">
        <v>323</v>
      </c>
      <c r="D286" s="532"/>
      <c r="E286" s="178">
        <v>0</v>
      </c>
      <c r="F286" s="501"/>
      <c r="G286" s="179"/>
      <c r="M286" s="176" t="s">
        <v>323</v>
      </c>
      <c r="O286" s="168"/>
    </row>
    <row r="287" spans="1:15" ht="12.75">
      <c r="A287" s="175"/>
      <c r="B287" s="177"/>
      <c r="C287" s="531" t="s">
        <v>324</v>
      </c>
      <c r="D287" s="532"/>
      <c r="E287" s="178">
        <v>47.28</v>
      </c>
      <c r="F287" s="501"/>
      <c r="G287" s="179"/>
      <c r="M287" s="176" t="s">
        <v>324</v>
      </c>
      <c r="O287" s="168"/>
    </row>
    <row r="288" spans="1:57" ht="12.75">
      <c r="A288" s="180"/>
      <c r="B288" s="181" t="s">
        <v>76</v>
      </c>
      <c r="C288" s="182" t="str">
        <f>CONCATENATE(B232," ",C232)</f>
        <v>96 Bourání konstrukcí</v>
      </c>
      <c r="D288" s="183"/>
      <c r="E288" s="184"/>
      <c r="F288" s="502"/>
      <c r="G288" s="186">
        <f>SUM(G232:G287)</f>
        <v>0</v>
      </c>
      <c r="O288" s="168">
        <v>4</v>
      </c>
      <c r="BA288" s="187">
        <f>SUM(BA232:BA287)</f>
        <v>0</v>
      </c>
      <c r="BB288" s="187">
        <f>SUM(BB232:BB287)</f>
        <v>0</v>
      </c>
      <c r="BC288" s="187">
        <f>SUM(BC232:BC287)</f>
        <v>0</v>
      </c>
      <c r="BD288" s="187">
        <f>SUM(BD232:BD287)</f>
        <v>0</v>
      </c>
      <c r="BE288" s="187">
        <f>SUM(BE232:BE287)</f>
        <v>0</v>
      </c>
    </row>
    <row r="289" spans="1:15" ht="12.75">
      <c r="A289" s="161" t="s">
        <v>73</v>
      </c>
      <c r="B289" s="162" t="s">
        <v>325</v>
      </c>
      <c r="C289" s="163" t="s">
        <v>326</v>
      </c>
      <c r="D289" s="164"/>
      <c r="E289" s="165"/>
      <c r="F289" s="503"/>
      <c r="G289" s="166"/>
      <c r="H289" s="167"/>
      <c r="I289" s="167"/>
      <c r="O289" s="168">
        <v>1</v>
      </c>
    </row>
    <row r="290" spans="1:104" ht="12.75">
      <c r="A290" s="169">
        <v>47</v>
      </c>
      <c r="B290" s="170" t="s">
        <v>327</v>
      </c>
      <c r="C290" s="171" t="s">
        <v>328</v>
      </c>
      <c r="D290" s="172" t="s">
        <v>119</v>
      </c>
      <c r="E290" s="173">
        <v>202.2</v>
      </c>
      <c r="F290" s="500">
        <v>0</v>
      </c>
      <c r="G290" s="174">
        <f>E290*F290</f>
        <v>0</v>
      </c>
      <c r="O290" s="168">
        <v>2</v>
      </c>
      <c r="AA290" s="144">
        <v>1</v>
      </c>
      <c r="AB290" s="144">
        <v>1</v>
      </c>
      <c r="AC290" s="144">
        <v>1</v>
      </c>
      <c r="AZ290" s="144">
        <v>1</v>
      </c>
      <c r="BA290" s="144">
        <f>IF(AZ290=1,G290,0)</f>
        <v>0</v>
      </c>
      <c r="BB290" s="144">
        <f>IF(AZ290=2,G290,0)</f>
        <v>0</v>
      </c>
      <c r="BC290" s="144">
        <f>IF(AZ290=3,G290,0)</f>
        <v>0</v>
      </c>
      <c r="BD290" s="144">
        <f>IF(AZ290=4,G290,0)</f>
        <v>0</v>
      </c>
      <c r="BE290" s="144">
        <f>IF(AZ290=5,G290,0)</f>
        <v>0</v>
      </c>
      <c r="CA290" s="168">
        <v>1</v>
      </c>
      <c r="CB290" s="168">
        <v>1</v>
      </c>
      <c r="CZ290" s="144">
        <v>0</v>
      </c>
    </row>
    <row r="291" spans="1:15" ht="12.75">
      <c r="A291" s="175"/>
      <c r="B291" s="177"/>
      <c r="C291" s="531" t="s">
        <v>89</v>
      </c>
      <c r="D291" s="532"/>
      <c r="E291" s="178">
        <v>0</v>
      </c>
      <c r="F291" s="501"/>
      <c r="G291" s="179"/>
      <c r="M291" s="176" t="s">
        <v>89</v>
      </c>
      <c r="O291" s="168"/>
    </row>
    <row r="292" spans="1:15" ht="12.75">
      <c r="A292" s="175"/>
      <c r="B292" s="177"/>
      <c r="C292" s="531" t="s">
        <v>292</v>
      </c>
      <c r="D292" s="532"/>
      <c r="E292" s="178">
        <v>0</v>
      </c>
      <c r="F292" s="501"/>
      <c r="G292" s="179"/>
      <c r="M292" s="176" t="s">
        <v>292</v>
      </c>
      <c r="O292" s="168"/>
    </row>
    <row r="293" spans="1:15" ht="12.75">
      <c r="A293" s="175"/>
      <c r="B293" s="177"/>
      <c r="C293" s="531" t="s">
        <v>329</v>
      </c>
      <c r="D293" s="532"/>
      <c r="E293" s="178">
        <v>202.2</v>
      </c>
      <c r="F293" s="501"/>
      <c r="G293" s="179"/>
      <c r="M293" s="176" t="s">
        <v>329</v>
      </c>
      <c r="O293" s="168"/>
    </row>
    <row r="294" spans="1:104" ht="12.75">
      <c r="A294" s="169">
        <v>48</v>
      </c>
      <c r="B294" s="170" t="s">
        <v>330</v>
      </c>
      <c r="C294" s="171" t="s">
        <v>331</v>
      </c>
      <c r="D294" s="172" t="s">
        <v>87</v>
      </c>
      <c r="E294" s="173">
        <v>4</v>
      </c>
      <c r="F294" s="500">
        <v>0</v>
      </c>
      <c r="G294" s="174">
        <f>E294*F294</f>
        <v>0</v>
      </c>
      <c r="O294" s="168">
        <v>2</v>
      </c>
      <c r="AA294" s="144">
        <v>1</v>
      </c>
      <c r="AB294" s="144">
        <v>1</v>
      </c>
      <c r="AC294" s="144">
        <v>1</v>
      </c>
      <c r="AZ294" s="144">
        <v>1</v>
      </c>
      <c r="BA294" s="144">
        <f>IF(AZ294=1,G294,0)</f>
        <v>0</v>
      </c>
      <c r="BB294" s="144">
        <f>IF(AZ294=2,G294,0)</f>
        <v>0</v>
      </c>
      <c r="BC294" s="144">
        <f>IF(AZ294=3,G294,0)</f>
        <v>0</v>
      </c>
      <c r="BD294" s="144">
        <f>IF(AZ294=4,G294,0)</f>
        <v>0</v>
      </c>
      <c r="BE294" s="144">
        <f>IF(AZ294=5,G294,0)</f>
        <v>0</v>
      </c>
      <c r="CA294" s="168">
        <v>1</v>
      </c>
      <c r="CB294" s="168">
        <v>1</v>
      </c>
      <c r="CZ294" s="144">
        <v>0</v>
      </c>
    </row>
    <row r="295" spans="1:15" ht="12.75">
      <c r="A295" s="175"/>
      <c r="B295" s="177"/>
      <c r="C295" s="531" t="s">
        <v>89</v>
      </c>
      <c r="D295" s="532"/>
      <c r="E295" s="178">
        <v>0</v>
      </c>
      <c r="F295" s="501"/>
      <c r="G295" s="179"/>
      <c r="M295" s="176" t="s">
        <v>89</v>
      </c>
      <c r="O295" s="168"/>
    </row>
    <row r="296" spans="1:15" ht="12.75">
      <c r="A296" s="175"/>
      <c r="B296" s="177"/>
      <c r="C296" s="531" t="s">
        <v>292</v>
      </c>
      <c r="D296" s="532"/>
      <c r="E296" s="178">
        <v>0</v>
      </c>
      <c r="F296" s="501"/>
      <c r="G296" s="179"/>
      <c r="M296" s="176" t="s">
        <v>292</v>
      </c>
      <c r="O296" s="168"/>
    </row>
    <row r="297" spans="1:15" ht="12.75">
      <c r="A297" s="175"/>
      <c r="B297" s="177"/>
      <c r="C297" s="531" t="s">
        <v>332</v>
      </c>
      <c r="D297" s="532"/>
      <c r="E297" s="178">
        <v>0</v>
      </c>
      <c r="F297" s="501"/>
      <c r="G297" s="179"/>
      <c r="M297" s="176" t="s">
        <v>332</v>
      </c>
      <c r="O297" s="168"/>
    </row>
    <row r="298" spans="1:15" ht="12.75">
      <c r="A298" s="175"/>
      <c r="B298" s="177"/>
      <c r="C298" s="531" t="s">
        <v>159</v>
      </c>
      <c r="D298" s="532"/>
      <c r="E298" s="178">
        <v>4</v>
      </c>
      <c r="F298" s="501"/>
      <c r="G298" s="179"/>
      <c r="M298" s="176">
        <v>4</v>
      </c>
      <c r="O298" s="168"/>
    </row>
    <row r="299" spans="1:104" ht="12.75">
      <c r="A299" s="169">
        <v>49</v>
      </c>
      <c r="B299" s="170" t="s">
        <v>333</v>
      </c>
      <c r="C299" s="171" t="s">
        <v>334</v>
      </c>
      <c r="D299" s="172" t="s">
        <v>119</v>
      </c>
      <c r="E299" s="173">
        <v>128.78</v>
      </c>
      <c r="F299" s="500">
        <v>0</v>
      </c>
      <c r="G299" s="174">
        <f>E299*F299</f>
        <v>0</v>
      </c>
      <c r="O299" s="168">
        <v>2</v>
      </c>
      <c r="AA299" s="144">
        <v>1</v>
      </c>
      <c r="AB299" s="144">
        <v>1</v>
      </c>
      <c r="AC299" s="144">
        <v>1</v>
      </c>
      <c r="AZ299" s="144">
        <v>1</v>
      </c>
      <c r="BA299" s="144">
        <f>IF(AZ299=1,G299,0)</f>
        <v>0</v>
      </c>
      <c r="BB299" s="144">
        <f>IF(AZ299=2,G299,0)</f>
        <v>0</v>
      </c>
      <c r="BC299" s="144">
        <f>IF(AZ299=3,G299,0)</f>
        <v>0</v>
      </c>
      <c r="BD299" s="144">
        <f>IF(AZ299=4,G299,0)</f>
        <v>0</v>
      </c>
      <c r="BE299" s="144">
        <f>IF(AZ299=5,G299,0)</f>
        <v>0</v>
      </c>
      <c r="CA299" s="168">
        <v>1</v>
      </c>
      <c r="CB299" s="168">
        <v>1</v>
      </c>
      <c r="CZ299" s="144">
        <v>0</v>
      </c>
    </row>
    <row r="300" spans="1:15" ht="12.75">
      <c r="A300" s="175"/>
      <c r="B300" s="177"/>
      <c r="C300" s="531" t="s">
        <v>89</v>
      </c>
      <c r="D300" s="532"/>
      <c r="E300" s="178">
        <v>0</v>
      </c>
      <c r="F300" s="501"/>
      <c r="G300" s="179"/>
      <c r="M300" s="176" t="s">
        <v>89</v>
      </c>
      <c r="O300" s="168"/>
    </row>
    <row r="301" spans="1:15" ht="12.75">
      <c r="A301" s="175"/>
      <c r="B301" s="177"/>
      <c r="C301" s="531" t="s">
        <v>174</v>
      </c>
      <c r="D301" s="532"/>
      <c r="E301" s="178">
        <v>0</v>
      </c>
      <c r="F301" s="501"/>
      <c r="G301" s="179"/>
      <c r="M301" s="176" t="s">
        <v>174</v>
      </c>
      <c r="O301" s="168"/>
    </row>
    <row r="302" spans="1:15" ht="12.75">
      <c r="A302" s="175"/>
      <c r="B302" s="177"/>
      <c r="C302" s="531" t="s">
        <v>275</v>
      </c>
      <c r="D302" s="532"/>
      <c r="E302" s="178">
        <v>55.84</v>
      </c>
      <c r="F302" s="501"/>
      <c r="G302" s="179"/>
      <c r="M302" s="176" t="s">
        <v>275</v>
      </c>
      <c r="O302" s="168"/>
    </row>
    <row r="303" spans="1:15" ht="12.75">
      <c r="A303" s="175"/>
      <c r="B303" s="177"/>
      <c r="C303" s="531" t="s">
        <v>276</v>
      </c>
      <c r="D303" s="532"/>
      <c r="E303" s="178">
        <v>27.1</v>
      </c>
      <c r="F303" s="501"/>
      <c r="G303" s="179"/>
      <c r="M303" s="176" t="s">
        <v>276</v>
      </c>
      <c r="O303" s="168"/>
    </row>
    <row r="304" spans="1:15" ht="12.75">
      <c r="A304" s="175"/>
      <c r="B304" s="177"/>
      <c r="C304" s="531" t="s">
        <v>277</v>
      </c>
      <c r="D304" s="532"/>
      <c r="E304" s="178">
        <v>45.84</v>
      </c>
      <c r="F304" s="501"/>
      <c r="G304" s="179"/>
      <c r="M304" s="176" t="s">
        <v>277</v>
      </c>
      <c r="O304" s="168"/>
    </row>
    <row r="305" spans="1:104" ht="12.75">
      <c r="A305" s="169">
        <v>50</v>
      </c>
      <c r="B305" s="170" t="s">
        <v>335</v>
      </c>
      <c r="C305" s="171" t="s">
        <v>336</v>
      </c>
      <c r="D305" s="172" t="s">
        <v>102</v>
      </c>
      <c r="E305" s="173">
        <v>23.93</v>
      </c>
      <c r="F305" s="500">
        <v>0</v>
      </c>
      <c r="G305" s="174">
        <f>E305*F305</f>
        <v>0</v>
      </c>
      <c r="O305" s="168">
        <v>2</v>
      </c>
      <c r="AA305" s="144">
        <v>1</v>
      </c>
      <c r="AB305" s="144">
        <v>1</v>
      </c>
      <c r="AC305" s="144">
        <v>1</v>
      </c>
      <c r="AZ305" s="144">
        <v>1</v>
      </c>
      <c r="BA305" s="144">
        <f>IF(AZ305=1,G305,0)</f>
        <v>0</v>
      </c>
      <c r="BB305" s="144">
        <f>IF(AZ305=2,G305,0)</f>
        <v>0</v>
      </c>
      <c r="BC305" s="144">
        <f>IF(AZ305=3,G305,0)</f>
        <v>0</v>
      </c>
      <c r="BD305" s="144">
        <f>IF(AZ305=4,G305,0)</f>
        <v>0</v>
      </c>
      <c r="BE305" s="144">
        <f>IF(AZ305=5,G305,0)</f>
        <v>0</v>
      </c>
      <c r="CA305" s="168">
        <v>1</v>
      </c>
      <c r="CB305" s="168">
        <v>1</v>
      </c>
      <c r="CZ305" s="144">
        <v>0</v>
      </c>
    </row>
    <row r="306" spans="1:15" ht="12.75">
      <c r="A306" s="175"/>
      <c r="B306" s="177"/>
      <c r="C306" s="531" t="s">
        <v>89</v>
      </c>
      <c r="D306" s="532"/>
      <c r="E306" s="178">
        <v>0</v>
      </c>
      <c r="F306" s="501"/>
      <c r="G306" s="179"/>
      <c r="M306" s="176" t="s">
        <v>89</v>
      </c>
      <c r="O306" s="168"/>
    </row>
    <row r="307" spans="1:15" ht="12.75">
      <c r="A307" s="175"/>
      <c r="B307" s="177"/>
      <c r="C307" s="531" t="s">
        <v>169</v>
      </c>
      <c r="D307" s="532"/>
      <c r="E307" s="178">
        <v>0</v>
      </c>
      <c r="F307" s="501"/>
      <c r="G307" s="179"/>
      <c r="M307" s="176" t="s">
        <v>169</v>
      </c>
      <c r="O307" s="168"/>
    </row>
    <row r="308" spans="1:15" ht="12.75">
      <c r="A308" s="175"/>
      <c r="B308" s="177"/>
      <c r="C308" s="531" t="s">
        <v>170</v>
      </c>
      <c r="D308" s="532"/>
      <c r="E308" s="178">
        <v>23.93</v>
      </c>
      <c r="F308" s="501"/>
      <c r="G308" s="179"/>
      <c r="M308" s="176" t="s">
        <v>170</v>
      </c>
      <c r="O308" s="168"/>
    </row>
    <row r="309" spans="1:104" ht="12.75">
      <c r="A309" s="169">
        <v>51</v>
      </c>
      <c r="B309" s="170" t="s">
        <v>337</v>
      </c>
      <c r="C309" s="171" t="s">
        <v>338</v>
      </c>
      <c r="D309" s="172" t="s">
        <v>102</v>
      </c>
      <c r="E309" s="173">
        <v>720.2475</v>
      </c>
      <c r="F309" s="500">
        <v>0</v>
      </c>
      <c r="G309" s="174">
        <f>E309*F309</f>
        <v>0</v>
      </c>
      <c r="O309" s="168">
        <v>2</v>
      </c>
      <c r="AA309" s="144">
        <v>1</v>
      </c>
      <c r="AB309" s="144">
        <v>1</v>
      </c>
      <c r="AC309" s="144">
        <v>1</v>
      </c>
      <c r="AZ309" s="144">
        <v>1</v>
      </c>
      <c r="BA309" s="144">
        <f>IF(AZ309=1,G309,0)</f>
        <v>0</v>
      </c>
      <c r="BB309" s="144">
        <f>IF(AZ309=2,G309,0)</f>
        <v>0</v>
      </c>
      <c r="BC309" s="144">
        <f>IF(AZ309=3,G309,0)</f>
        <v>0</v>
      </c>
      <c r="BD309" s="144">
        <f>IF(AZ309=4,G309,0)</f>
        <v>0</v>
      </c>
      <c r="BE309" s="144">
        <f>IF(AZ309=5,G309,0)</f>
        <v>0</v>
      </c>
      <c r="CA309" s="168">
        <v>1</v>
      </c>
      <c r="CB309" s="168">
        <v>1</v>
      </c>
      <c r="CZ309" s="144">
        <v>0</v>
      </c>
    </row>
    <row r="310" spans="1:15" ht="12.75">
      <c r="A310" s="175"/>
      <c r="B310" s="177"/>
      <c r="C310" s="531" t="s">
        <v>89</v>
      </c>
      <c r="D310" s="532"/>
      <c r="E310" s="178">
        <v>0</v>
      </c>
      <c r="F310" s="501"/>
      <c r="G310" s="179"/>
      <c r="M310" s="176" t="s">
        <v>89</v>
      </c>
      <c r="O310" s="168"/>
    </row>
    <row r="311" spans="1:15" ht="12.75">
      <c r="A311" s="175"/>
      <c r="B311" s="177"/>
      <c r="C311" s="531" t="s">
        <v>169</v>
      </c>
      <c r="D311" s="532"/>
      <c r="E311" s="178">
        <v>0</v>
      </c>
      <c r="F311" s="501"/>
      <c r="G311" s="179"/>
      <c r="M311" s="176" t="s">
        <v>169</v>
      </c>
      <c r="O311" s="168"/>
    </row>
    <row r="312" spans="1:15" ht="12.75">
      <c r="A312" s="175"/>
      <c r="B312" s="177"/>
      <c r="C312" s="531" t="s">
        <v>173</v>
      </c>
      <c r="D312" s="532"/>
      <c r="E312" s="178">
        <v>69.666</v>
      </c>
      <c r="F312" s="501"/>
      <c r="G312" s="179"/>
      <c r="M312" s="176" t="s">
        <v>173</v>
      </c>
      <c r="O312" s="168"/>
    </row>
    <row r="313" spans="1:15" ht="12.75">
      <c r="A313" s="175"/>
      <c r="B313" s="177"/>
      <c r="C313" s="531" t="s">
        <v>174</v>
      </c>
      <c r="D313" s="532"/>
      <c r="E313" s="178">
        <v>0</v>
      </c>
      <c r="F313" s="501"/>
      <c r="G313" s="179"/>
      <c r="M313" s="176" t="s">
        <v>174</v>
      </c>
      <c r="O313" s="168"/>
    </row>
    <row r="314" spans="1:15" ht="12.75">
      <c r="A314" s="175"/>
      <c r="B314" s="177"/>
      <c r="C314" s="531" t="s">
        <v>175</v>
      </c>
      <c r="D314" s="532"/>
      <c r="E314" s="178">
        <v>66.606</v>
      </c>
      <c r="F314" s="501"/>
      <c r="G314" s="179"/>
      <c r="M314" s="176" t="s">
        <v>175</v>
      </c>
      <c r="O314" s="168"/>
    </row>
    <row r="315" spans="1:15" ht="12.75">
      <c r="A315" s="175"/>
      <c r="B315" s="177"/>
      <c r="C315" s="531" t="s">
        <v>176</v>
      </c>
      <c r="D315" s="532"/>
      <c r="E315" s="178">
        <v>191.862</v>
      </c>
      <c r="F315" s="501"/>
      <c r="G315" s="179"/>
      <c r="M315" s="176" t="s">
        <v>176</v>
      </c>
      <c r="O315" s="168"/>
    </row>
    <row r="316" spans="1:15" ht="12.75">
      <c r="A316" s="175"/>
      <c r="B316" s="177"/>
      <c r="C316" s="531" t="s">
        <v>177</v>
      </c>
      <c r="D316" s="532"/>
      <c r="E316" s="178">
        <v>50.2095</v>
      </c>
      <c r="F316" s="501"/>
      <c r="G316" s="179"/>
      <c r="M316" s="176" t="s">
        <v>177</v>
      </c>
      <c r="O316" s="168"/>
    </row>
    <row r="317" spans="1:15" ht="12.75">
      <c r="A317" s="175"/>
      <c r="B317" s="177"/>
      <c r="C317" s="531" t="s">
        <v>178</v>
      </c>
      <c r="D317" s="532"/>
      <c r="E317" s="178">
        <v>103.377</v>
      </c>
      <c r="F317" s="501"/>
      <c r="G317" s="179"/>
      <c r="M317" s="176" t="s">
        <v>178</v>
      </c>
      <c r="O317" s="168"/>
    </row>
    <row r="318" spans="1:15" ht="12.75">
      <c r="A318" s="175"/>
      <c r="B318" s="177"/>
      <c r="C318" s="531" t="s">
        <v>179</v>
      </c>
      <c r="D318" s="532"/>
      <c r="E318" s="178">
        <v>83.385</v>
      </c>
      <c r="F318" s="501"/>
      <c r="G318" s="179"/>
      <c r="M318" s="176" t="s">
        <v>179</v>
      </c>
      <c r="O318" s="168"/>
    </row>
    <row r="319" spans="1:15" ht="12.75">
      <c r="A319" s="175"/>
      <c r="B319" s="177"/>
      <c r="C319" s="531" t="s">
        <v>180</v>
      </c>
      <c r="D319" s="532"/>
      <c r="E319" s="178">
        <v>155.142</v>
      </c>
      <c r="F319" s="501"/>
      <c r="G319" s="179"/>
      <c r="M319" s="176" t="s">
        <v>180</v>
      </c>
      <c r="O319" s="168"/>
    </row>
    <row r="320" spans="1:104" ht="12.75">
      <c r="A320" s="169">
        <v>52</v>
      </c>
      <c r="B320" s="170" t="s">
        <v>339</v>
      </c>
      <c r="C320" s="171" t="s">
        <v>340</v>
      </c>
      <c r="D320" s="172" t="s">
        <v>102</v>
      </c>
      <c r="E320" s="173">
        <v>70.474</v>
      </c>
      <c r="F320" s="500">
        <v>0</v>
      </c>
      <c r="G320" s="174">
        <f>E320*F320</f>
        <v>0</v>
      </c>
      <c r="O320" s="168">
        <v>2</v>
      </c>
      <c r="AA320" s="144">
        <v>1</v>
      </c>
      <c r="AB320" s="144">
        <v>1</v>
      </c>
      <c r="AC320" s="144">
        <v>1</v>
      </c>
      <c r="AZ320" s="144">
        <v>1</v>
      </c>
      <c r="BA320" s="144">
        <f>IF(AZ320=1,G320,0)</f>
        <v>0</v>
      </c>
      <c r="BB320" s="144">
        <f>IF(AZ320=2,G320,0)</f>
        <v>0</v>
      </c>
      <c r="BC320" s="144">
        <f>IF(AZ320=3,G320,0)</f>
        <v>0</v>
      </c>
      <c r="BD320" s="144">
        <f>IF(AZ320=4,G320,0)</f>
        <v>0</v>
      </c>
      <c r="BE320" s="144">
        <f>IF(AZ320=5,G320,0)</f>
        <v>0</v>
      </c>
      <c r="CA320" s="168">
        <v>1</v>
      </c>
      <c r="CB320" s="168">
        <v>1</v>
      </c>
      <c r="CZ320" s="144">
        <v>0</v>
      </c>
    </row>
    <row r="321" spans="1:15" ht="12.75">
      <c r="A321" s="175"/>
      <c r="B321" s="177"/>
      <c r="C321" s="531" t="s">
        <v>89</v>
      </c>
      <c r="D321" s="532"/>
      <c r="E321" s="178">
        <v>0</v>
      </c>
      <c r="F321" s="501"/>
      <c r="G321" s="179"/>
      <c r="M321" s="176" t="s">
        <v>89</v>
      </c>
      <c r="O321" s="168"/>
    </row>
    <row r="322" spans="1:15" ht="12.75">
      <c r="A322" s="175"/>
      <c r="B322" s="177"/>
      <c r="C322" s="531" t="s">
        <v>183</v>
      </c>
      <c r="D322" s="532"/>
      <c r="E322" s="178">
        <v>0</v>
      </c>
      <c r="F322" s="501"/>
      <c r="G322" s="179"/>
      <c r="M322" s="176" t="s">
        <v>183</v>
      </c>
      <c r="O322" s="168"/>
    </row>
    <row r="323" spans="1:15" ht="12.75">
      <c r="A323" s="175"/>
      <c r="B323" s="177"/>
      <c r="C323" s="531" t="s">
        <v>184</v>
      </c>
      <c r="D323" s="532"/>
      <c r="E323" s="178">
        <v>16.932</v>
      </c>
      <c r="F323" s="501"/>
      <c r="G323" s="179"/>
      <c r="M323" s="176" t="s">
        <v>184</v>
      </c>
      <c r="O323" s="168"/>
    </row>
    <row r="324" spans="1:15" ht="12.75">
      <c r="A324" s="175"/>
      <c r="B324" s="177"/>
      <c r="C324" s="531" t="s">
        <v>185</v>
      </c>
      <c r="D324" s="532"/>
      <c r="E324" s="178">
        <v>3.0635</v>
      </c>
      <c r="F324" s="501"/>
      <c r="G324" s="179"/>
      <c r="M324" s="176" t="s">
        <v>185</v>
      </c>
      <c r="O324" s="168"/>
    </row>
    <row r="325" spans="1:15" ht="12.75">
      <c r="A325" s="175"/>
      <c r="B325" s="177"/>
      <c r="C325" s="531" t="s">
        <v>186</v>
      </c>
      <c r="D325" s="532"/>
      <c r="E325" s="178">
        <v>2.4145</v>
      </c>
      <c r="F325" s="501"/>
      <c r="G325" s="179"/>
      <c r="M325" s="176" t="s">
        <v>186</v>
      </c>
      <c r="O325" s="168"/>
    </row>
    <row r="326" spans="1:15" ht="12.75">
      <c r="A326" s="175"/>
      <c r="B326" s="177"/>
      <c r="C326" s="531" t="s">
        <v>187</v>
      </c>
      <c r="D326" s="532"/>
      <c r="E326" s="178">
        <v>2.563</v>
      </c>
      <c r="F326" s="501"/>
      <c r="G326" s="179"/>
      <c r="M326" s="176" t="s">
        <v>187</v>
      </c>
      <c r="O326" s="168"/>
    </row>
    <row r="327" spans="1:15" ht="12.75">
      <c r="A327" s="175"/>
      <c r="B327" s="177"/>
      <c r="C327" s="531" t="s">
        <v>188</v>
      </c>
      <c r="D327" s="532"/>
      <c r="E327" s="178">
        <v>2.9755</v>
      </c>
      <c r="F327" s="501"/>
      <c r="G327" s="179"/>
      <c r="M327" s="176" t="s">
        <v>188</v>
      </c>
      <c r="O327" s="168"/>
    </row>
    <row r="328" spans="1:15" ht="12.75">
      <c r="A328" s="175"/>
      <c r="B328" s="177"/>
      <c r="C328" s="531" t="s">
        <v>186</v>
      </c>
      <c r="D328" s="532"/>
      <c r="E328" s="178">
        <v>2.4145</v>
      </c>
      <c r="F328" s="501"/>
      <c r="G328" s="179"/>
      <c r="M328" s="176" t="s">
        <v>186</v>
      </c>
      <c r="O328" s="168"/>
    </row>
    <row r="329" spans="1:15" ht="12.75">
      <c r="A329" s="175"/>
      <c r="B329" s="177"/>
      <c r="C329" s="531" t="s">
        <v>189</v>
      </c>
      <c r="D329" s="532"/>
      <c r="E329" s="178">
        <v>3.168</v>
      </c>
      <c r="F329" s="501"/>
      <c r="G329" s="179"/>
      <c r="M329" s="176" t="s">
        <v>189</v>
      </c>
      <c r="O329" s="168"/>
    </row>
    <row r="330" spans="1:15" ht="12.75">
      <c r="A330" s="175"/>
      <c r="B330" s="177"/>
      <c r="C330" s="531" t="s">
        <v>190</v>
      </c>
      <c r="D330" s="532"/>
      <c r="E330" s="178">
        <v>2.409</v>
      </c>
      <c r="F330" s="501"/>
      <c r="G330" s="179"/>
      <c r="M330" s="176" t="s">
        <v>190</v>
      </c>
      <c r="O330" s="168"/>
    </row>
    <row r="331" spans="1:15" ht="12.75">
      <c r="A331" s="175"/>
      <c r="B331" s="177"/>
      <c r="C331" s="531" t="s">
        <v>191</v>
      </c>
      <c r="D331" s="532"/>
      <c r="E331" s="178">
        <v>2.398</v>
      </c>
      <c r="F331" s="501"/>
      <c r="G331" s="179"/>
      <c r="M331" s="176" t="s">
        <v>191</v>
      </c>
      <c r="O331" s="168"/>
    </row>
    <row r="332" spans="1:15" ht="12.75">
      <c r="A332" s="175"/>
      <c r="B332" s="177"/>
      <c r="C332" s="531" t="s">
        <v>192</v>
      </c>
      <c r="D332" s="532"/>
      <c r="E332" s="178">
        <v>3.168</v>
      </c>
      <c r="F332" s="501"/>
      <c r="G332" s="179"/>
      <c r="M332" s="176" t="s">
        <v>192</v>
      </c>
      <c r="O332" s="168"/>
    </row>
    <row r="333" spans="1:15" ht="12.75">
      <c r="A333" s="175"/>
      <c r="B333" s="177"/>
      <c r="C333" s="531" t="s">
        <v>193</v>
      </c>
      <c r="D333" s="532"/>
      <c r="E333" s="178">
        <v>28.968</v>
      </c>
      <c r="F333" s="501"/>
      <c r="G333" s="179"/>
      <c r="M333" s="176" t="s">
        <v>193</v>
      </c>
      <c r="O333" s="168"/>
    </row>
    <row r="334" spans="1:104" ht="12.75">
      <c r="A334" s="169">
        <v>53</v>
      </c>
      <c r="B334" s="170" t="s">
        <v>341</v>
      </c>
      <c r="C334" s="171" t="s">
        <v>342</v>
      </c>
      <c r="D334" s="172" t="s">
        <v>102</v>
      </c>
      <c r="E334" s="173">
        <v>73.994</v>
      </c>
      <c r="F334" s="500">
        <v>0</v>
      </c>
      <c r="G334" s="174">
        <f>E334*F334</f>
        <v>0</v>
      </c>
      <c r="O334" s="168">
        <v>2</v>
      </c>
      <c r="AA334" s="144">
        <v>1</v>
      </c>
      <c r="AB334" s="144">
        <v>1</v>
      </c>
      <c r="AC334" s="144">
        <v>1</v>
      </c>
      <c r="AZ334" s="144">
        <v>1</v>
      </c>
      <c r="BA334" s="144">
        <f>IF(AZ334=1,G334,0)</f>
        <v>0</v>
      </c>
      <c r="BB334" s="144">
        <f>IF(AZ334=2,G334,0)</f>
        <v>0</v>
      </c>
      <c r="BC334" s="144">
        <f>IF(AZ334=3,G334,0)</f>
        <v>0</v>
      </c>
      <c r="BD334" s="144">
        <f>IF(AZ334=4,G334,0)</f>
        <v>0</v>
      </c>
      <c r="BE334" s="144">
        <f>IF(AZ334=5,G334,0)</f>
        <v>0</v>
      </c>
      <c r="CA334" s="168">
        <v>1</v>
      </c>
      <c r="CB334" s="168">
        <v>1</v>
      </c>
      <c r="CZ334" s="144">
        <v>0</v>
      </c>
    </row>
    <row r="335" spans="1:15" ht="12.75">
      <c r="A335" s="175"/>
      <c r="B335" s="177"/>
      <c r="C335" s="531" t="s">
        <v>89</v>
      </c>
      <c r="D335" s="532"/>
      <c r="E335" s="178">
        <v>0</v>
      </c>
      <c r="F335" s="501"/>
      <c r="G335" s="179"/>
      <c r="M335" s="176" t="s">
        <v>89</v>
      </c>
      <c r="O335" s="168"/>
    </row>
    <row r="336" spans="1:15" ht="12.75">
      <c r="A336" s="175"/>
      <c r="B336" s="177"/>
      <c r="C336" s="531" t="s">
        <v>183</v>
      </c>
      <c r="D336" s="532"/>
      <c r="E336" s="178">
        <v>0</v>
      </c>
      <c r="F336" s="501"/>
      <c r="G336" s="179"/>
      <c r="M336" s="176" t="s">
        <v>183</v>
      </c>
      <c r="O336" s="168"/>
    </row>
    <row r="337" spans="1:15" ht="12.75">
      <c r="A337" s="175"/>
      <c r="B337" s="177"/>
      <c r="C337" s="531" t="s">
        <v>343</v>
      </c>
      <c r="D337" s="532"/>
      <c r="E337" s="178">
        <v>8.776</v>
      </c>
      <c r="F337" s="501"/>
      <c r="G337" s="179"/>
      <c r="M337" s="176" t="s">
        <v>343</v>
      </c>
      <c r="O337" s="168"/>
    </row>
    <row r="338" spans="1:15" ht="12.75">
      <c r="A338" s="175"/>
      <c r="B338" s="177"/>
      <c r="C338" s="531" t="s">
        <v>344</v>
      </c>
      <c r="D338" s="532"/>
      <c r="E338" s="178">
        <v>7.598</v>
      </c>
      <c r="F338" s="501"/>
      <c r="G338" s="179"/>
      <c r="M338" s="176" t="s">
        <v>344</v>
      </c>
      <c r="O338" s="168"/>
    </row>
    <row r="339" spans="1:15" ht="12.75">
      <c r="A339" s="175"/>
      <c r="B339" s="177"/>
      <c r="C339" s="531" t="s">
        <v>345</v>
      </c>
      <c r="D339" s="532"/>
      <c r="E339" s="178">
        <v>8.138</v>
      </c>
      <c r="F339" s="501"/>
      <c r="G339" s="179"/>
      <c r="M339" s="176" t="s">
        <v>345</v>
      </c>
      <c r="O339" s="168"/>
    </row>
    <row r="340" spans="1:15" ht="12.75">
      <c r="A340" s="175"/>
      <c r="B340" s="177"/>
      <c r="C340" s="531" t="s">
        <v>346</v>
      </c>
      <c r="D340" s="532"/>
      <c r="E340" s="178">
        <v>8.456</v>
      </c>
      <c r="F340" s="501"/>
      <c r="G340" s="179"/>
      <c r="M340" s="176" t="s">
        <v>346</v>
      </c>
      <c r="O340" s="168"/>
    </row>
    <row r="341" spans="1:15" ht="12.75">
      <c r="A341" s="175"/>
      <c r="B341" s="177"/>
      <c r="C341" s="531" t="s">
        <v>344</v>
      </c>
      <c r="D341" s="532"/>
      <c r="E341" s="178">
        <v>7.598</v>
      </c>
      <c r="F341" s="501"/>
      <c r="G341" s="179"/>
      <c r="M341" s="176" t="s">
        <v>344</v>
      </c>
      <c r="O341" s="168"/>
    </row>
    <row r="342" spans="1:15" ht="12.75">
      <c r="A342" s="175"/>
      <c r="B342" s="177"/>
      <c r="C342" s="531" t="s">
        <v>347</v>
      </c>
      <c r="D342" s="532"/>
      <c r="E342" s="178">
        <v>9.156</v>
      </c>
      <c r="F342" s="501"/>
      <c r="G342" s="179"/>
      <c r="M342" s="176" t="s">
        <v>347</v>
      </c>
      <c r="O342" s="168"/>
    </row>
    <row r="343" spans="1:15" ht="12.75">
      <c r="A343" s="175"/>
      <c r="B343" s="177"/>
      <c r="C343" s="531" t="s">
        <v>348</v>
      </c>
      <c r="D343" s="532"/>
      <c r="E343" s="178">
        <v>7.578</v>
      </c>
      <c r="F343" s="501"/>
      <c r="G343" s="179"/>
      <c r="M343" s="176" t="s">
        <v>348</v>
      </c>
      <c r="O343" s="168"/>
    </row>
    <row r="344" spans="1:15" ht="12.75">
      <c r="A344" s="175"/>
      <c r="B344" s="177"/>
      <c r="C344" s="531" t="s">
        <v>349</v>
      </c>
      <c r="D344" s="532"/>
      <c r="E344" s="178">
        <v>7.538</v>
      </c>
      <c r="F344" s="501"/>
      <c r="G344" s="179"/>
      <c r="M344" s="176" t="s">
        <v>349</v>
      </c>
      <c r="O344" s="168"/>
    </row>
    <row r="345" spans="1:15" ht="12.75">
      <c r="A345" s="175"/>
      <c r="B345" s="177"/>
      <c r="C345" s="531" t="s">
        <v>350</v>
      </c>
      <c r="D345" s="532"/>
      <c r="E345" s="178">
        <v>9.156</v>
      </c>
      <c r="F345" s="501"/>
      <c r="G345" s="179"/>
      <c r="M345" s="176" t="s">
        <v>350</v>
      </c>
      <c r="O345" s="168"/>
    </row>
    <row r="346" spans="1:104" ht="12.75">
      <c r="A346" s="169">
        <v>54</v>
      </c>
      <c r="B346" s="170" t="s">
        <v>351</v>
      </c>
      <c r="C346" s="171" t="s">
        <v>352</v>
      </c>
      <c r="D346" s="172" t="s">
        <v>102</v>
      </c>
      <c r="E346" s="173">
        <v>147.988</v>
      </c>
      <c r="F346" s="500">
        <v>0</v>
      </c>
      <c r="G346" s="174">
        <f>E346*F346</f>
        <v>0</v>
      </c>
      <c r="O346" s="168">
        <v>2</v>
      </c>
      <c r="AA346" s="144">
        <v>1</v>
      </c>
      <c r="AB346" s="144">
        <v>1</v>
      </c>
      <c r="AC346" s="144">
        <v>1</v>
      </c>
      <c r="AZ346" s="144">
        <v>1</v>
      </c>
      <c r="BA346" s="144">
        <f>IF(AZ346=1,G346,0)</f>
        <v>0</v>
      </c>
      <c r="BB346" s="144">
        <f>IF(AZ346=2,G346,0)</f>
        <v>0</v>
      </c>
      <c r="BC346" s="144">
        <f>IF(AZ346=3,G346,0)</f>
        <v>0</v>
      </c>
      <c r="BD346" s="144">
        <f>IF(AZ346=4,G346,0)</f>
        <v>0</v>
      </c>
      <c r="BE346" s="144">
        <f>IF(AZ346=5,G346,0)</f>
        <v>0</v>
      </c>
      <c r="CA346" s="168">
        <v>1</v>
      </c>
      <c r="CB346" s="168">
        <v>1</v>
      </c>
      <c r="CZ346" s="144">
        <v>0</v>
      </c>
    </row>
    <row r="347" spans="1:15" ht="12.75">
      <c r="A347" s="175"/>
      <c r="B347" s="177"/>
      <c r="C347" s="531" t="s">
        <v>89</v>
      </c>
      <c r="D347" s="532"/>
      <c r="E347" s="178">
        <v>0</v>
      </c>
      <c r="F347" s="501"/>
      <c r="G347" s="179"/>
      <c r="M347" s="176" t="s">
        <v>89</v>
      </c>
      <c r="O347" s="168"/>
    </row>
    <row r="348" spans="1:15" ht="12.75">
      <c r="A348" s="175"/>
      <c r="B348" s="177"/>
      <c r="C348" s="531" t="s">
        <v>183</v>
      </c>
      <c r="D348" s="532"/>
      <c r="E348" s="178">
        <v>0</v>
      </c>
      <c r="F348" s="501"/>
      <c r="G348" s="179"/>
      <c r="M348" s="176" t="s">
        <v>183</v>
      </c>
      <c r="O348" s="168"/>
    </row>
    <row r="349" spans="1:15" ht="12.75">
      <c r="A349" s="175"/>
      <c r="B349" s="177"/>
      <c r="C349" s="531" t="s">
        <v>343</v>
      </c>
      <c r="D349" s="532"/>
      <c r="E349" s="178">
        <v>8.776</v>
      </c>
      <c r="F349" s="501"/>
      <c r="G349" s="179"/>
      <c r="M349" s="176" t="s">
        <v>343</v>
      </c>
      <c r="O349" s="168"/>
    </row>
    <row r="350" spans="1:15" ht="12.75">
      <c r="A350" s="175"/>
      <c r="B350" s="177"/>
      <c r="C350" s="531" t="s">
        <v>344</v>
      </c>
      <c r="D350" s="532"/>
      <c r="E350" s="178">
        <v>7.598</v>
      </c>
      <c r="F350" s="501"/>
      <c r="G350" s="179"/>
      <c r="M350" s="176" t="s">
        <v>344</v>
      </c>
      <c r="O350" s="168"/>
    </row>
    <row r="351" spans="1:15" ht="12.75">
      <c r="A351" s="175"/>
      <c r="B351" s="177"/>
      <c r="C351" s="531" t="s">
        <v>345</v>
      </c>
      <c r="D351" s="532"/>
      <c r="E351" s="178">
        <v>8.138</v>
      </c>
      <c r="F351" s="501"/>
      <c r="G351" s="179"/>
      <c r="M351" s="176" t="s">
        <v>345</v>
      </c>
      <c r="O351" s="168"/>
    </row>
    <row r="352" spans="1:15" ht="12.75">
      <c r="A352" s="175"/>
      <c r="B352" s="177"/>
      <c r="C352" s="531" t="s">
        <v>346</v>
      </c>
      <c r="D352" s="532"/>
      <c r="E352" s="178">
        <v>8.456</v>
      </c>
      <c r="F352" s="501"/>
      <c r="G352" s="179"/>
      <c r="M352" s="176" t="s">
        <v>346</v>
      </c>
      <c r="O352" s="168"/>
    </row>
    <row r="353" spans="1:15" ht="12.75">
      <c r="A353" s="175"/>
      <c r="B353" s="177"/>
      <c r="C353" s="531" t="s">
        <v>344</v>
      </c>
      <c r="D353" s="532"/>
      <c r="E353" s="178">
        <v>7.598</v>
      </c>
      <c r="F353" s="501"/>
      <c r="G353" s="179"/>
      <c r="M353" s="176" t="s">
        <v>344</v>
      </c>
      <c r="O353" s="168"/>
    </row>
    <row r="354" spans="1:15" ht="12.75">
      <c r="A354" s="175"/>
      <c r="B354" s="177"/>
      <c r="C354" s="531" t="s">
        <v>347</v>
      </c>
      <c r="D354" s="532"/>
      <c r="E354" s="178">
        <v>9.156</v>
      </c>
      <c r="F354" s="501"/>
      <c r="G354" s="179"/>
      <c r="M354" s="176" t="s">
        <v>347</v>
      </c>
      <c r="O354" s="168"/>
    </row>
    <row r="355" spans="1:15" ht="12.75">
      <c r="A355" s="175"/>
      <c r="B355" s="177"/>
      <c r="C355" s="531" t="s">
        <v>348</v>
      </c>
      <c r="D355" s="532"/>
      <c r="E355" s="178">
        <v>7.578</v>
      </c>
      <c r="F355" s="501"/>
      <c r="G355" s="179"/>
      <c r="M355" s="176" t="s">
        <v>348</v>
      </c>
      <c r="O355" s="168"/>
    </row>
    <row r="356" spans="1:15" ht="12.75">
      <c r="A356" s="175"/>
      <c r="B356" s="177"/>
      <c r="C356" s="531" t="s">
        <v>349</v>
      </c>
      <c r="D356" s="532"/>
      <c r="E356" s="178">
        <v>7.538</v>
      </c>
      <c r="F356" s="501"/>
      <c r="G356" s="179"/>
      <c r="M356" s="176" t="s">
        <v>349</v>
      </c>
      <c r="O356" s="168"/>
    </row>
    <row r="357" spans="1:15" ht="12.75">
      <c r="A357" s="175"/>
      <c r="B357" s="177"/>
      <c r="C357" s="531" t="s">
        <v>350</v>
      </c>
      <c r="D357" s="532"/>
      <c r="E357" s="178">
        <v>9.156</v>
      </c>
      <c r="F357" s="501"/>
      <c r="G357" s="179"/>
      <c r="M357" s="176" t="s">
        <v>350</v>
      </c>
      <c r="O357" s="168"/>
    </row>
    <row r="358" spans="1:15" ht="12.75">
      <c r="A358" s="175"/>
      <c r="B358" s="177"/>
      <c r="C358" s="531" t="s">
        <v>353</v>
      </c>
      <c r="D358" s="532"/>
      <c r="E358" s="178">
        <v>0</v>
      </c>
      <c r="F358" s="501"/>
      <c r="G358" s="179"/>
      <c r="M358" s="176" t="s">
        <v>353</v>
      </c>
      <c r="O358" s="168"/>
    </row>
    <row r="359" spans="1:15" ht="12.75">
      <c r="A359" s="175"/>
      <c r="B359" s="177"/>
      <c r="C359" s="531" t="s">
        <v>183</v>
      </c>
      <c r="D359" s="532"/>
      <c r="E359" s="178">
        <v>0</v>
      </c>
      <c r="F359" s="501"/>
      <c r="G359" s="179"/>
      <c r="M359" s="176" t="s">
        <v>183</v>
      </c>
      <c r="O359" s="168"/>
    </row>
    <row r="360" spans="1:15" ht="12.75">
      <c r="A360" s="175"/>
      <c r="B360" s="177"/>
      <c r="C360" s="531" t="s">
        <v>343</v>
      </c>
      <c r="D360" s="532"/>
      <c r="E360" s="178">
        <v>8.776</v>
      </c>
      <c r="F360" s="501"/>
      <c r="G360" s="179"/>
      <c r="M360" s="176" t="s">
        <v>343</v>
      </c>
      <c r="O360" s="168"/>
    </row>
    <row r="361" spans="1:15" ht="12.75">
      <c r="A361" s="175"/>
      <c r="B361" s="177"/>
      <c r="C361" s="531" t="s">
        <v>344</v>
      </c>
      <c r="D361" s="532"/>
      <c r="E361" s="178">
        <v>7.598</v>
      </c>
      <c r="F361" s="501"/>
      <c r="G361" s="179"/>
      <c r="M361" s="176" t="s">
        <v>344</v>
      </c>
      <c r="O361" s="168"/>
    </row>
    <row r="362" spans="1:15" ht="12.75">
      <c r="A362" s="175"/>
      <c r="B362" s="177"/>
      <c r="C362" s="531" t="s">
        <v>345</v>
      </c>
      <c r="D362" s="532"/>
      <c r="E362" s="178">
        <v>8.138</v>
      </c>
      <c r="F362" s="501"/>
      <c r="G362" s="179"/>
      <c r="M362" s="176" t="s">
        <v>345</v>
      </c>
      <c r="O362" s="168"/>
    </row>
    <row r="363" spans="1:15" ht="12.75">
      <c r="A363" s="175"/>
      <c r="B363" s="177"/>
      <c r="C363" s="531" t="s">
        <v>346</v>
      </c>
      <c r="D363" s="532"/>
      <c r="E363" s="178">
        <v>8.456</v>
      </c>
      <c r="F363" s="501"/>
      <c r="G363" s="179"/>
      <c r="M363" s="176" t="s">
        <v>346</v>
      </c>
      <c r="O363" s="168"/>
    </row>
    <row r="364" spans="1:15" ht="12.75">
      <c r="A364" s="175"/>
      <c r="B364" s="177"/>
      <c r="C364" s="531" t="s">
        <v>344</v>
      </c>
      <c r="D364" s="532"/>
      <c r="E364" s="178">
        <v>7.598</v>
      </c>
      <c r="F364" s="501"/>
      <c r="G364" s="179"/>
      <c r="M364" s="176" t="s">
        <v>344</v>
      </c>
      <c r="O364" s="168"/>
    </row>
    <row r="365" spans="1:15" ht="12.75">
      <c r="A365" s="175"/>
      <c r="B365" s="177"/>
      <c r="C365" s="531" t="s">
        <v>347</v>
      </c>
      <c r="D365" s="532"/>
      <c r="E365" s="178">
        <v>9.156</v>
      </c>
      <c r="F365" s="501"/>
      <c r="G365" s="179"/>
      <c r="M365" s="176" t="s">
        <v>347</v>
      </c>
      <c r="O365" s="168"/>
    </row>
    <row r="366" spans="1:15" ht="12.75">
      <c r="A366" s="175"/>
      <c r="B366" s="177"/>
      <c r="C366" s="531" t="s">
        <v>348</v>
      </c>
      <c r="D366" s="532"/>
      <c r="E366" s="178">
        <v>7.578</v>
      </c>
      <c r="F366" s="501"/>
      <c r="G366" s="179"/>
      <c r="M366" s="176" t="s">
        <v>348</v>
      </c>
      <c r="O366" s="168"/>
    </row>
    <row r="367" spans="1:15" ht="12.75">
      <c r="A367" s="175"/>
      <c r="B367" s="177"/>
      <c r="C367" s="531" t="s">
        <v>349</v>
      </c>
      <c r="D367" s="532"/>
      <c r="E367" s="178">
        <v>7.538</v>
      </c>
      <c r="F367" s="501"/>
      <c r="G367" s="179"/>
      <c r="M367" s="176" t="s">
        <v>349</v>
      </c>
      <c r="O367" s="168"/>
    </row>
    <row r="368" spans="1:15" ht="12.75">
      <c r="A368" s="175"/>
      <c r="B368" s="177"/>
      <c r="C368" s="531" t="s">
        <v>350</v>
      </c>
      <c r="D368" s="532"/>
      <c r="E368" s="178">
        <v>9.156</v>
      </c>
      <c r="F368" s="501"/>
      <c r="G368" s="179"/>
      <c r="M368" s="176" t="s">
        <v>350</v>
      </c>
      <c r="O368" s="168"/>
    </row>
    <row r="369" spans="1:57" ht="12.75">
      <c r="A369" s="180"/>
      <c r="B369" s="181" t="s">
        <v>76</v>
      </c>
      <c r="C369" s="182" t="str">
        <f>CONCATENATE(B289," ",C289)</f>
        <v>97 Prorážení otvorů</v>
      </c>
      <c r="D369" s="183"/>
      <c r="E369" s="184"/>
      <c r="F369" s="502"/>
      <c r="G369" s="186">
        <f>SUM(G289:G368)</f>
        <v>0</v>
      </c>
      <c r="O369" s="168">
        <v>4</v>
      </c>
      <c r="BA369" s="187">
        <f>SUM(BA289:BA368)</f>
        <v>0</v>
      </c>
      <c r="BB369" s="187">
        <f>SUM(BB289:BB368)</f>
        <v>0</v>
      </c>
      <c r="BC369" s="187">
        <f>SUM(BC289:BC368)</f>
        <v>0</v>
      </c>
      <c r="BD369" s="187">
        <f>SUM(BD289:BD368)</f>
        <v>0</v>
      </c>
      <c r="BE369" s="187">
        <f>SUM(BE289:BE368)</f>
        <v>0</v>
      </c>
    </row>
    <row r="370" spans="1:15" ht="12.75">
      <c r="A370" s="161" t="s">
        <v>73</v>
      </c>
      <c r="B370" s="162" t="s">
        <v>354</v>
      </c>
      <c r="C370" s="163" t="s">
        <v>355</v>
      </c>
      <c r="D370" s="164"/>
      <c r="E370" s="165"/>
      <c r="F370" s="503"/>
      <c r="G370" s="166"/>
      <c r="H370" s="167"/>
      <c r="I370" s="167"/>
      <c r="O370" s="168">
        <v>1</v>
      </c>
    </row>
    <row r="371" spans="1:104" ht="12.75">
      <c r="A371" s="169">
        <v>55</v>
      </c>
      <c r="B371" s="170" t="s">
        <v>356</v>
      </c>
      <c r="C371" s="171" t="s">
        <v>357</v>
      </c>
      <c r="D371" s="172" t="s">
        <v>94</v>
      </c>
      <c r="E371" s="173">
        <v>132.571714461</v>
      </c>
      <c r="F371" s="500">
        <v>0</v>
      </c>
      <c r="G371" s="174">
        <f>E371*F371</f>
        <v>0</v>
      </c>
      <c r="O371" s="168">
        <v>2</v>
      </c>
      <c r="AA371" s="144">
        <v>7</v>
      </c>
      <c r="AB371" s="144">
        <v>1</v>
      </c>
      <c r="AC371" s="144">
        <v>2</v>
      </c>
      <c r="AZ371" s="144">
        <v>1</v>
      </c>
      <c r="BA371" s="144">
        <f>IF(AZ371=1,G371,0)</f>
        <v>0</v>
      </c>
      <c r="BB371" s="144">
        <f>IF(AZ371=2,G371,0)</f>
        <v>0</v>
      </c>
      <c r="BC371" s="144">
        <f>IF(AZ371=3,G371,0)</f>
        <v>0</v>
      </c>
      <c r="BD371" s="144">
        <f>IF(AZ371=4,G371,0)</f>
        <v>0</v>
      </c>
      <c r="BE371" s="144">
        <f>IF(AZ371=5,G371,0)</f>
        <v>0</v>
      </c>
      <c r="CA371" s="168">
        <v>7</v>
      </c>
      <c r="CB371" s="168">
        <v>1</v>
      </c>
      <c r="CZ371" s="144">
        <v>0</v>
      </c>
    </row>
    <row r="372" spans="1:57" ht="12.75">
      <c r="A372" s="180"/>
      <c r="B372" s="181" t="s">
        <v>76</v>
      </c>
      <c r="C372" s="182" t="str">
        <f>CONCATENATE(B370," ",C370)</f>
        <v>99 Staveništní přesun hmot</v>
      </c>
      <c r="D372" s="183"/>
      <c r="E372" s="184"/>
      <c r="F372" s="502"/>
      <c r="G372" s="186">
        <f>SUM(G370:G371)</f>
        <v>0</v>
      </c>
      <c r="O372" s="168">
        <v>4</v>
      </c>
      <c r="BA372" s="187">
        <f>SUM(BA370:BA371)</f>
        <v>0</v>
      </c>
      <c r="BB372" s="187">
        <f>SUM(BB370:BB371)</f>
        <v>0</v>
      </c>
      <c r="BC372" s="187">
        <f>SUM(BC370:BC371)</f>
        <v>0</v>
      </c>
      <c r="BD372" s="187">
        <f>SUM(BD370:BD371)</f>
        <v>0</v>
      </c>
      <c r="BE372" s="187">
        <f>SUM(BE370:BE371)</f>
        <v>0</v>
      </c>
    </row>
    <row r="373" spans="1:15" ht="12.75">
      <c r="A373" s="161" t="s">
        <v>73</v>
      </c>
      <c r="B373" s="162" t="s">
        <v>358</v>
      </c>
      <c r="C373" s="163" t="s">
        <v>359</v>
      </c>
      <c r="D373" s="164"/>
      <c r="E373" s="165"/>
      <c r="F373" s="503"/>
      <c r="G373" s="166"/>
      <c r="H373" s="167"/>
      <c r="I373" s="167"/>
      <c r="O373" s="168">
        <v>1</v>
      </c>
    </row>
    <row r="374" spans="1:104" ht="12.75">
      <c r="A374" s="169">
        <v>56</v>
      </c>
      <c r="B374" s="170" t="s">
        <v>360</v>
      </c>
      <c r="C374" s="171" t="s">
        <v>361</v>
      </c>
      <c r="D374" s="172" t="s">
        <v>102</v>
      </c>
      <c r="E374" s="173">
        <v>287.012</v>
      </c>
      <c r="F374" s="500">
        <v>0</v>
      </c>
      <c r="G374" s="174">
        <f>E374*F374</f>
        <v>0</v>
      </c>
      <c r="O374" s="168">
        <v>2</v>
      </c>
      <c r="AA374" s="144">
        <v>1</v>
      </c>
      <c r="AB374" s="144">
        <v>7</v>
      </c>
      <c r="AC374" s="144">
        <v>7</v>
      </c>
      <c r="AZ374" s="144">
        <v>2</v>
      </c>
      <c r="BA374" s="144">
        <f>IF(AZ374=1,G374,0)</f>
        <v>0</v>
      </c>
      <c r="BB374" s="144">
        <f>IF(AZ374=2,G374,0)</f>
        <v>0</v>
      </c>
      <c r="BC374" s="144">
        <f>IF(AZ374=3,G374,0)</f>
        <v>0</v>
      </c>
      <c r="BD374" s="144">
        <f>IF(AZ374=4,G374,0)</f>
        <v>0</v>
      </c>
      <c r="BE374" s="144">
        <f>IF(AZ374=5,G374,0)</f>
        <v>0</v>
      </c>
      <c r="CA374" s="168">
        <v>1</v>
      </c>
      <c r="CB374" s="168">
        <v>7</v>
      </c>
      <c r="CZ374" s="144">
        <v>0.00021</v>
      </c>
    </row>
    <row r="375" spans="1:15" ht="12.75">
      <c r="A375" s="175"/>
      <c r="B375" s="177"/>
      <c r="C375" s="531" t="s">
        <v>229</v>
      </c>
      <c r="D375" s="532"/>
      <c r="E375" s="178">
        <v>0</v>
      </c>
      <c r="F375" s="501"/>
      <c r="G375" s="179"/>
      <c r="M375" s="176" t="s">
        <v>229</v>
      </c>
      <c r="O375" s="168"/>
    </row>
    <row r="376" spans="1:15" ht="12.75">
      <c r="A376" s="175"/>
      <c r="B376" s="177"/>
      <c r="C376" s="531" t="s">
        <v>89</v>
      </c>
      <c r="D376" s="532"/>
      <c r="E376" s="178">
        <v>0</v>
      </c>
      <c r="F376" s="501"/>
      <c r="G376" s="179"/>
      <c r="M376" s="176" t="s">
        <v>89</v>
      </c>
      <c r="O376" s="168"/>
    </row>
    <row r="377" spans="1:15" ht="12.75">
      <c r="A377" s="175"/>
      <c r="B377" s="177"/>
      <c r="C377" s="531" t="s">
        <v>362</v>
      </c>
      <c r="D377" s="532"/>
      <c r="E377" s="178">
        <v>0</v>
      </c>
      <c r="F377" s="501"/>
      <c r="G377" s="179"/>
      <c r="M377" s="176" t="s">
        <v>362</v>
      </c>
      <c r="O377" s="168"/>
    </row>
    <row r="378" spans="1:15" ht="12.75">
      <c r="A378" s="175"/>
      <c r="B378" s="177"/>
      <c r="C378" s="531" t="s">
        <v>248</v>
      </c>
      <c r="D378" s="532"/>
      <c r="E378" s="178">
        <v>100.08</v>
      </c>
      <c r="F378" s="501"/>
      <c r="G378" s="179"/>
      <c r="M378" s="176" t="s">
        <v>248</v>
      </c>
      <c r="O378" s="168"/>
    </row>
    <row r="379" spans="1:15" ht="12.75">
      <c r="A379" s="175"/>
      <c r="B379" s="177"/>
      <c r="C379" s="531" t="s">
        <v>363</v>
      </c>
      <c r="D379" s="532"/>
      <c r="E379" s="178">
        <v>0</v>
      </c>
      <c r="F379" s="501"/>
      <c r="G379" s="179"/>
      <c r="M379" s="176" t="s">
        <v>363</v>
      </c>
      <c r="O379" s="168"/>
    </row>
    <row r="380" spans="1:15" ht="12.75">
      <c r="A380" s="175"/>
      <c r="B380" s="177"/>
      <c r="C380" s="531" t="s">
        <v>364</v>
      </c>
      <c r="D380" s="532"/>
      <c r="E380" s="178">
        <v>14.32</v>
      </c>
      <c r="F380" s="501"/>
      <c r="G380" s="179"/>
      <c r="M380" s="176" t="s">
        <v>364</v>
      </c>
      <c r="O380" s="168"/>
    </row>
    <row r="381" spans="1:15" ht="12.75">
      <c r="A381" s="175"/>
      <c r="B381" s="177"/>
      <c r="C381" s="531" t="s">
        <v>365</v>
      </c>
      <c r="D381" s="532"/>
      <c r="E381" s="178">
        <v>99.18</v>
      </c>
      <c r="F381" s="501"/>
      <c r="G381" s="179"/>
      <c r="M381" s="176" t="s">
        <v>365</v>
      </c>
      <c r="O381" s="168"/>
    </row>
    <row r="382" spans="1:15" ht="12.75">
      <c r="A382" s="175"/>
      <c r="B382" s="177"/>
      <c r="C382" s="531" t="s">
        <v>366</v>
      </c>
      <c r="D382" s="532"/>
      <c r="E382" s="178">
        <v>8.16</v>
      </c>
      <c r="F382" s="501"/>
      <c r="G382" s="179"/>
      <c r="M382" s="176" t="s">
        <v>366</v>
      </c>
      <c r="O382" s="168"/>
    </row>
    <row r="383" spans="1:15" ht="12.75">
      <c r="A383" s="175"/>
      <c r="B383" s="177"/>
      <c r="C383" s="531" t="s">
        <v>367</v>
      </c>
      <c r="D383" s="532"/>
      <c r="E383" s="178">
        <v>59.28</v>
      </c>
      <c r="F383" s="501"/>
      <c r="G383" s="179"/>
      <c r="M383" s="176" t="s">
        <v>367</v>
      </c>
      <c r="O383" s="168"/>
    </row>
    <row r="384" spans="1:15" ht="12.75">
      <c r="A384" s="175"/>
      <c r="B384" s="177"/>
      <c r="C384" s="531" t="s">
        <v>368</v>
      </c>
      <c r="D384" s="532"/>
      <c r="E384" s="178">
        <v>0.516</v>
      </c>
      <c r="F384" s="501"/>
      <c r="G384" s="179"/>
      <c r="M384" s="176" t="s">
        <v>368</v>
      </c>
      <c r="O384" s="168"/>
    </row>
    <row r="385" spans="1:15" ht="12.75">
      <c r="A385" s="175"/>
      <c r="B385" s="177"/>
      <c r="C385" s="531" t="s">
        <v>369</v>
      </c>
      <c r="D385" s="532"/>
      <c r="E385" s="178">
        <v>5.13</v>
      </c>
      <c r="F385" s="501"/>
      <c r="G385" s="179"/>
      <c r="M385" s="176" t="s">
        <v>369</v>
      </c>
      <c r="O385" s="168"/>
    </row>
    <row r="386" spans="1:15" ht="12.75">
      <c r="A386" s="175"/>
      <c r="B386" s="177"/>
      <c r="C386" s="531" t="s">
        <v>370</v>
      </c>
      <c r="D386" s="532"/>
      <c r="E386" s="178">
        <v>0.346</v>
      </c>
      <c r="F386" s="501"/>
      <c r="G386" s="179"/>
      <c r="M386" s="176" t="s">
        <v>370</v>
      </c>
      <c r="O386" s="168"/>
    </row>
    <row r="387" spans="1:104" ht="12.75">
      <c r="A387" s="169">
        <v>57</v>
      </c>
      <c r="B387" s="170" t="s">
        <v>371</v>
      </c>
      <c r="C387" s="171" t="s">
        <v>372</v>
      </c>
      <c r="D387" s="172" t="s">
        <v>102</v>
      </c>
      <c r="E387" s="173">
        <v>186.932</v>
      </c>
      <c r="F387" s="500">
        <v>0</v>
      </c>
      <c r="G387" s="174">
        <f>E387*F387</f>
        <v>0</v>
      </c>
      <c r="O387" s="168">
        <v>2</v>
      </c>
      <c r="AA387" s="144">
        <v>1</v>
      </c>
      <c r="AB387" s="144">
        <v>7</v>
      </c>
      <c r="AC387" s="144">
        <v>7</v>
      </c>
      <c r="AZ387" s="144">
        <v>2</v>
      </c>
      <c r="BA387" s="144">
        <f>IF(AZ387=1,G387,0)</f>
        <v>0</v>
      </c>
      <c r="BB387" s="144">
        <f>IF(AZ387=2,G387,0)</f>
        <v>0</v>
      </c>
      <c r="BC387" s="144">
        <f>IF(AZ387=3,G387,0)</f>
        <v>0</v>
      </c>
      <c r="BD387" s="144">
        <f>IF(AZ387=4,G387,0)</f>
        <v>0</v>
      </c>
      <c r="BE387" s="144">
        <f>IF(AZ387=5,G387,0)</f>
        <v>0</v>
      </c>
      <c r="CA387" s="168">
        <v>1</v>
      </c>
      <c r="CB387" s="168">
        <v>7</v>
      </c>
      <c r="CZ387" s="144">
        <v>0.00126</v>
      </c>
    </row>
    <row r="388" spans="1:15" ht="12.75">
      <c r="A388" s="175"/>
      <c r="B388" s="177"/>
      <c r="C388" s="531" t="s">
        <v>89</v>
      </c>
      <c r="D388" s="532"/>
      <c r="E388" s="178">
        <v>0</v>
      </c>
      <c r="F388" s="501"/>
      <c r="G388" s="179"/>
      <c r="M388" s="176" t="s">
        <v>89</v>
      </c>
      <c r="O388" s="168"/>
    </row>
    <row r="389" spans="1:15" ht="12.75">
      <c r="A389" s="175"/>
      <c r="B389" s="177"/>
      <c r="C389" s="531" t="s">
        <v>364</v>
      </c>
      <c r="D389" s="532"/>
      <c r="E389" s="178">
        <v>14.32</v>
      </c>
      <c r="F389" s="501"/>
      <c r="G389" s="179"/>
      <c r="M389" s="176" t="s">
        <v>364</v>
      </c>
      <c r="O389" s="168"/>
    </row>
    <row r="390" spans="1:15" ht="12.75">
      <c r="A390" s="175"/>
      <c r="B390" s="177"/>
      <c r="C390" s="531" t="s">
        <v>365</v>
      </c>
      <c r="D390" s="532"/>
      <c r="E390" s="178">
        <v>99.18</v>
      </c>
      <c r="F390" s="501"/>
      <c r="G390" s="179"/>
      <c r="M390" s="176" t="s">
        <v>365</v>
      </c>
      <c r="O390" s="168"/>
    </row>
    <row r="391" spans="1:15" ht="12.75">
      <c r="A391" s="175"/>
      <c r="B391" s="177"/>
      <c r="C391" s="531" t="s">
        <v>366</v>
      </c>
      <c r="D391" s="532"/>
      <c r="E391" s="178">
        <v>8.16</v>
      </c>
      <c r="F391" s="501"/>
      <c r="G391" s="179"/>
      <c r="M391" s="176" t="s">
        <v>366</v>
      </c>
      <c r="O391" s="168"/>
    </row>
    <row r="392" spans="1:15" ht="12.75">
      <c r="A392" s="175"/>
      <c r="B392" s="177"/>
      <c r="C392" s="531" t="s">
        <v>367</v>
      </c>
      <c r="D392" s="532"/>
      <c r="E392" s="178">
        <v>59.28</v>
      </c>
      <c r="F392" s="501"/>
      <c r="G392" s="179"/>
      <c r="M392" s="176" t="s">
        <v>367</v>
      </c>
      <c r="O392" s="168"/>
    </row>
    <row r="393" spans="1:15" ht="12.75">
      <c r="A393" s="175"/>
      <c r="B393" s="177"/>
      <c r="C393" s="531" t="s">
        <v>368</v>
      </c>
      <c r="D393" s="532"/>
      <c r="E393" s="178">
        <v>0.516</v>
      </c>
      <c r="F393" s="501"/>
      <c r="G393" s="179"/>
      <c r="M393" s="176" t="s">
        <v>368</v>
      </c>
      <c r="O393" s="168"/>
    </row>
    <row r="394" spans="1:15" ht="12.75">
      <c r="A394" s="175"/>
      <c r="B394" s="177"/>
      <c r="C394" s="531" t="s">
        <v>369</v>
      </c>
      <c r="D394" s="532"/>
      <c r="E394" s="178">
        <v>5.13</v>
      </c>
      <c r="F394" s="501"/>
      <c r="G394" s="179"/>
      <c r="M394" s="176" t="s">
        <v>369</v>
      </c>
      <c r="O394" s="168"/>
    </row>
    <row r="395" spans="1:15" ht="12.75">
      <c r="A395" s="175"/>
      <c r="B395" s="177"/>
      <c r="C395" s="531" t="s">
        <v>370</v>
      </c>
      <c r="D395" s="532"/>
      <c r="E395" s="178">
        <v>0.346</v>
      </c>
      <c r="F395" s="501"/>
      <c r="G395" s="179"/>
      <c r="M395" s="176" t="s">
        <v>370</v>
      </c>
      <c r="O395" s="168"/>
    </row>
    <row r="396" spans="1:104" ht="12.75">
      <c r="A396" s="169">
        <v>58</v>
      </c>
      <c r="B396" s="170" t="s">
        <v>373</v>
      </c>
      <c r="C396" s="171" t="s">
        <v>374</v>
      </c>
      <c r="D396" s="172" t="s">
        <v>102</v>
      </c>
      <c r="E396" s="173">
        <v>100.08</v>
      </c>
      <c r="F396" s="500">
        <v>0</v>
      </c>
      <c r="G396" s="174">
        <f>E396*F396</f>
        <v>0</v>
      </c>
      <c r="O396" s="168">
        <v>2</v>
      </c>
      <c r="AA396" s="144">
        <v>1</v>
      </c>
      <c r="AB396" s="144">
        <v>7</v>
      </c>
      <c r="AC396" s="144">
        <v>7</v>
      </c>
      <c r="AZ396" s="144">
        <v>2</v>
      </c>
      <c r="BA396" s="144">
        <f>IF(AZ396=1,G396,0)</f>
        <v>0</v>
      </c>
      <c r="BB396" s="144">
        <f>IF(AZ396=2,G396,0)</f>
        <v>0</v>
      </c>
      <c r="BC396" s="144">
        <f>IF(AZ396=3,G396,0)</f>
        <v>0</v>
      </c>
      <c r="BD396" s="144">
        <f>IF(AZ396=4,G396,0)</f>
        <v>0</v>
      </c>
      <c r="BE396" s="144">
        <f>IF(AZ396=5,G396,0)</f>
        <v>0</v>
      </c>
      <c r="CA396" s="168">
        <v>1</v>
      </c>
      <c r="CB396" s="168">
        <v>7</v>
      </c>
      <c r="CZ396" s="144">
        <v>0.00368</v>
      </c>
    </row>
    <row r="397" spans="1:15" ht="12.75">
      <c r="A397" s="175"/>
      <c r="B397" s="177"/>
      <c r="C397" s="531" t="s">
        <v>229</v>
      </c>
      <c r="D397" s="532"/>
      <c r="E397" s="178">
        <v>0</v>
      </c>
      <c r="F397" s="501"/>
      <c r="G397" s="179"/>
      <c r="M397" s="176" t="s">
        <v>229</v>
      </c>
      <c r="O397" s="168"/>
    </row>
    <row r="398" spans="1:15" ht="12.75">
      <c r="A398" s="175"/>
      <c r="B398" s="177"/>
      <c r="C398" s="531" t="s">
        <v>89</v>
      </c>
      <c r="D398" s="532"/>
      <c r="E398" s="178">
        <v>0</v>
      </c>
      <c r="F398" s="501"/>
      <c r="G398" s="179"/>
      <c r="M398" s="176" t="s">
        <v>89</v>
      </c>
      <c r="O398" s="168"/>
    </row>
    <row r="399" spans="1:15" ht="12.75">
      <c r="A399" s="175"/>
      <c r="B399" s="177"/>
      <c r="C399" s="531" t="s">
        <v>248</v>
      </c>
      <c r="D399" s="532"/>
      <c r="E399" s="178">
        <v>100.08</v>
      </c>
      <c r="F399" s="501"/>
      <c r="G399" s="179"/>
      <c r="M399" s="176" t="s">
        <v>248</v>
      </c>
      <c r="O399" s="168"/>
    </row>
    <row r="400" spans="1:104" ht="12.75">
      <c r="A400" s="169">
        <v>59</v>
      </c>
      <c r="B400" s="170" t="s">
        <v>375</v>
      </c>
      <c r="C400" s="171" t="s">
        <v>376</v>
      </c>
      <c r="D400" s="172" t="s">
        <v>119</v>
      </c>
      <c r="E400" s="173">
        <v>233.42</v>
      </c>
      <c r="F400" s="500">
        <v>0</v>
      </c>
      <c r="G400" s="174">
        <f>E400*F400</f>
        <v>0</v>
      </c>
      <c r="O400" s="168">
        <v>2</v>
      </c>
      <c r="AA400" s="144">
        <v>1</v>
      </c>
      <c r="AB400" s="144">
        <v>7</v>
      </c>
      <c r="AC400" s="144">
        <v>7</v>
      </c>
      <c r="AZ400" s="144">
        <v>2</v>
      </c>
      <c r="BA400" s="144">
        <f>IF(AZ400=1,G400,0)</f>
        <v>0</v>
      </c>
      <c r="BB400" s="144">
        <f>IF(AZ400=2,G400,0)</f>
        <v>0</v>
      </c>
      <c r="BC400" s="144">
        <f>IF(AZ400=3,G400,0)</f>
        <v>0</v>
      </c>
      <c r="BD400" s="144">
        <f>IF(AZ400=4,G400,0)</f>
        <v>0</v>
      </c>
      <c r="BE400" s="144">
        <f>IF(AZ400=5,G400,0)</f>
        <v>0</v>
      </c>
      <c r="CA400" s="168">
        <v>1</v>
      </c>
      <c r="CB400" s="168">
        <v>7</v>
      </c>
      <c r="CZ400" s="144">
        <v>0.00032</v>
      </c>
    </row>
    <row r="401" spans="1:15" ht="12.75">
      <c r="A401" s="175"/>
      <c r="B401" s="177"/>
      <c r="C401" s="531" t="s">
        <v>89</v>
      </c>
      <c r="D401" s="532"/>
      <c r="E401" s="178">
        <v>0</v>
      </c>
      <c r="F401" s="501"/>
      <c r="G401" s="179"/>
      <c r="M401" s="176" t="s">
        <v>89</v>
      </c>
      <c r="O401" s="168"/>
    </row>
    <row r="402" spans="1:15" ht="12.75">
      <c r="A402" s="175"/>
      <c r="B402" s="177"/>
      <c r="C402" s="531" t="s">
        <v>377</v>
      </c>
      <c r="D402" s="532"/>
      <c r="E402" s="178">
        <v>143.2</v>
      </c>
      <c r="F402" s="501"/>
      <c r="G402" s="179"/>
      <c r="M402" s="176" t="s">
        <v>377</v>
      </c>
      <c r="O402" s="168"/>
    </row>
    <row r="403" spans="1:15" ht="12.75">
      <c r="A403" s="175"/>
      <c r="B403" s="177"/>
      <c r="C403" s="531" t="s">
        <v>378</v>
      </c>
      <c r="D403" s="532"/>
      <c r="E403" s="178">
        <v>81.6</v>
      </c>
      <c r="F403" s="501"/>
      <c r="G403" s="179"/>
      <c r="M403" s="176" t="s">
        <v>378</v>
      </c>
      <c r="O403" s="168"/>
    </row>
    <row r="404" spans="1:15" ht="12.75">
      <c r="A404" s="175"/>
      <c r="B404" s="177"/>
      <c r="C404" s="531" t="s">
        <v>379</v>
      </c>
      <c r="D404" s="532"/>
      <c r="E404" s="178">
        <v>5.16</v>
      </c>
      <c r="F404" s="501"/>
      <c r="G404" s="179"/>
      <c r="M404" s="176" t="s">
        <v>379</v>
      </c>
      <c r="O404" s="168"/>
    </row>
    <row r="405" spans="1:15" ht="12.75">
      <c r="A405" s="175"/>
      <c r="B405" s="177"/>
      <c r="C405" s="531" t="s">
        <v>380</v>
      </c>
      <c r="D405" s="532"/>
      <c r="E405" s="178">
        <v>3.46</v>
      </c>
      <c r="F405" s="501"/>
      <c r="G405" s="179"/>
      <c r="M405" s="176" t="s">
        <v>380</v>
      </c>
      <c r="O405" s="168"/>
    </row>
    <row r="406" spans="1:104" ht="12.75">
      <c r="A406" s="169">
        <v>60</v>
      </c>
      <c r="B406" s="170" t="s">
        <v>381</v>
      </c>
      <c r="C406" s="171" t="s">
        <v>382</v>
      </c>
      <c r="D406" s="172" t="s">
        <v>87</v>
      </c>
      <c r="E406" s="173">
        <v>240</v>
      </c>
      <c r="F406" s="500">
        <v>0</v>
      </c>
      <c r="G406" s="174">
        <f>E406*F406</f>
        <v>0</v>
      </c>
      <c r="O406" s="168">
        <v>2</v>
      </c>
      <c r="AA406" s="144">
        <v>1</v>
      </c>
      <c r="AB406" s="144">
        <v>7</v>
      </c>
      <c r="AC406" s="144">
        <v>7</v>
      </c>
      <c r="AZ406" s="144">
        <v>2</v>
      </c>
      <c r="BA406" s="144">
        <f>IF(AZ406=1,G406,0)</f>
        <v>0</v>
      </c>
      <c r="BB406" s="144">
        <f>IF(AZ406=2,G406,0)</f>
        <v>0</v>
      </c>
      <c r="BC406" s="144">
        <f>IF(AZ406=3,G406,0)</f>
        <v>0</v>
      </c>
      <c r="BD406" s="144">
        <f>IF(AZ406=4,G406,0)</f>
        <v>0</v>
      </c>
      <c r="BE406" s="144">
        <f>IF(AZ406=5,G406,0)</f>
        <v>0</v>
      </c>
      <c r="CA406" s="168">
        <v>1</v>
      </c>
      <c r="CB406" s="168">
        <v>7</v>
      </c>
      <c r="CZ406" s="144">
        <v>0.00043</v>
      </c>
    </row>
    <row r="407" spans="1:15" ht="12.75">
      <c r="A407" s="175"/>
      <c r="B407" s="177"/>
      <c r="C407" s="531" t="s">
        <v>89</v>
      </c>
      <c r="D407" s="532"/>
      <c r="E407" s="178">
        <v>0</v>
      </c>
      <c r="F407" s="501"/>
      <c r="G407" s="179"/>
      <c r="M407" s="176" t="s">
        <v>89</v>
      </c>
      <c r="O407" s="168"/>
    </row>
    <row r="408" spans="1:15" ht="12.75">
      <c r="A408" s="175"/>
      <c r="B408" s="177"/>
      <c r="C408" s="531" t="s">
        <v>383</v>
      </c>
      <c r="D408" s="532"/>
      <c r="E408" s="178">
        <v>240</v>
      </c>
      <c r="F408" s="501"/>
      <c r="G408" s="179"/>
      <c r="M408" s="176" t="s">
        <v>383</v>
      </c>
      <c r="O408" s="168"/>
    </row>
    <row r="409" spans="1:104" ht="12.75">
      <c r="A409" s="169">
        <v>61</v>
      </c>
      <c r="B409" s="170" t="s">
        <v>384</v>
      </c>
      <c r="C409" s="171" t="s">
        <v>385</v>
      </c>
      <c r="D409" s="172" t="s">
        <v>119</v>
      </c>
      <c r="E409" s="173">
        <v>155</v>
      </c>
      <c r="F409" s="500">
        <v>0</v>
      </c>
      <c r="G409" s="174">
        <f>E409*F409</f>
        <v>0</v>
      </c>
      <c r="O409" s="168">
        <v>2</v>
      </c>
      <c r="AA409" s="144">
        <v>1</v>
      </c>
      <c r="AB409" s="144">
        <v>7</v>
      </c>
      <c r="AC409" s="144">
        <v>7</v>
      </c>
      <c r="AZ409" s="144">
        <v>2</v>
      </c>
      <c r="BA409" s="144">
        <f>IF(AZ409=1,G409,0)</f>
        <v>0</v>
      </c>
      <c r="BB409" s="144">
        <f>IF(AZ409=2,G409,0)</f>
        <v>0</v>
      </c>
      <c r="BC409" s="144">
        <f>IF(AZ409=3,G409,0)</f>
        <v>0</v>
      </c>
      <c r="BD409" s="144">
        <f>IF(AZ409=4,G409,0)</f>
        <v>0</v>
      </c>
      <c r="BE409" s="144">
        <f>IF(AZ409=5,G409,0)</f>
        <v>0</v>
      </c>
      <c r="CA409" s="168">
        <v>1</v>
      </c>
      <c r="CB409" s="168">
        <v>7</v>
      </c>
      <c r="CZ409" s="144">
        <v>0.00032</v>
      </c>
    </row>
    <row r="410" spans="1:15" ht="12.75">
      <c r="A410" s="175"/>
      <c r="B410" s="177"/>
      <c r="C410" s="531" t="s">
        <v>89</v>
      </c>
      <c r="D410" s="532"/>
      <c r="E410" s="178">
        <v>0</v>
      </c>
      <c r="F410" s="501"/>
      <c r="G410" s="179"/>
      <c r="M410" s="176" t="s">
        <v>89</v>
      </c>
      <c r="O410" s="168"/>
    </row>
    <row r="411" spans="1:15" ht="12.75">
      <c r="A411" s="175"/>
      <c r="B411" s="177"/>
      <c r="C411" s="531" t="s">
        <v>386</v>
      </c>
      <c r="D411" s="532"/>
      <c r="E411" s="178">
        <v>155</v>
      </c>
      <c r="F411" s="501"/>
      <c r="G411" s="179"/>
      <c r="M411" s="176" t="s">
        <v>386</v>
      </c>
      <c r="O411" s="168"/>
    </row>
    <row r="412" spans="1:104" ht="12.75">
      <c r="A412" s="169">
        <v>62</v>
      </c>
      <c r="B412" s="170" t="s">
        <v>387</v>
      </c>
      <c r="C412" s="171" t="s">
        <v>388</v>
      </c>
      <c r="D412" s="172" t="s">
        <v>62</v>
      </c>
      <c r="E412" s="500"/>
      <c r="F412" s="500">
        <v>0</v>
      </c>
      <c r="G412" s="174">
        <f>E412*F412</f>
        <v>0</v>
      </c>
      <c r="O412" s="168">
        <v>2</v>
      </c>
      <c r="AA412" s="144">
        <v>7</v>
      </c>
      <c r="AB412" s="144">
        <v>1002</v>
      </c>
      <c r="AC412" s="144">
        <v>5</v>
      </c>
      <c r="AZ412" s="144">
        <v>2</v>
      </c>
      <c r="BA412" s="144">
        <f>IF(AZ412=1,G412,0)</f>
        <v>0</v>
      </c>
      <c r="BB412" s="144">
        <f>IF(AZ412=2,G412,0)</f>
        <v>0</v>
      </c>
      <c r="BC412" s="144">
        <f>IF(AZ412=3,G412,0)</f>
        <v>0</v>
      </c>
      <c r="BD412" s="144">
        <f>IF(AZ412=4,G412,0)</f>
        <v>0</v>
      </c>
      <c r="BE412" s="144">
        <f>IF(AZ412=5,G412,0)</f>
        <v>0</v>
      </c>
      <c r="CA412" s="168">
        <v>7</v>
      </c>
      <c r="CB412" s="168">
        <v>1002</v>
      </c>
      <c r="CZ412" s="144">
        <v>0</v>
      </c>
    </row>
    <row r="413" spans="1:57" ht="12.75">
      <c r="A413" s="180"/>
      <c r="B413" s="181" t="s">
        <v>76</v>
      </c>
      <c r="C413" s="182" t="str">
        <f>CONCATENATE(B373," ",C373)</f>
        <v>711 Izolace proti vodě</v>
      </c>
      <c r="D413" s="183"/>
      <c r="E413" s="184"/>
      <c r="F413" s="502"/>
      <c r="G413" s="186">
        <f>SUM(G373:G412)</f>
        <v>0</v>
      </c>
      <c r="O413" s="168">
        <v>4</v>
      </c>
      <c r="BA413" s="187">
        <f>SUM(BA373:BA412)</f>
        <v>0</v>
      </c>
      <c r="BB413" s="187">
        <f>SUM(BB373:BB412)</f>
        <v>0</v>
      </c>
      <c r="BC413" s="187">
        <f>SUM(BC373:BC412)</f>
        <v>0</v>
      </c>
      <c r="BD413" s="187">
        <f>SUM(BD373:BD412)</f>
        <v>0</v>
      </c>
      <c r="BE413" s="187">
        <f>SUM(BE373:BE412)</f>
        <v>0</v>
      </c>
    </row>
    <row r="414" spans="1:15" ht="12.75">
      <c r="A414" s="161" t="s">
        <v>73</v>
      </c>
      <c r="B414" s="162" t="s">
        <v>389</v>
      </c>
      <c r="C414" s="163" t="s">
        <v>390</v>
      </c>
      <c r="D414" s="164"/>
      <c r="E414" s="165"/>
      <c r="F414" s="503"/>
      <c r="G414" s="166"/>
      <c r="H414" s="167"/>
      <c r="I414" s="167"/>
      <c r="O414" s="168">
        <v>1</v>
      </c>
    </row>
    <row r="415" spans="1:104" ht="12.75">
      <c r="A415" s="169">
        <v>63</v>
      </c>
      <c r="B415" s="170" t="s">
        <v>391</v>
      </c>
      <c r="C415" s="171" t="s">
        <v>392</v>
      </c>
      <c r="D415" s="172" t="s">
        <v>119</v>
      </c>
      <c r="E415" s="173">
        <v>255.62</v>
      </c>
      <c r="F415" s="500">
        <v>0</v>
      </c>
      <c r="G415" s="174">
        <f>E415*F415</f>
        <v>0</v>
      </c>
      <c r="O415" s="168">
        <v>2</v>
      </c>
      <c r="AA415" s="144">
        <v>1</v>
      </c>
      <c r="AB415" s="144">
        <v>7</v>
      </c>
      <c r="AC415" s="144">
        <v>7</v>
      </c>
      <c r="AZ415" s="144">
        <v>2</v>
      </c>
      <c r="BA415" s="144">
        <f>IF(AZ415=1,G415,0)</f>
        <v>0</v>
      </c>
      <c r="BB415" s="144">
        <f>IF(AZ415=2,G415,0)</f>
        <v>0</v>
      </c>
      <c r="BC415" s="144">
        <f>IF(AZ415=3,G415,0)</f>
        <v>0</v>
      </c>
      <c r="BD415" s="144">
        <f>IF(AZ415=4,G415,0)</f>
        <v>0</v>
      </c>
      <c r="BE415" s="144">
        <f>IF(AZ415=5,G415,0)</f>
        <v>0</v>
      </c>
      <c r="CA415" s="168">
        <v>1</v>
      </c>
      <c r="CB415" s="168">
        <v>7</v>
      </c>
      <c r="CZ415" s="144">
        <v>0.00032</v>
      </c>
    </row>
    <row r="416" spans="1:15" ht="12.75">
      <c r="A416" s="175"/>
      <c r="B416" s="177"/>
      <c r="C416" s="531" t="s">
        <v>229</v>
      </c>
      <c r="D416" s="532"/>
      <c r="E416" s="178">
        <v>0</v>
      </c>
      <c r="F416" s="501"/>
      <c r="G416" s="179"/>
      <c r="M416" s="176" t="s">
        <v>229</v>
      </c>
      <c r="O416" s="168"/>
    </row>
    <row r="417" spans="1:15" ht="12.75">
      <c r="A417" s="175"/>
      <c r="B417" s="177"/>
      <c r="C417" s="531" t="s">
        <v>89</v>
      </c>
      <c r="D417" s="532"/>
      <c r="E417" s="178">
        <v>0</v>
      </c>
      <c r="F417" s="501"/>
      <c r="G417" s="179"/>
      <c r="M417" s="176" t="s">
        <v>89</v>
      </c>
      <c r="O417" s="168"/>
    </row>
    <row r="418" spans="1:15" ht="12.75">
      <c r="A418" s="175"/>
      <c r="B418" s="177"/>
      <c r="C418" s="531" t="s">
        <v>393</v>
      </c>
      <c r="D418" s="532"/>
      <c r="E418" s="178">
        <v>157.2</v>
      </c>
      <c r="F418" s="501"/>
      <c r="G418" s="179"/>
      <c r="M418" s="176" t="s">
        <v>393</v>
      </c>
      <c r="O418" s="168"/>
    </row>
    <row r="419" spans="1:15" ht="12.75">
      <c r="A419" s="175"/>
      <c r="B419" s="177"/>
      <c r="C419" s="531" t="s">
        <v>394</v>
      </c>
      <c r="D419" s="532"/>
      <c r="E419" s="178">
        <v>88.6</v>
      </c>
      <c r="F419" s="501"/>
      <c r="G419" s="179"/>
      <c r="M419" s="176" t="s">
        <v>394</v>
      </c>
      <c r="O419" s="168"/>
    </row>
    <row r="420" spans="1:15" ht="12.75">
      <c r="A420" s="175"/>
      <c r="B420" s="177"/>
      <c r="C420" s="531" t="s">
        <v>395</v>
      </c>
      <c r="D420" s="532"/>
      <c r="E420" s="178">
        <v>5.76</v>
      </c>
      <c r="F420" s="501"/>
      <c r="G420" s="179"/>
      <c r="M420" s="176" t="s">
        <v>395</v>
      </c>
      <c r="O420" s="168"/>
    </row>
    <row r="421" spans="1:15" ht="12.75">
      <c r="A421" s="175"/>
      <c r="B421" s="177"/>
      <c r="C421" s="531" t="s">
        <v>396</v>
      </c>
      <c r="D421" s="532"/>
      <c r="E421" s="178">
        <v>4.06</v>
      </c>
      <c r="F421" s="501"/>
      <c r="G421" s="179"/>
      <c r="M421" s="176" t="s">
        <v>396</v>
      </c>
      <c r="O421" s="168"/>
    </row>
    <row r="422" spans="1:104" ht="12.75">
      <c r="A422" s="169">
        <v>64</v>
      </c>
      <c r="B422" s="170" t="s">
        <v>397</v>
      </c>
      <c r="C422" s="171" t="s">
        <v>398</v>
      </c>
      <c r="D422" s="172" t="s">
        <v>102</v>
      </c>
      <c r="E422" s="173">
        <v>100.08</v>
      </c>
      <c r="F422" s="500">
        <v>0</v>
      </c>
      <c r="G422" s="174">
        <f>E422*F422</f>
        <v>0</v>
      </c>
      <c r="O422" s="168">
        <v>2</v>
      </c>
      <c r="AA422" s="144">
        <v>1</v>
      </c>
      <c r="AB422" s="144">
        <v>7</v>
      </c>
      <c r="AC422" s="144">
        <v>7</v>
      </c>
      <c r="AZ422" s="144">
        <v>2</v>
      </c>
      <c r="BA422" s="144">
        <f>IF(AZ422=1,G422,0)</f>
        <v>0</v>
      </c>
      <c r="BB422" s="144">
        <f>IF(AZ422=2,G422,0)</f>
        <v>0</v>
      </c>
      <c r="BC422" s="144">
        <f>IF(AZ422=3,G422,0)</f>
        <v>0</v>
      </c>
      <c r="BD422" s="144">
        <f>IF(AZ422=4,G422,0)</f>
        <v>0</v>
      </c>
      <c r="BE422" s="144">
        <f>IF(AZ422=5,G422,0)</f>
        <v>0</v>
      </c>
      <c r="CA422" s="168">
        <v>1</v>
      </c>
      <c r="CB422" s="168">
        <v>7</v>
      </c>
      <c r="CZ422" s="144">
        <v>0</v>
      </c>
    </row>
    <row r="423" spans="1:15" ht="12.75">
      <c r="A423" s="175"/>
      <c r="B423" s="177"/>
      <c r="C423" s="531" t="s">
        <v>229</v>
      </c>
      <c r="D423" s="532"/>
      <c r="E423" s="178">
        <v>0</v>
      </c>
      <c r="F423" s="501"/>
      <c r="G423" s="179"/>
      <c r="M423" s="176" t="s">
        <v>229</v>
      </c>
      <c r="O423" s="168"/>
    </row>
    <row r="424" spans="1:15" ht="12.75">
      <c r="A424" s="175"/>
      <c r="B424" s="177"/>
      <c r="C424" s="531" t="s">
        <v>89</v>
      </c>
      <c r="D424" s="532"/>
      <c r="E424" s="178">
        <v>0</v>
      </c>
      <c r="F424" s="501"/>
      <c r="G424" s="179"/>
      <c r="M424" s="176" t="s">
        <v>89</v>
      </c>
      <c r="O424" s="168"/>
    </row>
    <row r="425" spans="1:15" ht="12.75">
      <c r="A425" s="175"/>
      <c r="B425" s="177"/>
      <c r="C425" s="531" t="s">
        <v>248</v>
      </c>
      <c r="D425" s="532"/>
      <c r="E425" s="178">
        <v>100.08</v>
      </c>
      <c r="F425" s="501"/>
      <c r="G425" s="179"/>
      <c r="M425" s="176" t="s">
        <v>248</v>
      </c>
      <c r="O425" s="168"/>
    </row>
    <row r="426" spans="1:104" ht="12.75">
      <c r="A426" s="169">
        <v>65</v>
      </c>
      <c r="B426" s="170" t="s">
        <v>399</v>
      </c>
      <c r="C426" s="171" t="s">
        <v>400</v>
      </c>
      <c r="D426" s="172" t="s">
        <v>102</v>
      </c>
      <c r="E426" s="173">
        <v>204.1632</v>
      </c>
      <c r="F426" s="500">
        <v>0</v>
      </c>
      <c r="G426" s="174">
        <f>E426*F426</f>
        <v>0</v>
      </c>
      <c r="O426" s="168">
        <v>2</v>
      </c>
      <c r="AA426" s="144">
        <v>3</v>
      </c>
      <c r="AB426" s="144">
        <v>7</v>
      </c>
      <c r="AC426" s="144" t="s">
        <v>399</v>
      </c>
      <c r="AZ426" s="144">
        <v>2</v>
      </c>
      <c r="BA426" s="144">
        <f>IF(AZ426=1,G426,0)</f>
        <v>0</v>
      </c>
      <c r="BB426" s="144">
        <f>IF(AZ426=2,G426,0)</f>
        <v>0</v>
      </c>
      <c r="BC426" s="144">
        <f>IF(AZ426=3,G426,0)</f>
        <v>0</v>
      </c>
      <c r="BD426" s="144">
        <f>IF(AZ426=4,G426,0)</f>
        <v>0</v>
      </c>
      <c r="BE426" s="144">
        <f>IF(AZ426=5,G426,0)</f>
        <v>0</v>
      </c>
      <c r="CA426" s="168">
        <v>3</v>
      </c>
      <c r="CB426" s="168">
        <v>7</v>
      </c>
      <c r="CZ426" s="144">
        <v>0.00017</v>
      </c>
    </row>
    <row r="427" spans="1:15" ht="12.75">
      <c r="A427" s="175"/>
      <c r="B427" s="177"/>
      <c r="C427" s="531" t="s">
        <v>229</v>
      </c>
      <c r="D427" s="532"/>
      <c r="E427" s="178">
        <v>0</v>
      </c>
      <c r="F427" s="501"/>
      <c r="G427" s="179"/>
      <c r="M427" s="176" t="s">
        <v>229</v>
      </c>
      <c r="O427" s="168"/>
    </row>
    <row r="428" spans="1:15" ht="12.75">
      <c r="A428" s="175"/>
      <c r="B428" s="177"/>
      <c r="C428" s="531" t="s">
        <v>89</v>
      </c>
      <c r="D428" s="532"/>
      <c r="E428" s="178">
        <v>0</v>
      </c>
      <c r="F428" s="501"/>
      <c r="G428" s="179"/>
      <c r="M428" s="176" t="s">
        <v>89</v>
      </c>
      <c r="O428" s="168"/>
    </row>
    <row r="429" spans="1:15" ht="12.75">
      <c r="A429" s="175"/>
      <c r="B429" s="177"/>
      <c r="C429" s="531" t="s">
        <v>401</v>
      </c>
      <c r="D429" s="532"/>
      <c r="E429" s="178">
        <v>204.1632</v>
      </c>
      <c r="F429" s="501"/>
      <c r="G429" s="179"/>
      <c r="M429" s="176" t="s">
        <v>401</v>
      </c>
      <c r="O429" s="168"/>
    </row>
    <row r="430" spans="1:104" ht="12.75">
      <c r="A430" s="169">
        <v>66</v>
      </c>
      <c r="B430" s="170" t="s">
        <v>402</v>
      </c>
      <c r="C430" s="171" t="s">
        <v>403</v>
      </c>
      <c r="D430" s="172" t="s">
        <v>62</v>
      </c>
      <c r="E430" s="500"/>
      <c r="F430" s="500">
        <v>0</v>
      </c>
      <c r="G430" s="174">
        <f>E430*F430</f>
        <v>0</v>
      </c>
      <c r="O430" s="168">
        <v>2</v>
      </c>
      <c r="AA430" s="144">
        <v>7</v>
      </c>
      <c r="AB430" s="144">
        <v>1002</v>
      </c>
      <c r="AC430" s="144">
        <v>5</v>
      </c>
      <c r="AZ430" s="144">
        <v>2</v>
      </c>
      <c r="BA430" s="144">
        <f>IF(AZ430=1,G430,0)</f>
        <v>0</v>
      </c>
      <c r="BB430" s="144">
        <f>IF(AZ430=2,G430,0)</f>
        <v>0</v>
      </c>
      <c r="BC430" s="144">
        <f>IF(AZ430=3,G430,0)</f>
        <v>0</v>
      </c>
      <c r="BD430" s="144">
        <f>IF(AZ430=4,G430,0)</f>
        <v>0</v>
      </c>
      <c r="BE430" s="144">
        <f>IF(AZ430=5,G430,0)</f>
        <v>0</v>
      </c>
      <c r="CA430" s="168">
        <v>7</v>
      </c>
      <c r="CB430" s="168">
        <v>1002</v>
      </c>
      <c r="CZ430" s="144">
        <v>0</v>
      </c>
    </row>
    <row r="431" spans="1:57" ht="12.75">
      <c r="A431" s="180"/>
      <c r="B431" s="181" t="s">
        <v>76</v>
      </c>
      <c r="C431" s="182" t="str">
        <f>CONCATENATE(B414," ",C414)</f>
        <v>713 Izolace tepelné</v>
      </c>
      <c r="D431" s="183"/>
      <c r="E431" s="184"/>
      <c r="F431" s="502"/>
      <c r="G431" s="186">
        <f>SUM(G414:G430)</f>
        <v>0</v>
      </c>
      <c r="O431" s="168">
        <v>4</v>
      </c>
      <c r="BA431" s="187">
        <f>SUM(BA414:BA430)</f>
        <v>0</v>
      </c>
      <c r="BB431" s="187">
        <f>SUM(BB414:BB430)</f>
        <v>0</v>
      </c>
      <c r="BC431" s="187">
        <f>SUM(BC414:BC430)</f>
        <v>0</v>
      </c>
      <c r="BD431" s="187">
        <f>SUM(BD414:BD430)</f>
        <v>0</v>
      </c>
      <c r="BE431" s="187">
        <f>SUM(BE414:BE430)</f>
        <v>0</v>
      </c>
    </row>
    <row r="432" spans="1:15" ht="12.75">
      <c r="A432" s="161" t="s">
        <v>73</v>
      </c>
      <c r="B432" s="162" t="s">
        <v>404</v>
      </c>
      <c r="C432" s="163" t="s">
        <v>405</v>
      </c>
      <c r="D432" s="164"/>
      <c r="E432" s="165"/>
      <c r="F432" s="503"/>
      <c r="G432" s="166"/>
      <c r="H432" s="167"/>
      <c r="I432" s="167"/>
      <c r="O432" s="168">
        <v>1</v>
      </c>
    </row>
    <row r="433" spans="1:104" ht="12.75">
      <c r="A433" s="169">
        <v>67</v>
      </c>
      <c r="B433" s="170" t="s">
        <v>406</v>
      </c>
      <c r="C433" s="171" t="s">
        <v>407</v>
      </c>
      <c r="D433" s="172" t="s">
        <v>280</v>
      </c>
      <c r="E433" s="173">
        <v>1</v>
      </c>
      <c r="F433" s="500">
        <f>ZTI!H50</f>
        <v>0</v>
      </c>
      <c r="G433" s="174">
        <f>E433*F433</f>
        <v>0</v>
      </c>
      <c r="O433" s="168">
        <v>2</v>
      </c>
      <c r="AA433" s="144">
        <v>12</v>
      </c>
      <c r="AB433" s="144">
        <v>0</v>
      </c>
      <c r="AC433" s="144">
        <v>134</v>
      </c>
      <c r="AZ433" s="144">
        <v>2</v>
      </c>
      <c r="BA433" s="144">
        <f>IF(AZ433=1,G433,0)</f>
        <v>0</v>
      </c>
      <c r="BB433" s="144">
        <f>IF(AZ433=2,G433,0)</f>
        <v>0</v>
      </c>
      <c r="BC433" s="144">
        <f>IF(AZ433=3,G433,0)</f>
        <v>0</v>
      </c>
      <c r="BD433" s="144">
        <f>IF(AZ433=4,G433,0)</f>
        <v>0</v>
      </c>
      <c r="BE433" s="144">
        <f>IF(AZ433=5,G433,0)</f>
        <v>0</v>
      </c>
      <c r="CA433" s="168">
        <v>12</v>
      </c>
      <c r="CB433" s="168">
        <v>0</v>
      </c>
      <c r="CZ433" s="144">
        <v>0</v>
      </c>
    </row>
    <row r="434" spans="1:104" ht="12.75">
      <c r="A434" s="169">
        <v>68</v>
      </c>
      <c r="B434" s="170" t="s">
        <v>408</v>
      </c>
      <c r="C434" s="171" t="s">
        <v>409</v>
      </c>
      <c r="D434" s="172" t="s">
        <v>62</v>
      </c>
      <c r="E434" s="500"/>
      <c r="F434" s="500">
        <v>0</v>
      </c>
      <c r="G434" s="174">
        <f>E434*F434</f>
        <v>0</v>
      </c>
      <c r="O434" s="168">
        <v>2</v>
      </c>
      <c r="AA434" s="144">
        <v>12</v>
      </c>
      <c r="AB434" s="144">
        <v>0</v>
      </c>
      <c r="AC434" s="144">
        <v>135</v>
      </c>
      <c r="AZ434" s="144">
        <v>2</v>
      </c>
      <c r="BA434" s="144">
        <f>IF(AZ434=1,G434,0)</f>
        <v>0</v>
      </c>
      <c r="BB434" s="144">
        <f>IF(AZ434=2,G434,0)</f>
        <v>0</v>
      </c>
      <c r="BC434" s="144">
        <f>IF(AZ434=3,G434,0)</f>
        <v>0</v>
      </c>
      <c r="BD434" s="144">
        <f>IF(AZ434=4,G434,0)</f>
        <v>0</v>
      </c>
      <c r="BE434" s="144">
        <f>IF(AZ434=5,G434,0)</f>
        <v>0</v>
      </c>
      <c r="CA434" s="168">
        <v>12</v>
      </c>
      <c r="CB434" s="168">
        <v>0</v>
      </c>
      <c r="CZ434" s="144">
        <v>0</v>
      </c>
    </row>
    <row r="435" spans="1:57" ht="12.75">
      <c r="A435" s="180"/>
      <c r="B435" s="181" t="s">
        <v>76</v>
      </c>
      <c r="C435" s="182" t="str">
        <f>CONCATENATE(B432," ",C432)</f>
        <v>720 Zdravotechnická instalace</v>
      </c>
      <c r="D435" s="183"/>
      <c r="E435" s="184"/>
      <c r="F435" s="502"/>
      <c r="G435" s="186">
        <f>SUM(G432:G434)</f>
        <v>0</v>
      </c>
      <c r="O435" s="168">
        <v>4</v>
      </c>
      <c r="BA435" s="187">
        <f>SUM(BA432:BA434)</f>
        <v>0</v>
      </c>
      <c r="BB435" s="187">
        <f>SUM(BB432:BB434)</f>
        <v>0</v>
      </c>
      <c r="BC435" s="187">
        <f>SUM(BC432:BC434)</f>
        <v>0</v>
      </c>
      <c r="BD435" s="187">
        <f>SUM(BD432:BD434)</f>
        <v>0</v>
      </c>
      <c r="BE435" s="187">
        <f>SUM(BE432:BE434)</f>
        <v>0</v>
      </c>
    </row>
    <row r="436" spans="1:15" ht="12.75">
      <c r="A436" s="161" t="s">
        <v>73</v>
      </c>
      <c r="B436" s="162" t="s">
        <v>410</v>
      </c>
      <c r="C436" s="163" t="s">
        <v>411</v>
      </c>
      <c r="D436" s="164"/>
      <c r="E436" s="165"/>
      <c r="F436" s="503"/>
      <c r="G436" s="166"/>
      <c r="H436" s="167"/>
      <c r="I436" s="167"/>
      <c r="O436" s="168">
        <v>1</v>
      </c>
    </row>
    <row r="437" spans="1:104" ht="12.75">
      <c r="A437" s="169">
        <v>69</v>
      </c>
      <c r="B437" s="170" t="s">
        <v>412</v>
      </c>
      <c r="C437" s="171" t="s">
        <v>413</v>
      </c>
      <c r="D437" s="172" t="s">
        <v>414</v>
      </c>
      <c r="E437" s="173">
        <v>211</v>
      </c>
      <c r="F437" s="500">
        <v>0</v>
      </c>
      <c r="G437" s="174">
        <f>E437*F437</f>
        <v>0</v>
      </c>
      <c r="O437" s="168">
        <v>2</v>
      </c>
      <c r="AA437" s="144">
        <v>1</v>
      </c>
      <c r="AB437" s="144">
        <v>7</v>
      </c>
      <c r="AC437" s="144">
        <v>7</v>
      </c>
      <c r="AZ437" s="144">
        <v>2</v>
      </c>
      <c r="BA437" s="144">
        <f>IF(AZ437=1,G437,0)</f>
        <v>0</v>
      </c>
      <c r="BB437" s="144">
        <f>IF(AZ437=2,G437,0)</f>
        <v>0</v>
      </c>
      <c r="BC437" s="144">
        <f>IF(AZ437=3,G437,0)</f>
        <v>0</v>
      </c>
      <c r="BD437" s="144">
        <f>IF(AZ437=4,G437,0)</f>
        <v>0</v>
      </c>
      <c r="BE437" s="144">
        <f>IF(AZ437=5,G437,0)</f>
        <v>0</v>
      </c>
      <c r="CA437" s="168">
        <v>1</v>
      </c>
      <c r="CB437" s="168">
        <v>7</v>
      </c>
      <c r="CZ437" s="144">
        <v>3E-05</v>
      </c>
    </row>
    <row r="438" spans="1:15" ht="12.75">
      <c r="A438" s="175"/>
      <c r="B438" s="177"/>
      <c r="C438" s="531" t="s">
        <v>415</v>
      </c>
      <c r="D438" s="532"/>
      <c r="E438" s="178">
        <v>0</v>
      </c>
      <c r="F438" s="501"/>
      <c r="G438" s="179"/>
      <c r="M438" s="176" t="s">
        <v>415</v>
      </c>
      <c r="O438" s="168"/>
    </row>
    <row r="439" spans="1:15" ht="12.75">
      <c r="A439" s="175"/>
      <c r="B439" s="177"/>
      <c r="C439" s="531" t="s">
        <v>416</v>
      </c>
      <c r="D439" s="532"/>
      <c r="E439" s="178">
        <v>180</v>
      </c>
      <c r="F439" s="501"/>
      <c r="G439" s="179"/>
      <c r="M439" s="176" t="s">
        <v>416</v>
      </c>
      <c r="O439" s="168"/>
    </row>
    <row r="440" spans="1:15" ht="12.75">
      <c r="A440" s="175"/>
      <c r="B440" s="177"/>
      <c r="C440" s="531" t="s">
        <v>417</v>
      </c>
      <c r="D440" s="532"/>
      <c r="E440" s="178">
        <v>0</v>
      </c>
      <c r="F440" s="501"/>
      <c r="G440" s="179"/>
      <c r="M440" s="176" t="s">
        <v>417</v>
      </c>
      <c r="O440" s="168"/>
    </row>
    <row r="441" spans="1:15" ht="12.75">
      <c r="A441" s="175"/>
      <c r="B441" s="177"/>
      <c r="C441" s="531" t="s">
        <v>418</v>
      </c>
      <c r="D441" s="532"/>
      <c r="E441" s="178">
        <v>0</v>
      </c>
      <c r="F441" s="501"/>
      <c r="G441" s="179"/>
      <c r="M441" s="176" t="s">
        <v>418</v>
      </c>
      <c r="O441" s="168"/>
    </row>
    <row r="442" spans="1:15" ht="12.75">
      <c r="A442" s="175"/>
      <c r="B442" s="177"/>
      <c r="C442" s="531" t="s">
        <v>419</v>
      </c>
      <c r="D442" s="532"/>
      <c r="E442" s="178">
        <v>5</v>
      </c>
      <c r="F442" s="501"/>
      <c r="G442" s="179"/>
      <c r="M442" s="176">
        <v>5</v>
      </c>
      <c r="O442" s="168"/>
    </row>
    <row r="443" spans="1:15" ht="12.75">
      <c r="A443" s="175"/>
      <c r="B443" s="177"/>
      <c r="C443" s="531" t="s">
        <v>420</v>
      </c>
      <c r="D443" s="532"/>
      <c r="E443" s="178">
        <v>0</v>
      </c>
      <c r="F443" s="501"/>
      <c r="G443" s="179"/>
      <c r="M443" s="176" t="s">
        <v>420</v>
      </c>
      <c r="O443" s="168"/>
    </row>
    <row r="444" spans="1:15" ht="12.75">
      <c r="A444" s="175"/>
      <c r="B444" s="177"/>
      <c r="C444" s="531" t="s">
        <v>418</v>
      </c>
      <c r="D444" s="532"/>
      <c r="E444" s="178">
        <v>0</v>
      </c>
      <c r="F444" s="501"/>
      <c r="G444" s="179"/>
      <c r="M444" s="176" t="s">
        <v>418</v>
      </c>
      <c r="O444" s="168"/>
    </row>
    <row r="445" spans="1:15" ht="12.75">
      <c r="A445" s="175"/>
      <c r="B445" s="177"/>
      <c r="C445" s="531" t="s">
        <v>419</v>
      </c>
      <c r="D445" s="532"/>
      <c r="E445" s="178">
        <v>5</v>
      </c>
      <c r="F445" s="501"/>
      <c r="G445" s="179"/>
      <c r="M445" s="176">
        <v>5</v>
      </c>
      <c r="O445" s="168"/>
    </row>
    <row r="446" spans="1:15" ht="12.75">
      <c r="A446" s="175"/>
      <c r="B446" s="177"/>
      <c r="C446" s="531" t="s">
        <v>421</v>
      </c>
      <c r="D446" s="532"/>
      <c r="E446" s="178">
        <v>0</v>
      </c>
      <c r="F446" s="501"/>
      <c r="G446" s="179"/>
      <c r="M446" s="176" t="s">
        <v>421</v>
      </c>
      <c r="O446" s="168"/>
    </row>
    <row r="447" spans="1:15" ht="12.75">
      <c r="A447" s="175"/>
      <c r="B447" s="177"/>
      <c r="C447" s="531" t="s">
        <v>422</v>
      </c>
      <c r="D447" s="532"/>
      <c r="E447" s="178">
        <v>0</v>
      </c>
      <c r="F447" s="501"/>
      <c r="G447" s="179"/>
      <c r="M447" s="176" t="s">
        <v>422</v>
      </c>
      <c r="O447" s="168"/>
    </row>
    <row r="448" spans="1:15" ht="12.75">
      <c r="A448" s="175"/>
      <c r="B448" s="177"/>
      <c r="C448" s="531" t="s">
        <v>423</v>
      </c>
      <c r="D448" s="532"/>
      <c r="E448" s="178">
        <v>6</v>
      </c>
      <c r="F448" s="501"/>
      <c r="G448" s="179"/>
      <c r="M448" s="176">
        <v>6</v>
      </c>
      <c r="O448" s="168"/>
    </row>
    <row r="449" spans="1:15" ht="12.75">
      <c r="A449" s="175"/>
      <c r="B449" s="177"/>
      <c r="C449" s="531" t="s">
        <v>424</v>
      </c>
      <c r="D449" s="532"/>
      <c r="E449" s="178">
        <v>0</v>
      </c>
      <c r="F449" s="501"/>
      <c r="G449" s="179"/>
      <c r="M449" s="176" t="s">
        <v>424</v>
      </c>
      <c r="O449" s="168"/>
    </row>
    <row r="450" spans="1:15" ht="12.75">
      <c r="A450" s="175"/>
      <c r="B450" s="177"/>
      <c r="C450" s="531" t="s">
        <v>425</v>
      </c>
      <c r="D450" s="532"/>
      <c r="E450" s="178">
        <v>0</v>
      </c>
      <c r="F450" s="501"/>
      <c r="G450" s="179"/>
      <c r="M450" s="176" t="s">
        <v>425</v>
      </c>
      <c r="O450" s="168"/>
    </row>
    <row r="451" spans="1:15" ht="12.75">
      <c r="A451" s="175"/>
      <c r="B451" s="177"/>
      <c r="C451" s="531" t="s">
        <v>423</v>
      </c>
      <c r="D451" s="532"/>
      <c r="E451" s="178">
        <v>6</v>
      </c>
      <c r="F451" s="501"/>
      <c r="G451" s="179"/>
      <c r="M451" s="176">
        <v>6</v>
      </c>
      <c r="O451" s="168"/>
    </row>
    <row r="452" spans="1:15" ht="12.75">
      <c r="A452" s="175"/>
      <c r="B452" s="177"/>
      <c r="C452" s="531" t="s">
        <v>426</v>
      </c>
      <c r="D452" s="532"/>
      <c r="E452" s="178">
        <v>0</v>
      </c>
      <c r="F452" s="501"/>
      <c r="G452" s="179"/>
      <c r="M452" s="176" t="s">
        <v>426</v>
      </c>
      <c r="O452" s="168"/>
    </row>
    <row r="453" spans="1:15" ht="12.75">
      <c r="A453" s="175"/>
      <c r="B453" s="177"/>
      <c r="C453" s="531" t="s">
        <v>425</v>
      </c>
      <c r="D453" s="532"/>
      <c r="E453" s="178">
        <v>0</v>
      </c>
      <c r="F453" s="501"/>
      <c r="G453" s="179"/>
      <c r="M453" s="176" t="s">
        <v>425</v>
      </c>
      <c r="O453" s="168"/>
    </row>
    <row r="454" spans="1:15" ht="12.75">
      <c r="A454" s="175"/>
      <c r="B454" s="177"/>
      <c r="C454" s="531" t="s">
        <v>423</v>
      </c>
      <c r="D454" s="532"/>
      <c r="E454" s="178">
        <v>6</v>
      </c>
      <c r="F454" s="501"/>
      <c r="G454" s="179"/>
      <c r="M454" s="176">
        <v>6</v>
      </c>
      <c r="O454" s="168"/>
    </row>
    <row r="455" spans="1:15" ht="12.75">
      <c r="A455" s="175"/>
      <c r="B455" s="177"/>
      <c r="C455" s="531" t="s">
        <v>427</v>
      </c>
      <c r="D455" s="532"/>
      <c r="E455" s="178">
        <v>0</v>
      </c>
      <c r="F455" s="501"/>
      <c r="G455" s="179"/>
      <c r="M455" s="176" t="s">
        <v>427</v>
      </c>
      <c r="O455" s="168"/>
    </row>
    <row r="456" spans="1:15" ht="12.75">
      <c r="A456" s="175"/>
      <c r="B456" s="177"/>
      <c r="C456" s="531" t="s">
        <v>428</v>
      </c>
      <c r="D456" s="532"/>
      <c r="E456" s="178">
        <v>0</v>
      </c>
      <c r="F456" s="501"/>
      <c r="G456" s="179"/>
      <c r="M456" s="176" t="s">
        <v>428</v>
      </c>
      <c r="O456" s="168"/>
    </row>
    <row r="457" spans="1:15" ht="12.75">
      <c r="A457" s="175"/>
      <c r="B457" s="177"/>
      <c r="C457" s="531" t="s">
        <v>74</v>
      </c>
      <c r="D457" s="532"/>
      <c r="E457" s="178">
        <v>1</v>
      </c>
      <c r="F457" s="501"/>
      <c r="G457" s="179"/>
      <c r="M457" s="176">
        <v>1</v>
      </c>
      <c r="O457" s="168"/>
    </row>
    <row r="458" spans="1:15" ht="12.75">
      <c r="A458" s="175"/>
      <c r="B458" s="177"/>
      <c r="C458" s="531" t="s">
        <v>429</v>
      </c>
      <c r="D458" s="532"/>
      <c r="E458" s="178">
        <v>0</v>
      </c>
      <c r="F458" s="501"/>
      <c r="G458" s="179"/>
      <c r="M458" s="176" t="s">
        <v>429</v>
      </c>
      <c r="O458" s="168"/>
    </row>
    <row r="459" spans="1:15" ht="12.75">
      <c r="A459" s="175"/>
      <c r="B459" s="177"/>
      <c r="C459" s="531" t="s">
        <v>138</v>
      </c>
      <c r="D459" s="532"/>
      <c r="E459" s="178">
        <v>0</v>
      </c>
      <c r="F459" s="501"/>
      <c r="G459" s="179"/>
      <c r="M459" s="176" t="s">
        <v>138</v>
      </c>
      <c r="O459" s="168"/>
    </row>
    <row r="460" spans="1:15" ht="12.75">
      <c r="A460" s="175"/>
      <c r="B460" s="177"/>
      <c r="C460" s="531" t="s">
        <v>74</v>
      </c>
      <c r="D460" s="532"/>
      <c r="E460" s="178">
        <v>1</v>
      </c>
      <c r="F460" s="501"/>
      <c r="G460" s="179"/>
      <c r="M460" s="176">
        <v>1</v>
      </c>
      <c r="O460" s="168"/>
    </row>
    <row r="461" spans="1:15" ht="12.75">
      <c r="A461" s="175"/>
      <c r="B461" s="177"/>
      <c r="C461" s="531" t="s">
        <v>430</v>
      </c>
      <c r="D461" s="532"/>
      <c r="E461" s="178">
        <v>0</v>
      </c>
      <c r="F461" s="501"/>
      <c r="G461" s="179"/>
      <c r="M461" s="176" t="s">
        <v>430</v>
      </c>
      <c r="O461" s="168"/>
    </row>
    <row r="462" spans="1:15" ht="12.75">
      <c r="A462" s="175"/>
      <c r="B462" s="177"/>
      <c r="C462" s="531" t="s">
        <v>138</v>
      </c>
      <c r="D462" s="532"/>
      <c r="E462" s="178">
        <v>0</v>
      </c>
      <c r="F462" s="501"/>
      <c r="G462" s="179"/>
      <c r="M462" s="176" t="s">
        <v>138</v>
      </c>
      <c r="O462" s="168"/>
    </row>
    <row r="463" spans="1:15" ht="12.75">
      <c r="A463" s="175"/>
      <c r="B463" s="177"/>
      <c r="C463" s="531" t="s">
        <v>74</v>
      </c>
      <c r="D463" s="532"/>
      <c r="E463" s="178">
        <v>1</v>
      </c>
      <c r="F463" s="501"/>
      <c r="G463" s="179"/>
      <c r="M463" s="176">
        <v>1</v>
      </c>
      <c r="O463" s="168"/>
    </row>
    <row r="464" spans="1:104" ht="12.75">
      <c r="A464" s="169">
        <v>70</v>
      </c>
      <c r="B464" s="170" t="s">
        <v>431</v>
      </c>
      <c r="C464" s="171" t="s">
        <v>432</v>
      </c>
      <c r="D464" s="172" t="s">
        <v>87</v>
      </c>
      <c r="E464" s="173">
        <v>60</v>
      </c>
      <c r="F464" s="500">
        <v>0</v>
      </c>
      <c r="G464" s="174">
        <f>E464*F464</f>
        <v>0</v>
      </c>
      <c r="O464" s="168">
        <v>2</v>
      </c>
      <c r="AA464" s="144">
        <v>1</v>
      </c>
      <c r="AB464" s="144">
        <v>7</v>
      </c>
      <c r="AC464" s="144">
        <v>7</v>
      </c>
      <c r="AZ464" s="144">
        <v>2</v>
      </c>
      <c r="BA464" s="144">
        <f>IF(AZ464=1,G464,0)</f>
        <v>0</v>
      </c>
      <c r="BB464" s="144">
        <f>IF(AZ464=2,G464,0)</f>
        <v>0</v>
      </c>
      <c r="BC464" s="144">
        <f>IF(AZ464=3,G464,0)</f>
        <v>0</v>
      </c>
      <c r="BD464" s="144">
        <f>IF(AZ464=4,G464,0)</f>
        <v>0</v>
      </c>
      <c r="BE464" s="144">
        <f>IF(AZ464=5,G464,0)</f>
        <v>0</v>
      </c>
      <c r="CA464" s="168">
        <v>1</v>
      </c>
      <c r="CB464" s="168">
        <v>7</v>
      </c>
      <c r="CZ464" s="144">
        <v>0</v>
      </c>
    </row>
    <row r="465" spans="1:15" ht="12.75">
      <c r="A465" s="175"/>
      <c r="B465" s="177"/>
      <c r="C465" s="531" t="s">
        <v>89</v>
      </c>
      <c r="D465" s="532"/>
      <c r="E465" s="178">
        <v>0</v>
      </c>
      <c r="F465" s="501"/>
      <c r="G465" s="179"/>
      <c r="M465" s="176" t="s">
        <v>89</v>
      </c>
      <c r="O465" s="168"/>
    </row>
    <row r="466" spans="1:15" ht="12.75">
      <c r="A466" s="175"/>
      <c r="B466" s="177"/>
      <c r="C466" s="531" t="s">
        <v>433</v>
      </c>
      <c r="D466" s="532"/>
      <c r="E466" s="178">
        <v>60</v>
      </c>
      <c r="F466" s="501"/>
      <c r="G466" s="179"/>
      <c r="M466" s="176" t="s">
        <v>433</v>
      </c>
      <c r="O466" s="168"/>
    </row>
    <row r="467" spans="1:104" ht="12.75">
      <c r="A467" s="169">
        <v>71</v>
      </c>
      <c r="B467" s="170" t="s">
        <v>434</v>
      </c>
      <c r="C467" s="171" t="s">
        <v>435</v>
      </c>
      <c r="D467" s="172" t="s">
        <v>87</v>
      </c>
      <c r="E467" s="173">
        <v>31</v>
      </c>
      <c r="F467" s="500">
        <v>0</v>
      </c>
      <c r="G467" s="174">
        <f>E467*F467</f>
        <v>0</v>
      </c>
      <c r="O467" s="168">
        <v>2</v>
      </c>
      <c r="AA467" s="144">
        <v>12</v>
      </c>
      <c r="AB467" s="144">
        <v>0</v>
      </c>
      <c r="AC467" s="144">
        <v>123</v>
      </c>
      <c r="AZ467" s="144">
        <v>2</v>
      </c>
      <c r="BA467" s="144">
        <f>IF(AZ467=1,G467,0)</f>
        <v>0</v>
      </c>
      <c r="BB467" s="144">
        <f>IF(AZ467=2,G467,0)</f>
        <v>0</v>
      </c>
      <c r="BC467" s="144">
        <f>IF(AZ467=3,G467,0)</f>
        <v>0</v>
      </c>
      <c r="BD467" s="144">
        <f>IF(AZ467=4,G467,0)</f>
        <v>0</v>
      </c>
      <c r="BE467" s="144">
        <f>IF(AZ467=5,G467,0)</f>
        <v>0</v>
      </c>
      <c r="CA467" s="168">
        <v>12</v>
      </c>
      <c r="CB467" s="168">
        <v>0</v>
      </c>
      <c r="CZ467" s="144">
        <v>0</v>
      </c>
    </row>
    <row r="468" spans="1:15" ht="12.75">
      <c r="A468" s="175"/>
      <c r="B468" s="177"/>
      <c r="C468" s="531" t="s">
        <v>415</v>
      </c>
      <c r="D468" s="532"/>
      <c r="E468" s="178">
        <v>0</v>
      </c>
      <c r="F468" s="501"/>
      <c r="G468" s="179"/>
      <c r="M468" s="176" t="s">
        <v>415</v>
      </c>
      <c r="O468" s="168"/>
    </row>
    <row r="469" spans="1:15" ht="12.75">
      <c r="A469" s="175"/>
      <c r="B469" s="177"/>
      <c r="C469" s="531" t="s">
        <v>90</v>
      </c>
      <c r="D469" s="532"/>
      <c r="E469" s="178">
        <v>30</v>
      </c>
      <c r="F469" s="501"/>
      <c r="G469" s="179"/>
      <c r="M469" s="176">
        <v>30</v>
      </c>
      <c r="O469" s="168"/>
    </row>
    <row r="470" spans="1:15" ht="12.75">
      <c r="A470" s="175"/>
      <c r="B470" s="177"/>
      <c r="C470" s="531" t="s">
        <v>138</v>
      </c>
      <c r="D470" s="532"/>
      <c r="E470" s="178">
        <v>0</v>
      </c>
      <c r="F470" s="501"/>
      <c r="G470" s="179"/>
      <c r="M470" s="176" t="s">
        <v>138</v>
      </c>
      <c r="O470" s="168"/>
    </row>
    <row r="471" spans="1:15" ht="12.75">
      <c r="A471" s="175"/>
      <c r="B471" s="177"/>
      <c r="C471" s="531" t="s">
        <v>74</v>
      </c>
      <c r="D471" s="532"/>
      <c r="E471" s="178">
        <v>1</v>
      </c>
      <c r="F471" s="501"/>
      <c r="G471" s="179"/>
      <c r="M471" s="176">
        <v>1</v>
      </c>
      <c r="O471" s="168"/>
    </row>
    <row r="472" spans="1:104" ht="12.75">
      <c r="A472" s="169">
        <v>72</v>
      </c>
      <c r="B472" s="170" t="s">
        <v>436</v>
      </c>
      <c r="C472" s="171" t="s">
        <v>938</v>
      </c>
      <c r="D472" s="172" t="s">
        <v>87</v>
      </c>
      <c r="E472" s="173">
        <v>31</v>
      </c>
      <c r="F472" s="500">
        <v>0</v>
      </c>
      <c r="G472" s="174">
        <f>E472*F472</f>
        <v>0</v>
      </c>
      <c r="O472" s="168">
        <v>2</v>
      </c>
      <c r="AA472" s="144">
        <v>12</v>
      </c>
      <c r="AB472" s="144">
        <v>0</v>
      </c>
      <c r="AC472" s="144">
        <v>124</v>
      </c>
      <c r="AZ472" s="144">
        <v>2</v>
      </c>
      <c r="BA472" s="144">
        <f>IF(AZ472=1,G472,0)</f>
        <v>0</v>
      </c>
      <c r="BB472" s="144">
        <f>IF(AZ472=2,G472,0)</f>
        <v>0</v>
      </c>
      <c r="BC472" s="144">
        <f>IF(AZ472=3,G472,0)</f>
        <v>0</v>
      </c>
      <c r="BD472" s="144">
        <f>IF(AZ472=4,G472,0)</f>
        <v>0</v>
      </c>
      <c r="BE472" s="144">
        <f>IF(AZ472=5,G472,0)</f>
        <v>0</v>
      </c>
      <c r="CA472" s="168">
        <v>12</v>
      </c>
      <c r="CB472" s="168">
        <v>0</v>
      </c>
      <c r="CZ472" s="144">
        <v>0</v>
      </c>
    </row>
    <row r="473" spans="1:15" ht="12.75">
      <c r="A473" s="175"/>
      <c r="B473" s="177"/>
      <c r="C473" s="531" t="s">
        <v>415</v>
      </c>
      <c r="D473" s="532"/>
      <c r="E473" s="178">
        <v>0</v>
      </c>
      <c r="F473" s="501"/>
      <c r="G473" s="179"/>
      <c r="M473" s="176" t="s">
        <v>415</v>
      </c>
      <c r="O473" s="168"/>
    </row>
    <row r="474" spans="1:15" ht="12.75">
      <c r="A474" s="175"/>
      <c r="B474" s="177"/>
      <c r="C474" s="531" t="s">
        <v>90</v>
      </c>
      <c r="D474" s="532"/>
      <c r="E474" s="178">
        <v>30</v>
      </c>
      <c r="F474" s="501"/>
      <c r="G474" s="179"/>
      <c r="M474" s="176">
        <v>30</v>
      </c>
      <c r="O474" s="168"/>
    </row>
    <row r="475" spans="1:15" ht="12.75">
      <c r="A475" s="175"/>
      <c r="B475" s="177"/>
      <c r="C475" s="531" t="s">
        <v>138</v>
      </c>
      <c r="D475" s="532"/>
      <c r="E475" s="178">
        <v>0</v>
      </c>
      <c r="F475" s="501"/>
      <c r="G475" s="179"/>
      <c r="M475" s="176" t="s">
        <v>138</v>
      </c>
      <c r="O475" s="168"/>
    </row>
    <row r="476" spans="1:15" ht="12.75">
      <c r="A476" s="175"/>
      <c r="B476" s="177"/>
      <c r="C476" s="531" t="s">
        <v>74</v>
      </c>
      <c r="D476" s="532"/>
      <c r="E476" s="178">
        <v>1</v>
      </c>
      <c r="F476" s="501"/>
      <c r="G476" s="179"/>
      <c r="M476" s="176">
        <v>1</v>
      </c>
      <c r="O476" s="168"/>
    </row>
    <row r="477" spans="1:104" ht="12.75">
      <c r="A477" s="169">
        <v>73</v>
      </c>
      <c r="B477" s="170" t="s">
        <v>437</v>
      </c>
      <c r="C477" s="171" t="s">
        <v>438</v>
      </c>
      <c r="D477" s="172" t="s">
        <v>87</v>
      </c>
      <c r="E477" s="173">
        <v>36</v>
      </c>
      <c r="F477" s="500">
        <v>0</v>
      </c>
      <c r="G477" s="174">
        <f>E477*F477</f>
        <v>0</v>
      </c>
      <c r="O477" s="168">
        <v>2</v>
      </c>
      <c r="AA477" s="144">
        <v>3</v>
      </c>
      <c r="AB477" s="144">
        <v>7</v>
      </c>
      <c r="AC477" s="144">
        <v>55149001</v>
      </c>
      <c r="AZ477" s="144">
        <v>2</v>
      </c>
      <c r="BA477" s="144">
        <f>IF(AZ477=1,G477,0)</f>
        <v>0</v>
      </c>
      <c r="BB477" s="144">
        <f>IF(AZ477=2,G477,0)</f>
        <v>0</v>
      </c>
      <c r="BC477" s="144">
        <f>IF(AZ477=3,G477,0)</f>
        <v>0</v>
      </c>
      <c r="BD477" s="144">
        <f>IF(AZ477=4,G477,0)</f>
        <v>0</v>
      </c>
      <c r="BE477" s="144">
        <f>IF(AZ477=5,G477,0)</f>
        <v>0</v>
      </c>
      <c r="CA477" s="168">
        <v>3</v>
      </c>
      <c r="CB477" s="168">
        <v>7</v>
      </c>
      <c r="CZ477" s="144">
        <v>0.002</v>
      </c>
    </row>
    <row r="478" spans="1:15" ht="12.75">
      <c r="A478" s="175"/>
      <c r="B478" s="177"/>
      <c r="C478" s="531" t="s">
        <v>415</v>
      </c>
      <c r="D478" s="532"/>
      <c r="E478" s="178">
        <v>0</v>
      </c>
      <c r="F478" s="501"/>
      <c r="G478" s="179"/>
      <c r="M478" s="176" t="s">
        <v>415</v>
      </c>
      <c r="O478" s="168"/>
    </row>
    <row r="479" spans="1:15" ht="12.75">
      <c r="A479" s="175"/>
      <c r="B479" s="177"/>
      <c r="C479" s="531" t="s">
        <v>90</v>
      </c>
      <c r="D479" s="532"/>
      <c r="E479" s="178">
        <v>30</v>
      </c>
      <c r="F479" s="501"/>
      <c r="G479" s="179"/>
      <c r="M479" s="176">
        <v>30</v>
      </c>
      <c r="O479" s="168"/>
    </row>
    <row r="480" spans="1:15" ht="12.75">
      <c r="A480" s="175"/>
      <c r="B480" s="177"/>
      <c r="C480" s="531" t="s">
        <v>425</v>
      </c>
      <c r="D480" s="532"/>
      <c r="E480" s="178">
        <v>0</v>
      </c>
      <c r="F480" s="501"/>
      <c r="G480" s="179"/>
      <c r="M480" s="176" t="s">
        <v>425</v>
      </c>
      <c r="O480" s="168"/>
    </row>
    <row r="481" spans="1:15" ht="12.75">
      <c r="A481" s="175"/>
      <c r="B481" s="177"/>
      <c r="C481" s="531" t="s">
        <v>423</v>
      </c>
      <c r="D481" s="532"/>
      <c r="E481" s="178">
        <v>6</v>
      </c>
      <c r="F481" s="501"/>
      <c r="G481" s="179"/>
      <c r="M481" s="176">
        <v>6</v>
      </c>
      <c r="O481" s="168"/>
    </row>
    <row r="482" spans="1:104" ht="12.75">
      <c r="A482" s="169">
        <v>74</v>
      </c>
      <c r="B482" s="170" t="s">
        <v>439</v>
      </c>
      <c r="C482" s="171" t="s">
        <v>440</v>
      </c>
      <c r="D482" s="172" t="s">
        <v>87</v>
      </c>
      <c r="E482" s="173">
        <v>5</v>
      </c>
      <c r="F482" s="500">
        <v>0</v>
      </c>
      <c r="G482" s="174">
        <f>E482*F482</f>
        <v>0</v>
      </c>
      <c r="O482" s="168">
        <v>2</v>
      </c>
      <c r="AA482" s="144">
        <v>3</v>
      </c>
      <c r="AB482" s="144">
        <v>7</v>
      </c>
      <c r="AC482" s="144">
        <v>55149010</v>
      </c>
      <c r="AZ482" s="144">
        <v>2</v>
      </c>
      <c r="BA482" s="144">
        <f>IF(AZ482=1,G482,0)</f>
        <v>0</v>
      </c>
      <c r="BB482" s="144">
        <f>IF(AZ482=2,G482,0)</f>
        <v>0</v>
      </c>
      <c r="BC482" s="144">
        <f>IF(AZ482=3,G482,0)</f>
        <v>0</v>
      </c>
      <c r="BD482" s="144">
        <f>IF(AZ482=4,G482,0)</f>
        <v>0</v>
      </c>
      <c r="BE482" s="144">
        <f>IF(AZ482=5,G482,0)</f>
        <v>0</v>
      </c>
      <c r="CA482" s="168">
        <v>3</v>
      </c>
      <c r="CB482" s="168">
        <v>7</v>
      </c>
      <c r="CZ482" s="144">
        <v>0.002</v>
      </c>
    </row>
    <row r="483" spans="1:15" ht="12.75">
      <c r="A483" s="175"/>
      <c r="B483" s="177"/>
      <c r="C483" s="531" t="s">
        <v>418</v>
      </c>
      <c r="D483" s="532"/>
      <c r="E483" s="178">
        <v>0</v>
      </c>
      <c r="F483" s="501"/>
      <c r="G483" s="179"/>
      <c r="M483" s="176" t="s">
        <v>418</v>
      </c>
      <c r="O483" s="168"/>
    </row>
    <row r="484" spans="1:15" ht="12.75">
      <c r="A484" s="175"/>
      <c r="B484" s="177"/>
      <c r="C484" s="531" t="s">
        <v>419</v>
      </c>
      <c r="D484" s="532"/>
      <c r="E484" s="178">
        <v>5</v>
      </c>
      <c r="F484" s="501"/>
      <c r="G484" s="179"/>
      <c r="M484" s="176">
        <v>5</v>
      </c>
      <c r="O484" s="168"/>
    </row>
    <row r="485" spans="1:104" ht="12.75">
      <c r="A485" s="169">
        <v>75</v>
      </c>
      <c r="B485" s="170" t="s">
        <v>441</v>
      </c>
      <c r="C485" s="171" t="s">
        <v>442</v>
      </c>
      <c r="D485" s="172" t="s">
        <v>87</v>
      </c>
      <c r="E485" s="173">
        <v>31</v>
      </c>
      <c r="F485" s="500">
        <v>0</v>
      </c>
      <c r="G485" s="174">
        <f>E485*F485</f>
        <v>0</v>
      </c>
      <c r="O485" s="168">
        <v>2</v>
      </c>
      <c r="AA485" s="144">
        <v>3</v>
      </c>
      <c r="AB485" s="144">
        <v>7</v>
      </c>
      <c r="AC485" s="144">
        <v>55149015</v>
      </c>
      <c r="AZ485" s="144">
        <v>2</v>
      </c>
      <c r="BA485" s="144">
        <f>IF(AZ485=1,G485,0)</f>
        <v>0</v>
      </c>
      <c r="BB485" s="144">
        <f>IF(AZ485=2,G485,0)</f>
        <v>0</v>
      </c>
      <c r="BC485" s="144">
        <f>IF(AZ485=3,G485,0)</f>
        <v>0</v>
      </c>
      <c r="BD485" s="144">
        <f>IF(AZ485=4,G485,0)</f>
        <v>0</v>
      </c>
      <c r="BE485" s="144">
        <f>IF(AZ485=5,G485,0)</f>
        <v>0</v>
      </c>
      <c r="CA485" s="168">
        <v>3</v>
      </c>
      <c r="CB485" s="168">
        <v>7</v>
      </c>
      <c r="CZ485" s="144">
        <v>0.0008</v>
      </c>
    </row>
    <row r="486" spans="1:15" ht="12.75">
      <c r="A486" s="175"/>
      <c r="B486" s="177"/>
      <c r="C486" s="531" t="s">
        <v>415</v>
      </c>
      <c r="D486" s="532"/>
      <c r="E486" s="178">
        <v>0</v>
      </c>
      <c r="F486" s="501"/>
      <c r="G486" s="179"/>
      <c r="M486" s="176" t="s">
        <v>415</v>
      </c>
      <c r="O486" s="168"/>
    </row>
    <row r="487" spans="1:15" ht="12.75">
      <c r="A487" s="175"/>
      <c r="B487" s="177"/>
      <c r="C487" s="531" t="s">
        <v>90</v>
      </c>
      <c r="D487" s="532"/>
      <c r="E487" s="178">
        <v>30</v>
      </c>
      <c r="F487" s="501"/>
      <c r="G487" s="179"/>
      <c r="M487" s="176">
        <v>30</v>
      </c>
      <c r="O487" s="168"/>
    </row>
    <row r="488" spans="1:15" ht="12.75">
      <c r="A488" s="175"/>
      <c r="B488" s="177"/>
      <c r="C488" s="531" t="s">
        <v>428</v>
      </c>
      <c r="D488" s="532"/>
      <c r="E488" s="178">
        <v>0</v>
      </c>
      <c r="F488" s="501"/>
      <c r="G488" s="179"/>
      <c r="M488" s="176" t="s">
        <v>428</v>
      </c>
      <c r="O488" s="168"/>
    </row>
    <row r="489" spans="1:15" ht="12.75">
      <c r="A489" s="175"/>
      <c r="B489" s="177"/>
      <c r="C489" s="531" t="s">
        <v>74</v>
      </c>
      <c r="D489" s="532"/>
      <c r="E489" s="178">
        <v>1</v>
      </c>
      <c r="F489" s="501"/>
      <c r="G489" s="179"/>
      <c r="M489" s="176">
        <v>1</v>
      </c>
      <c r="O489" s="168"/>
    </row>
    <row r="490" spans="1:104" ht="12.75">
      <c r="A490" s="169">
        <v>76</v>
      </c>
      <c r="B490" s="170" t="s">
        <v>443</v>
      </c>
      <c r="C490" s="171" t="s">
        <v>444</v>
      </c>
      <c r="D490" s="172" t="s">
        <v>87</v>
      </c>
      <c r="E490" s="173">
        <v>5</v>
      </c>
      <c r="F490" s="500">
        <v>0</v>
      </c>
      <c r="G490" s="174">
        <f>E490*F490</f>
        <v>0</v>
      </c>
      <c r="O490" s="168">
        <v>2</v>
      </c>
      <c r="AA490" s="144">
        <v>3</v>
      </c>
      <c r="AB490" s="144">
        <v>7</v>
      </c>
      <c r="AC490" s="144">
        <v>55149020</v>
      </c>
      <c r="AZ490" s="144">
        <v>2</v>
      </c>
      <c r="BA490" s="144">
        <f>IF(AZ490=1,G490,0)</f>
        <v>0</v>
      </c>
      <c r="BB490" s="144">
        <f>IF(AZ490=2,G490,0)</f>
        <v>0</v>
      </c>
      <c r="BC490" s="144">
        <f>IF(AZ490=3,G490,0)</f>
        <v>0</v>
      </c>
      <c r="BD490" s="144">
        <f>IF(AZ490=4,G490,0)</f>
        <v>0</v>
      </c>
      <c r="BE490" s="144">
        <f>IF(AZ490=5,G490,0)</f>
        <v>0</v>
      </c>
      <c r="CA490" s="168">
        <v>3</v>
      </c>
      <c r="CB490" s="168">
        <v>7</v>
      </c>
      <c r="CZ490" s="144">
        <v>0.0012</v>
      </c>
    </row>
    <row r="491" spans="1:15" ht="12.75">
      <c r="A491" s="175"/>
      <c r="B491" s="177"/>
      <c r="C491" s="531" t="s">
        <v>418</v>
      </c>
      <c r="D491" s="532"/>
      <c r="E491" s="178">
        <v>0</v>
      </c>
      <c r="F491" s="501"/>
      <c r="G491" s="179"/>
      <c r="M491" s="176" t="s">
        <v>418</v>
      </c>
      <c r="O491" s="168"/>
    </row>
    <row r="492" spans="1:15" ht="12.75">
      <c r="A492" s="175"/>
      <c r="B492" s="177"/>
      <c r="C492" s="531" t="s">
        <v>419</v>
      </c>
      <c r="D492" s="532"/>
      <c r="E492" s="178">
        <v>5</v>
      </c>
      <c r="F492" s="501"/>
      <c r="G492" s="179"/>
      <c r="M492" s="176">
        <v>5</v>
      </c>
      <c r="O492" s="168"/>
    </row>
    <row r="493" spans="1:104" ht="12.75">
      <c r="A493" s="169">
        <v>77</v>
      </c>
      <c r="B493" s="170" t="s">
        <v>445</v>
      </c>
      <c r="C493" s="171" t="s">
        <v>446</v>
      </c>
      <c r="D493" s="172" t="s">
        <v>87</v>
      </c>
      <c r="E493" s="173">
        <v>36</v>
      </c>
      <c r="F493" s="500">
        <v>0</v>
      </c>
      <c r="G493" s="174">
        <f>E493*F493</f>
        <v>0</v>
      </c>
      <c r="O493" s="168">
        <v>2</v>
      </c>
      <c r="AA493" s="144">
        <v>3</v>
      </c>
      <c r="AB493" s="144">
        <v>7</v>
      </c>
      <c r="AC493" s="144">
        <v>55149032</v>
      </c>
      <c r="AZ493" s="144">
        <v>2</v>
      </c>
      <c r="BA493" s="144">
        <f>IF(AZ493=1,G493,0)</f>
        <v>0</v>
      </c>
      <c r="BB493" s="144">
        <f>IF(AZ493=2,G493,0)</f>
        <v>0</v>
      </c>
      <c r="BC493" s="144">
        <f>IF(AZ493=3,G493,0)</f>
        <v>0</v>
      </c>
      <c r="BD493" s="144">
        <f>IF(AZ493=4,G493,0)</f>
        <v>0</v>
      </c>
      <c r="BE493" s="144">
        <f>IF(AZ493=5,G493,0)</f>
        <v>0</v>
      </c>
      <c r="CA493" s="168">
        <v>3</v>
      </c>
      <c r="CB493" s="168">
        <v>7</v>
      </c>
      <c r="CZ493" s="144">
        <v>0.0031</v>
      </c>
    </row>
    <row r="494" spans="1:15" ht="12.75">
      <c r="A494" s="175"/>
      <c r="B494" s="177"/>
      <c r="C494" s="531" t="s">
        <v>415</v>
      </c>
      <c r="D494" s="532"/>
      <c r="E494" s="178">
        <v>0</v>
      </c>
      <c r="F494" s="501"/>
      <c r="G494" s="179"/>
      <c r="M494" s="176" t="s">
        <v>415</v>
      </c>
      <c r="O494" s="168"/>
    </row>
    <row r="495" spans="1:15" ht="12.75">
      <c r="A495" s="175"/>
      <c r="B495" s="177"/>
      <c r="C495" s="531" t="s">
        <v>90</v>
      </c>
      <c r="D495" s="532"/>
      <c r="E495" s="178">
        <v>30</v>
      </c>
      <c r="F495" s="501"/>
      <c r="G495" s="179"/>
      <c r="M495" s="176">
        <v>30</v>
      </c>
      <c r="O495" s="168"/>
    </row>
    <row r="496" spans="1:15" ht="12.75">
      <c r="A496" s="175"/>
      <c r="B496" s="177"/>
      <c r="C496" s="531" t="s">
        <v>422</v>
      </c>
      <c r="D496" s="532"/>
      <c r="E496" s="178">
        <v>0</v>
      </c>
      <c r="F496" s="501"/>
      <c r="G496" s="179"/>
      <c r="M496" s="176" t="s">
        <v>422</v>
      </c>
      <c r="O496" s="168"/>
    </row>
    <row r="497" spans="1:15" ht="12.75">
      <c r="A497" s="175"/>
      <c r="B497" s="177"/>
      <c r="C497" s="531" t="s">
        <v>423</v>
      </c>
      <c r="D497" s="532"/>
      <c r="E497" s="178">
        <v>6</v>
      </c>
      <c r="F497" s="501"/>
      <c r="G497" s="179"/>
      <c r="M497" s="176">
        <v>6</v>
      </c>
      <c r="O497" s="168"/>
    </row>
    <row r="498" spans="1:104" ht="12.75">
      <c r="A498" s="169">
        <v>78</v>
      </c>
      <c r="B498" s="170" t="s">
        <v>447</v>
      </c>
      <c r="C498" s="171" t="s">
        <v>448</v>
      </c>
      <c r="D498" s="172" t="s">
        <v>87</v>
      </c>
      <c r="E498" s="173">
        <v>36</v>
      </c>
      <c r="F498" s="500">
        <v>0</v>
      </c>
      <c r="G498" s="174">
        <f>E498*F498</f>
        <v>0</v>
      </c>
      <c r="O498" s="168">
        <v>2</v>
      </c>
      <c r="AA498" s="144">
        <v>3</v>
      </c>
      <c r="AB498" s="144">
        <v>7</v>
      </c>
      <c r="AC498" s="144">
        <v>55149051</v>
      </c>
      <c r="AZ498" s="144">
        <v>2</v>
      </c>
      <c r="BA498" s="144">
        <f>IF(AZ498=1,G498,0)</f>
        <v>0</v>
      </c>
      <c r="BB498" s="144">
        <f>IF(AZ498=2,G498,0)</f>
        <v>0</v>
      </c>
      <c r="BC498" s="144">
        <f>IF(AZ498=3,G498,0)</f>
        <v>0</v>
      </c>
      <c r="BD498" s="144">
        <f>IF(AZ498=4,G498,0)</f>
        <v>0</v>
      </c>
      <c r="BE498" s="144">
        <f>IF(AZ498=5,G498,0)</f>
        <v>0</v>
      </c>
      <c r="CA498" s="168">
        <v>3</v>
      </c>
      <c r="CB498" s="168">
        <v>7</v>
      </c>
      <c r="CZ498" s="144">
        <v>0.0005</v>
      </c>
    </row>
    <row r="499" spans="1:15" ht="12.75">
      <c r="A499" s="175"/>
      <c r="B499" s="177"/>
      <c r="C499" s="531" t="s">
        <v>415</v>
      </c>
      <c r="D499" s="532"/>
      <c r="E499" s="178">
        <v>0</v>
      </c>
      <c r="F499" s="501"/>
      <c r="G499" s="179"/>
      <c r="M499" s="176" t="s">
        <v>415</v>
      </c>
      <c r="O499" s="168"/>
    </row>
    <row r="500" spans="1:15" ht="12.75">
      <c r="A500" s="175"/>
      <c r="B500" s="177"/>
      <c r="C500" s="531" t="s">
        <v>90</v>
      </c>
      <c r="D500" s="532"/>
      <c r="E500" s="178">
        <v>30</v>
      </c>
      <c r="F500" s="501"/>
      <c r="G500" s="179"/>
      <c r="M500" s="176">
        <v>30</v>
      </c>
      <c r="O500" s="168"/>
    </row>
    <row r="501" spans="1:15" ht="12.75">
      <c r="A501" s="175"/>
      <c r="B501" s="177"/>
      <c r="C501" s="531" t="s">
        <v>425</v>
      </c>
      <c r="D501" s="532"/>
      <c r="E501" s="178">
        <v>0</v>
      </c>
      <c r="F501" s="501"/>
      <c r="G501" s="179"/>
      <c r="M501" s="176" t="s">
        <v>425</v>
      </c>
      <c r="O501" s="168"/>
    </row>
    <row r="502" spans="1:15" ht="12.75">
      <c r="A502" s="175"/>
      <c r="B502" s="177"/>
      <c r="C502" s="531" t="s">
        <v>423</v>
      </c>
      <c r="D502" s="532"/>
      <c r="E502" s="178">
        <v>6</v>
      </c>
      <c r="F502" s="501"/>
      <c r="G502" s="179"/>
      <c r="M502" s="176">
        <v>6</v>
      </c>
      <c r="O502" s="168"/>
    </row>
    <row r="503" spans="1:104" ht="12.75">
      <c r="A503" s="169">
        <v>79</v>
      </c>
      <c r="B503" s="170" t="s">
        <v>449</v>
      </c>
      <c r="C503" s="171" t="s">
        <v>450</v>
      </c>
      <c r="D503" s="172" t="s">
        <v>87</v>
      </c>
      <c r="E503" s="173">
        <v>30</v>
      </c>
      <c r="F503" s="500">
        <v>0</v>
      </c>
      <c r="G503" s="174">
        <f>E503*F503</f>
        <v>0</v>
      </c>
      <c r="O503" s="168">
        <v>2</v>
      </c>
      <c r="AA503" s="144">
        <v>3</v>
      </c>
      <c r="AB503" s="144">
        <v>7</v>
      </c>
      <c r="AC503" s="144">
        <v>55347616</v>
      </c>
      <c r="AZ503" s="144">
        <v>2</v>
      </c>
      <c r="BA503" s="144">
        <f>IF(AZ503=1,G503,0)</f>
        <v>0</v>
      </c>
      <c r="BB503" s="144">
        <f>IF(AZ503=2,G503,0)</f>
        <v>0</v>
      </c>
      <c r="BC503" s="144">
        <f>IF(AZ503=3,G503,0)</f>
        <v>0</v>
      </c>
      <c r="BD503" s="144">
        <f>IF(AZ503=4,G503,0)</f>
        <v>0</v>
      </c>
      <c r="BE503" s="144">
        <f>IF(AZ503=5,G503,0)</f>
        <v>0</v>
      </c>
      <c r="CA503" s="168">
        <v>3</v>
      </c>
      <c r="CB503" s="168">
        <v>7</v>
      </c>
      <c r="CZ503" s="144">
        <v>0</v>
      </c>
    </row>
    <row r="504" spans="1:104" ht="12.75">
      <c r="A504" s="169">
        <v>80</v>
      </c>
      <c r="B504" s="170" t="s">
        <v>451</v>
      </c>
      <c r="C504" s="171" t="s">
        <v>452</v>
      </c>
      <c r="D504" s="172" t="s">
        <v>87</v>
      </c>
      <c r="E504" s="173">
        <v>30</v>
      </c>
      <c r="F504" s="500">
        <v>0</v>
      </c>
      <c r="G504" s="174">
        <f>E504*F504</f>
        <v>0</v>
      </c>
      <c r="O504" s="168">
        <v>2</v>
      </c>
      <c r="AA504" s="144">
        <v>3</v>
      </c>
      <c r="AB504" s="144">
        <v>7</v>
      </c>
      <c r="AC504" s="144">
        <v>55347626</v>
      </c>
      <c r="AZ504" s="144">
        <v>2</v>
      </c>
      <c r="BA504" s="144">
        <f>IF(AZ504=1,G504,0)</f>
        <v>0</v>
      </c>
      <c r="BB504" s="144">
        <f>IF(AZ504=2,G504,0)</f>
        <v>0</v>
      </c>
      <c r="BC504" s="144">
        <f>IF(AZ504=3,G504,0)</f>
        <v>0</v>
      </c>
      <c r="BD504" s="144">
        <f>IF(AZ504=4,G504,0)</f>
        <v>0</v>
      </c>
      <c r="BE504" s="144">
        <f>IF(AZ504=5,G504,0)</f>
        <v>0</v>
      </c>
      <c r="CA504" s="168">
        <v>3</v>
      </c>
      <c r="CB504" s="168">
        <v>7</v>
      </c>
      <c r="CZ504" s="144">
        <v>0</v>
      </c>
    </row>
    <row r="505" spans="1:104" ht="12.75">
      <c r="A505" s="169">
        <v>81</v>
      </c>
      <c r="B505" s="170" t="s">
        <v>453</v>
      </c>
      <c r="C505" s="171" t="s">
        <v>454</v>
      </c>
      <c r="D505" s="172" t="s">
        <v>62</v>
      </c>
      <c r="E505" s="500"/>
      <c r="F505" s="500">
        <v>0</v>
      </c>
      <c r="G505" s="174">
        <f>E505*F505</f>
        <v>0</v>
      </c>
      <c r="O505" s="168">
        <v>2</v>
      </c>
      <c r="AA505" s="144">
        <v>7</v>
      </c>
      <c r="AB505" s="144">
        <v>1002</v>
      </c>
      <c r="AC505" s="144">
        <v>5</v>
      </c>
      <c r="AZ505" s="144">
        <v>2</v>
      </c>
      <c r="BA505" s="144">
        <f>IF(AZ505=1,G505,0)</f>
        <v>0</v>
      </c>
      <c r="BB505" s="144">
        <f>IF(AZ505=2,G505,0)</f>
        <v>0</v>
      </c>
      <c r="BC505" s="144">
        <f>IF(AZ505=3,G505,0)</f>
        <v>0</v>
      </c>
      <c r="BD505" s="144">
        <f>IF(AZ505=4,G505,0)</f>
        <v>0</v>
      </c>
      <c r="BE505" s="144">
        <f>IF(AZ505=5,G505,0)</f>
        <v>0</v>
      </c>
      <c r="CA505" s="168">
        <v>7</v>
      </c>
      <c r="CB505" s="168">
        <v>1002</v>
      </c>
      <c r="CZ505" s="144">
        <v>0</v>
      </c>
    </row>
    <row r="506" spans="1:57" ht="12.75">
      <c r="A506" s="180"/>
      <c r="B506" s="181" t="s">
        <v>76</v>
      </c>
      <c r="C506" s="182" t="str">
        <f>CONCATENATE(B436," ",C436)</f>
        <v>725 Zařizovací předměty</v>
      </c>
      <c r="D506" s="183"/>
      <c r="E506" s="184"/>
      <c r="F506" s="502"/>
      <c r="G506" s="186">
        <f>SUM(G436:G505)</f>
        <v>0</v>
      </c>
      <c r="O506" s="168">
        <v>4</v>
      </c>
      <c r="BA506" s="187">
        <f>SUM(BA436:BA505)</f>
        <v>0</v>
      </c>
      <c r="BB506" s="187">
        <f>SUM(BB436:BB505)</f>
        <v>0</v>
      </c>
      <c r="BC506" s="187">
        <f>SUM(BC436:BC505)</f>
        <v>0</v>
      </c>
      <c r="BD506" s="187">
        <f>SUM(BD436:BD505)</f>
        <v>0</v>
      </c>
      <c r="BE506" s="187">
        <f>SUM(BE436:BE505)</f>
        <v>0</v>
      </c>
    </row>
    <row r="507" spans="1:15" ht="12.75">
      <c r="A507" s="161" t="s">
        <v>73</v>
      </c>
      <c r="B507" s="162" t="s">
        <v>455</v>
      </c>
      <c r="C507" s="163" t="s">
        <v>456</v>
      </c>
      <c r="D507" s="164"/>
      <c r="E507" s="165"/>
      <c r="F507" s="503"/>
      <c r="G507" s="166"/>
      <c r="H507" s="167"/>
      <c r="I507" s="167"/>
      <c r="O507" s="168">
        <v>1</v>
      </c>
    </row>
    <row r="508" spans="1:104" ht="12.75">
      <c r="A508" s="169">
        <v>82</v>
      </c>
      <c r="B508" s="170" t="s">
        <v>457</v>
      </c>
      <c r="C508" s="171" t="s">
        <v>458</v>
      </c>
      <c r="D508" s="172" t="s">
        <v>102</v>
      </c>
      <c r="E508" s="173">
        <v>729.147</v>
      </c>
      <c r="F508" s="500">
        <v>0</v>
      </c>
      <c r="G508" s="174">
        <f>E508*F508</f>
        <v>0</v>
      </c>
      <c r="O508" s="168">
        <v>2</v>
      </c>
      <c r="AA508" s="144">
        <v>1</v>
      </c>
      <c r="AB508" s="144">
        <v>0</v>
      </c>
      <c r="AC508" s="144">
        <v>0</v>
      </c>
      <c r="AZ508" s="144">
        <v>2</v>
      </c>
      <c r="BA508" s="144">
        <f>IF(AZ508=1,G508,0)</f>
        <v>0</v>
      </c>
      <c r="BB508" s="144">
        <f>IF(AZ508=2,G508,0)</f>
        <v>0</v>
      </c>
      <c r="BC508" s="144">
        <f>IF(AZ508=3,G508,0)</f>
        <v>0</v>
      </c>
      <c r="BD508" s="144">
        <f>IF(AZ508=4,G508,0)</f>
        <v>0</v>
      </c>
      <c r="BE508" s="144">
        <f>IF(AZ508=5,G508,0)</f>
        <v>0</v>
      </c>
      <c r="CA508" s="168">
        <v>1</v>
      </c>
      <c r="CB508" s="168">
        <v>0</v>
      </c>
      <c r="CZ508" s="144">
        <v>0</v>
      </c>
    </row>
    <row r="509" spans="1:15" ht="12.75">
      <c r="A509" s="175"/>
      <c r="B509" s="177"/>
      <c r="C509" s="531" t="s">
        <v>459</v>
      </c>
      <c r="D509" s="532"/>
      <c r="E509" s="178">
        <v>0</v>
      </c>
      <c r="F509" s="501"/>
      <c r="G509" s="179"/>
      <c r="M509" s="176" t="s">
        <v>459</v>
      </c>
      <c r="O509" s="168"/>
    </row>
    <row r="510" spans="1:15" ht="12.75">
      <c r="A510" s="175"/>
      <c r="B510" s="177"/>
      <c r="C510" s="531" t="s">
        <v>89</v>
      </c>
      <c r="D510" s="532"/>
      <c r="E510" s="178">
        <v>0</v>
      </c>
      <c r="F510" s="501"/>
      <c r="G510" s="179"/>
      <c r="M510" s="176" t="s">
        <v>89</v>
      </c>
      <c r="O510" s="168"/>
    </row>
    <row r="511" spans="1:15" ht="12.75">
      <c r="A511" s="175"/>
      <c r="B511" s="177"/>
      <c r="C511" s="531" t="s">
        <v>292</v>
      </c>
      <c r="D511" s="532"/>
      <c r="E511" s="178">
        <v>0</v>
      </c>
      <c r="F511" s="501"/>
      <c r="G511" s="179"/>
      <c r="M511" s="176" t="s">
        <v>292</v>
      </c>
      <c r="O511" s="168"/>
    </row>
    <row r="512" spans="1:15" ht="12.75">
      <c r="A512" s="175"/>
      <c r="B512" s="177"/>
      <c r="C512" s="531" t="s">
        <v>460</v>
      </c>
      <c r="D512" s="532"/>
      <c r="E512" s="178">
        <v>475.065</v>
      </c>
      <c r="F512" s="501"/>
      <c r="G512" s="179"/>
      <c r="M512" s="176" t="s">
        <v>460</v>
      </c>
      <c r="O512" s="168"/>
    </row>
    <row r="513" spans="1:15" ht="12.75">
      <c r="A513" s="175"/>
      <c r="B513" s="177"/>
      <c r="C513" s="531" t="s">
        <v>461</v>
      </c>
      <c r="D513" s="532"/>
      <c r="E513" s="178">
        <v>227.46</v>
      </c>
      <c r="F513" s="501"/>
      <c r="G513" s="179"/>
      <c r="M513" s="176" t="s">
        <v>461</v>
      </c>
      <c r="O513" s="168"/>
    </row>
    <row r="514" spans="1:15" ht="12.75">
      <c r="A514" s="175"/>
      <c r="B514" s="177"/>
      <c r="C514" s="531" t="s">
        <v>301</v>
      </c>
      <c r="D514" s="532"/>
      <c r="E514" s="178">
        <v>0</v>
      </c>
      <c r="F514" s="501"/>
      <c r="G514" s="179"/>
      <c r="M514" s="176" t="s">
        <v>301</v>
      </c>
      <c r="O514" s="168"/>
    </row>
    <row r="515" spans="1:15" ht="12.75">
      <c r="A515" s="175"/>
      <c r="B515" s="177"/>
      <c r="C515" s="531" t="s">
        <v>462</v>
      </c>
      <c r="D515" s="532"/>
      <c r="E515" s="178">
        <v>26.622</v>
      </c>
      <c r="F515" s="501"/>
      <c r="G515" s="179"/>
      <c r="M515" s="176" t="s">
        <v>462</v>
      </c>
      <c r="O515" s="168"/>
    </row>
    <row r="516" spans="1:104" ht="12.75">
      <c r="A516" s="169">
        <v>83</v>
      </c>
      <c r="B516" s="170" t="s">
        <v>463</v>
      </c>
      <c r="C516" s="171" t="s">
        <v>464</v>
      </c>
      <c r="D516" s="172" t="s">
        <v>102</v>
      </c>
      <c r="E516" s="173">
        <v>31.012</v>
      </c>
      <c r="F516" s="500">
        <v>0</v>
      </c>
      <c r="G516" s="174">
        <f>E516*F516</f>
        <v>0</v>
      </c>
      <c r="O516" s="168">
        <v>2</v>
      </c>
      <c r="AA516" s="144">
        <v>1</v>
      </c>
      <c r="AB516" s="144">
        <v>7</v>
      </c>
      <c r="AC516" s="144">
        <v>7</v>
      </c>
      <c r="AZ516" s="144">
        <v>2</v>
      </c>
      <c r="BA516" s="144">
        <f>IF(AZ516=1,G516,0)</f>
        <v>0</v>
      </c>
      <c r="BB516" s="144">
        <f>IF(AZ516=2,G516,0)</f>
        <v>0</v>
      </c>
      <c r="BC516" s="144">
        <f>IF(AZ516=3,G516,0)</f>
        <v>0</v>
      </c>
      <c r="BD516" s="144">
        <f>IF(AZ516=4,G516,0)</f>
        <v>0</v>
      </c>
      <c r="BE516" s="144">
        <f>IF(AZ516=5,G516,0)</f>
        <v>0</v>
      </c>
      <c r="CA516" s="168">
        <v>1</v>
      </c>
      <c r="CB516" s="168">
        <v>7</v>
      </c>
      <c r="CZ516" s="144">
        <v>0</v>
      </c>
    </row>
    <row r="517" spans="1:15" ht="12.75">
      <c r="A517" s="175"/>
      <c r="B517" s="177"/>
      <c r="C517" s="531" t="s">
        <v>465</v>
      </c>
      <c r="D517" s="532"/>
      <c r="E517" s="178">
        <v>0</v>
      </c>
      <c r="F517" s="501"/>
      <c r="G517" s="179"/>
      <c r="M517" s="176" t="s">
        <v>465</v>
      </c>
      <c r="O517" s="168"/>
    </row>
    <row r="518" spans="1:15" ht="12.75">
      <c r="A518" s="175"/>
      <c r="B518" s="177"/>
      <c r="C518" s="531" t="s">
        <v>89</v>
      </c>
      <c r="D518" s="532"/>
      <c r="E518" s="178">
        <v>0</v>
      </c>
      <c r="F518" s="501"/>
      <c r="G518" s="179"/>
      <c r="M518" s="176" t="s">
        <v>89</v>
      </c>
      <c r="O518" s="168"/>
    </row>
    <row r="519" spans="1:15" ht="12.75">
      <c r="A519" s="175"/>
      <c r="B519" s="177"/>
      <c r="C519" s="531" t="s">
        <v>292</v>
      </c>
      <c r="D519" s="532"/>
      <c r="E519" s="178">
        <v>0</v>
      </c>
      <c r="F519" s="501"/>
      <c r="G519" s="179"/>
      <c r="M519" s="176" t="s">
        <v>292</v>
      </c>
      <c r="O519" s="168"/>
    </row>
    <row r="520" spans="1:15" ht="12.75">
      <c r="A520" s="175"/>
      <c r="B520" s="177"/>
      <c r="C520" s="531" t="s">
        <v>103</v>
      </c>
      <c r="D520" s="532"/>
      <c r="E520" s="178">
        <v>0</v>
      </c>
      <c r="F520" s="501"/>
      <c r="G520" s="179"/>
      <c r="M520" s="176" t="s">
        <v>103</v>
      </c>
      <c r="O520" s="168"/>
    </row>
    <row r="521" spans="1:15" ht="12.75">
      <c r="A521" s="175"/>
      <c r="B521" s="177"/>
      <c r="C521" s="531" t="s">
        <v>466</v>
      </c>
      <c r="D521" s="532"/>
      <c r="E521" s="178">
        <v>19.2</v>
      </c>
      <c r="F521" s="501"/>
      <c r="G521" s="179"/>
      <c r="M521" s="176" t="s">
        <v>466</v>
      </c>
      <c r="O521" s="168"/>
    </row>
    <row r="522" spans="1:15" ht="12.75">
      <c r="A522" s="175"/>
      <c r="B522" s="177"/>
      <c r="C522" s="531" t="s">
        <v>105</v>
      </c>
      <c r="D522" s="532"/>
      <c r="E522" s="178">
        <v>0</v>
      </c>
      <c r="F522" s="501"/>
      <c r="G522" s="179"/>
      <c r="M522" s="176" t="s">
        <v>105</v>
      </c>
      <c r="O522" s="168"/>
    </row>
    <row r="523" spans="1:15" ht="12.75">
      <c r="A523" s="175"/>
      <c r="B523" s="177"/>
      <c r="C523" s="531" t="s">
        <v>467</v>
      </c>
      <c r="D523" s="532"/>
      <c r="E523" s="178">
        <v>10.8</v>
      </c>
      <c r="F523" s="501"/>
      <c r="G523" s="179"/>
      <c r="M523" s="176" t="s">
        <v>467</v>
      </c>
      <c r="O523" s="168"/>
    </row>
    <row r="524" spans="1:15" ht="12.75">
      <c r="A524" s="175"/>
      <c r="B524" s="177"/>
      <c r="C524" s="531" t="s">
        <v>301</v>
      </c>
      <c r="D524" s="532"/>
      <c r="E524" s="178">
        <v>0</v>
      </c>
      <c r="F524" s="501"/>
      <c r="G524" s="179"/>
      <c r="M524" s="176" t="s">
        <v>301</v>
      </c>
      <c r="O524" s="168"/>
    </row>
    <row r="525" spans="1:15" ht="12.75">
      <c r="A525" s="175"/>
      <c r="B525" s="177"/>
      <c r="C525" s="531" t="s">
        <v>468</v>
      </c>
      <c r="D525" s="532"/>
      <c r="E525" s="178">
        <v>1.012</v>
      </c>
      <c r="F525" s="501"/>
      <c r="G525" s="179"/>
      <c r="M525" s="176" t="s">
        <v>468</v>
      </c>
      <c r="O525" s="168"/>
    </row>
    <row r="526" spans="1:104" ht="12.75">
      <c r="A526" s="169">
        <v>84</v>
      </c>
      <c r="B526" s="170" t="s">
        <v>469</v>
      </c>
      <c r="C526" s="171" t="s">
        <v>470</v>
      </c>
      <c r="D526" s="172" t="s">
        <v>102</v>
      </c>
      <c r="E526" s="173">
        <v>72.7953</v>
      </c>
      <c r="F526" s="500">
        <v>0</v>
      </c>
      <c r="G526" s="174">
        <f>E526*F526</f>
        <v>0</v>
      </c>
      <c r="O526" s="168">
        <v>2</v>
      </c>
      <c r="AA526" s="144">
        <v>1</v>
      </c>
      <c r="AB526" s="144">
        <v>7</v>
      </c>
      <c r="AC526" s="144">
        <v>7</v>
      </c>
      <c r="AZ526" s="144">
        <v>2</v>
      </c>
      <c r="BA526" s="144">
        <f>IF(AZ526=1,G526,0)</f>
        <v>0</v>
      </c>
      <c r="BB526" s="144">
        <f>IF(AZ526=2,G526,0)</f>
        <v>0</v>
      </c>
      <c r="BC526" s="144">
        <f>IF(AZ526=3,G526,0)</f>
        <v>0</v>
      </c>
      <c r="BD526" s="144">
        <f>IF(AZ526=4,G526,0)</f>
        <v>0</v>
      </c>
      <c r="BE526" s="144">
        <f>IF(AZ526=5,G526,0)</f>
        <v>0</v>
      </c>
      <c r="CA526" s="168">
        <v>1</v>
      </c>
      <c r="CB526" s="168">
        <v>7</v>
      </c>
      <c r="CZ526" s="144">
        <v>0</v>
      </c>
    </row>
    <row r="527" spans="1:15" ht="12.75">
      <c r="A527" s="175"/>
      <c r="B527" s="177"/>
      <c r="C527" s="531" t="s">
        <v>465</v>
      </c>
      <c r="D527" s="532"/>
      <c r="E527" s="178">
        <v>0</v>
      </c>
      <c r="F527" s="501"/>
      <c r="G527" s="179"/>
      <c r="M527" s="176" t="s">
        <v>465</v>
      </c>
      <c r="O527" s="168"/>
    </row>
    <row r="528" spans="1:15" ht="12.75">
      <c r="A528" s="175"/>
      <c r="B528" s="177"/>
      <c r="C528" s="531" t="s">
        <v>89</v>
      </c>
      <c r="D528" s="532"/>
      <c r="E528" s="178">
        <v>0</v>
      </c>
      <c r="F528" s="501"/>
      <c r="G528" s="179"/>
      <c r="M528" s="176" t="s">
        <v>89</v>
      </c>
      <c r="O528" s="168"/>
    </row>
    <row r="529" spans="1:15" ht="12.75">
      <c r="A529" s="175"/>
      <c r="B529" s="177"/>
      <c r="C529" s="531" t="s">
        <v>292</v>
      </c>
      <c r="D529" s="532"/>
      <c r="E529" s="178">
        <v>0</v>
      </c>
      <c r="F529" s="501"/>
      <c r="G529" s="179"/>
      <c r="M529" s="176" t="s">
        <v>292</v>
      </c>
      <c r="O529" s="168"/>
    </row>
    <row r="530" spans="1:15" ht="12.75">
      <c r="A530" s="175"/>
      <c r="B530" s="177"/>
      <c r="C530" s="531" t="s">
        <v>103</v>
      </c>
      <c r="D530" s="532"/>
      <c r="E530" s="178">
        <v>0</v>
      </c>
      <c r="F530" s="501"/>
      <c r="G530" s="179"/>
      <c r="M530" s="176" t="s">
        <v>103</v>
      </c>
      <c r="O530" s="168"/>
    </row>
    <row r="531" spans="1:15" ht="12.75">
      <c r="A531" s="175"/>
      <c r="B531" s="177"/>
      <c r="C531" s="531" t="s">
        <v>471</v>
      </c>
      <c r="D531" s="532"/>
      <c r="E531" s="178">
        <v>42.48</v>
      </c>
      <c r="F531" s="501"/>
      <c r="G531" s="179"/>
      <c r="M531" s="176" t="s">
        <v>471</v>
      </c>
      <c r="O531" s="168"/>
    </row>
    <row r="532" spans="1:15" ht="12.75">
      <c r="A532" s="175"/>
      <c r="B532" s="177"/>
      <c r="C532" s="531" t="s">
        <v>105</v>
      </c>
      <c r="D532" s="532"/>
      <c r="E532" s="178">
        <v>0</v>
      </c>
      <c r="F532" s="501"/>
      <c r="G532" s="179"/>
      <c r="M532" s="176" t="s">
        <v>105</v>
      </c>
      <c r="O532" s="168"/>
    </row>
    <row r="533" spans="1:15" ht="12.75">
      <c r="A533" s="175"/>
      <c r="B533" s="177"/>
      <c r="C533" s="531" t="s">
        <v>472</v>
      </c>
      <c r="D533" s="532"/>
      <c r="E533" s="178">
        <v>28.32</v>
      </c>
      <c r="F533" s="501"/>
      <c r="G533" s="179"/>
      <c r="M533" s="176" t="s">
        <v>472</v>
      </c>
      <c r="O533" s="168"/>
    </row>
    <row r="534" spans="1:15" ht="12.75">
      <c r="A534" s="175"/>
      <c r="B534" s="177"/>
      <c r="C534" s="531" t="s">
        <v>301</v>
      </c>
      <c r="D534" s="532"/>
      <c r="E534" s="178">
        <v>0</v>
      </c>
      <c r="F534" s="501"/>
      <c r="G534" s="179"/>
      <c r="M534" s="176" t="s">
        <v>301</v>
      </c>
      <c r="O534" s="168"/>
    </row>
    <row r="535" spans="1:15" ht="12.75">
      <c r="A535" s="175"/>
      <c r="B535" s="177"/>
      <c r="C535" s="531" t="s">
        <v>473</v>
      </c>
      <c r="D535" s="532"/>
      <c r="E535" s="178">
        <v>1.9952</v>
      </c>
      <c r="F535" s="501"/>
      <c r="G535" s="179"/>
      <c r="M535" s="176" t="s">
        <v>473</v>
      </c>
      <c r="O535" s="168"/>
    </row>
    <row r="536" spans="1:104" ht="12.75">
      <c r="A536" s="169">
        <v>85</v>
      </c>
      <c r="B536" s="170" t="s">
        <v>474</v>
      </c>
      <c r="C536" s="171" t="s">
        <v>475</v>
      </c>
      <c r="D536" s="172" t="s">
        <v>87</v>
      </c>
      <c r="E536" s="173">
        <v>6</v>
      </c>
      <c r="F536" s="500">
        <v>0</v>
      </c>
      <c r="G536" s="174">
        <f>E536*F536</f>
        <v>0</v>
      </c>
      <c r="O536" s="168">
        <v>2</v>
      </c>
      <c r="AA536" s="144">
        <v>1</v>
      </c>
      <c r="AB536" s="144">
        <v>7</v>
      </c>
      <c r="AC536" s="144">
        <v>7</v>
      </c>
      <c r="AZ536" s="144">
        <v>2</v>
      </c>
      <c r="BA536" s="144">
        <f>IF(AZ536=1,G536,0)</f>
        <v>0</v>
      </c>
      <c r="BB536" s="144">
        <f>IF(AZ536=2,G536,0)</f>
        <v>0</v>
      </c>
      <c r="BC536" s="144">
        <f>IF(AZ536=3,G536,0)</f>
        <v>0</v>
      </c>
      <c r="BD536" s="144">
        <f>IF(AZ536=4,G536,0)</f>
        <v>0</v>
      </c>
      <c r="BE536" s="144">
        <f>IF(AZ536=5,G536,0)</f>
        <v>0</v>
      </c>
      <c r="CA536" s="168">
        <v>1</v>
      </c>
      <c r="CB536" s="168">
        <v>7</v>
      </c>
      <c r="CZ536" s="144">
        <v>0</v>
      </c>
    </row>
    <row r="537" spans="1:15" ht="12.75">
      <c r="A537" s="175"/>
      <c r="B537" s="177"/>
      <c r="C537" s="531" t="s">
        <v>476</v>
      </c>
      <c r="D537" s="532"/>
      <c r="E537" s="178">
        <v>0</v>
      </c>
      <c r="F537" s="501"/>
      <c r="G537" s="179"/>
      <c r="M537" s="176" t="s">
        <v>476</v>
      </c>
      <c r="O537" s="168"/>
    </row>
    <row r="538" spans="1:15" ht="12.75">
      <c r="A538" s="175"/>
      <c r="B538" s="177"/>
      <c r="C538" s="531" t="s">
        <v>89</v>
      </c>
      <c r="D538" s="532"/>
      <c r="E538" s="178">
        <v>0</v>
      </c>
      <c r="F538" s="501"/>
      <c r="G538" s="179"/>
      <c r="M538" s="176" t="s">
        <v>89</v>
      </c>
      <c r="O538" s="168"/>
    </row>
    <row r="539" spans="1:15" ht="12.75">
      <c r="A539" s="175"/>
      <c r="B539" s="177"/>
      <c r="C539" s="531" t="s">
        <v>83</v>
      </c>
      <c r="D539" s="532"/>
      <c r="E539" s="178">
        <v>3</v>
      </c>
      <c r="F539" s="501"/>
      <c r="G539" s="179"/>
      <c r="M539" s="176">
        <v>3</v>
      </c>
      <c r="O539" s="168"/>
    </row>
    <row r="540" spans="1:15" ht="12.75">
      <c r="A540" s="175"/>
      <c r="B540" s="177"/>
      <c r="C540" s="531" t="s">
        <v>353</v>
      </c>
      <c r="D540" s="532"/>
      <c r="E540" s="178">
        <v>0</v>
      </c>
      <c r="F540" s="501"/>
      <c r="G540" s="179"/>
      <c r="M540" s="176" t="s">
        <v>353</v>
      </c>
      <c r="O540" s="168"/>
    </row>
    <row r="541" spans="1:15" ht="12.75">
      <c r="A541" s="175"/>
      <c r="B541" s="177"/>
      <c r="C541" s="531" t="s">
        <v>83</v>
      </c>
      <c r="D541" s="532"/>
      <c r="E541" s="178">
        <v>3</v>
      </c>
      <c r="F541" s="501"/>
      <c r="G541" s="179"/>
      <c r="M541" s="176">
        <v>3</v>
      </c>
      <c r="O541" s="168"/>
    </row>
    <row r="542" spans="1:104" ht="12.75">
      <c r="A542" s="169">
        <v>86</v>
      </c>
      <c r="B542" s="170" t="s">
        <v>477</v>
      </c>
      <c r="C542" s="171" t="s">
        <v>478</v>
      </c>
      <c r="D542" s="172" t="s">
        <v>87</v>
      </c>
      <c r="E542" s="173">
        <v>33</v>
      </c>
      <c r="F542" s="500">
        <v>0</v>
      </c>
      <c r="G542" s="174">
        <f>E542*F542</f>
        <v>0</v>
      </c>
      <c r="O542" s="168">
        <v>2</v>
      </c>
      <c r="AA542" s="144">
        <v>1</v>
      </c>
      <c r="AB542" s="144">
        <v>7</v>
      </c>
      <c r="AC542" s="144">
        <v>7</v>
      </c>
      <c r="AZ542" s="144">
        <v>2</v>
      </c>
      <c r="BA542" s="144">
        <f>IF(AZ542=1,G542,0)</f>
        <v>0</v>
      </c>
      <c r="BB542" s="144">
        <f>IF(AZ542=2,G542,0)</f>
        <v>0</v>
      </c>
      <c r="BC542" s="144">
        <f>IF(AZ542=3,G542,0)</f>
        <v>0</v>
      </c>
      <c r="BD542" s="144">
        <f>IF(AZ542=4,G542,0)</f>
        <v>0</v>
      </c>
      <c r="BE542" s="144">
        <f>IF(AZ542=5,G542,0)</f>
        <v>0</v>
      </c>
      <c r="CA542" s="168">
        <v>1</v>
      </c>
      <c r="CB542" s="168">
        <v>7</v>
      </c>
      <c r="CZ542" s="144">
        <v>0</v>
      </c>
    </row>
    <row r="543" spans="1:15" ht="12.75">
      <c r="A543" s="175"/>
      <c r="B543" s="177"/>
      <c r="C543" s="531" t="s">
        <v>479</v>
      </c>
      <c r="D543" s="532"/>
      <c r="E543" s="178">
        <v>0</v>
      </c>
      <c r="F543" s="501"/>
      <c r="G543" s="179"/>
      <c r="M543" s="176" t="s">
        <v>479</v>
      </c>
      <c r="O543" s="168"/>
    </row>
    <row r="544" spans="1:15" ht="12.75">
      <c r="A544" s="175"/>
      <c r="B544" s="177"/>
      <c r="C544" s="531" t="s">
        <v>89</v>
      </c>
      <c r="D544" s="532"/>
      <c r="E544" s="178">
        <v>0</v>
      </c>
      <c r="F544" s="501"/>
      <c r="G544" s="179"/>
      <c r="M544" s="176" t="s">
        <v>89</v>
      </c>
      <c r="O544" s="168"/>
    </row>
    <row r="545" spans="1:15" ht="12.75">
      <c r="A545" s="175"/>
      <c r="B545" s="177"/>
      <c r="C545" s="531" t="s">
        <v>480</v>
      </c>
      <c r="D545" s="532"/>
      <c r="E545" s="178">
        <v>33</v>
      </c>
      <c r="F545" s="501"/>
      <c r="G545" s="179"/>
      <c r="M545" s="176">
        <v>33</v>
      </c>
      <c r="O545" s="168"/>
    </row>
    <row r="546" spans="1:104" ht="12.75">
      <c r="A546" s="169">
        <v>87</v>
      </c>
      <c r="B546" s="170" t="s">
        <v>481</v>
      </c>
      <c r="C546" s="171" t="s">
        <v>482</v>
      </c>
      <c r="D546" s="172" t="s">
        <v>87</v>
      </c>
      <c r="E546" s="173">
        <v>30</v>
      </c>
      <c r="F546" s="500">
        <v>0</v>
      </c>
      <c r="G546" s="174">
        <f>E546*F546</f>
        <v>0</v>
      </c>
      <c r="O546" s="168">
        <v>2</v>
      </c>
      <c r="AA546" s="144">
        <v>1</v>
      </c>
      <c r="AB546" s="144">
        <v>7</v>
      </c>
      <c r="AC546" s="144">
        <v>7</v>
      </c>
      <c r="AZ546" s="144">
        <v>2</v>
      </c>
      <c r="BA546" s="144">
        <f>IF(AZ546=1,G546,0)</f>
        <v>0</v>
      </c>
      <c r="BB546" s="144">
        <f>IF(AZ546=2,G546,0)</f>
        <v>0</v>
      </c>
      <c r="BC546" s="144">
        <f>IF(AZ546=3,G546,0)</f>
        <v>0</v>
      </c>
      <c r="BD546" s="144">
        <f>IF(AZ546=4,G546,0)</f>
        <v>0</v>
      </c>
      <c r="BE546" s="144">
        <f>IF(AZ546=5,G546,0)</f>
        <v>0</v>
      </c>
      <c r="CA546" s="168">
        <v>1</v>
      </c>
      <c r="CB546" s="168">
        <v>7</v>
      </c>
      <c r="CZ546" s="144">
        <v>0</v>
      </c>
    </row>
    <row r="547" spans="1:15" ht="12.75">
      <c r="A547" s="175"/>
      <c r="B547" s="177"/>
      <c r="C547" s="531" t="s">
        <v>479</v>
      </c>
      <c r="D547" s="532"/>
      <c r="E547" s="178">
        <v>0</v>
      </c>
      <c r="F547" s="501"/>
      <c r="G547" s="179"/>
      <c r="M547" s="176" t="s">
        <v>479</v>
      </c>
      <c r="O547" s="168"/>
    </row>
    <row r="548" spans="1:15" ht="12.75">
      <c r="A548" s="175"/>
      <c r="B548" s="177"/>
      <c r="C548" s="531" t="s">
        <v>89</v>
      </c>
      <c r="D548" s="532"/>
      <c r="E548" s="178">
        <v>0</v>
      </c>
      <c r="F548" s="501"/>
      <c r="G548" s="179"/>
      <c r="M548" s="176" t="s">
        <v>89</v>
      </c>
      <c r="O548" s="168"/>
    </row>
    <row r="549" spans="1:15" ht="12.75">
      <c r="A549" s="175"/>
      <c r="B549" s="177"/>
      <c r="C549" s="531" t="s">
        <v>90</v>
      </c>
      <c r="D549" s="532"/>
      <c r="E549" s="178">
        <v>30</v>
      </c>
      <c r="F549" s="501"/>
      <c r="G549" s="179"/>
      <c r="M549" s="176">
        <v>30</v>
      </c>
      <c r="O549" s="168"/>
    </row>
    <row r="550" spans="1:104" ht="12.75">
      <c r="A550" s="169">
        <v>88</v>
      </c>
      <c r="B550" s="170" t="s">
        <v>483</v>
      </c>
      <c r="C550" s="171" t="s">
        <v>484</v>
      </c>
      <c r="D550" s="172" t="s">
        <v>87</v>
      </c>
      <c r="E550" s="173">
        <v>67</v>
      </c>
      <c r="F550" s="500">
        <v>0</v>
      </c>
      <c r="G550" s="174">
        <f>E550*F550</f>
        <v>0</v>
      </c>
      <c r="O550" s="168">
        <v>2</v>
      </c>
      <c r="AA550" s="144">
        <v>1</v>
      </c>
      <c r="AB550" s="144">
        <v>7</v>
      </c>
      <c r="AC550" s="144">
        <v>7</v>
      </c>
      <c r="AZ550" s="144">
        <v>2</v>
      </c>
      <c r="BA550" s="144">
        <f>IF(AZ550=1,G550,0)</f>
        <v>0</v>
      </c>
      <c r="BB550" s="144">
        <f>IF(AZ550=2,G550,0)</f>
        <v>0</v>
      </c>
      <c r="BC550" s="144">
        <f>IF(AZ550=3,G550,0)</f>
        <v>0</v>
      </c>
      <c r="BD550" s="144">
        <f>IF(AZ550=4,G550,0)</f>
        <v>0</v>
      </c>
      <c r="BE550" s="144">
        <f>IF(AZ550=5,G550,0)</f>
        <v>0</v>
      </c>
      <c r="CA550" s="168">
        <v>1</v>
      </c>
      <c r="CB550" s="168">
        <v>7</v>
      </c>
      <c r="CZ550" s="144">
        <v>0</v>
      </c>
    </row>
    <row r="551" spans="1:15" ht="12.75">
      <c r="A551" s="175"/>
      <c r="B551" s="177"/>
      <c r="C551" s="531" t="s">
        <v>485</v>
      </c>
      <c r="D551" s="532"/>
      <c r="E551" s="178">
        <v>67</v>
      </c>
      <c r="F551" s="501"/>
      <c r="G551" s="179"/>
      <c r="M551" s="176" t="s">
        <v>485</v>
      </c>
      <c r="O551" s="168"/>
    </row>
    <row r="552" spans="1:104" ht="12.75">
      <c r="A552" s="169">
        <v>89</v>
      </c>
      <c r="B552" s="170" t="s">
        <v>486</v>
      </c>
      <c r="C552" s="171" t="s">
        <v>487</v>
      </c>
      <c r="D552" s="172" t="s">
        <v>87</v>
      </c>
      <c r="E552" s="173">
        <v>67</v>
      </c>
      <c r="F552" s="500">
        <v>0</v>
      </c>
      <c r="G552" s="174">
        <f>E552*F552</f>
        <v>0</v>
      </c>
      <c r="O552" s="168">
        <v>2</v>
      </c>
      <c r="AA552" s="144">
        <v>1</v>
      </c>
      <c r="AB552" s="144">
        <v>7</v>
      </c>
      <c r="AC552" s="144">
        <v>7</v>
      </c>
      <c r="AZ552" s="144">
        <v>2</v>
      </c>
      <c r="BA552" s="144">
        <f>IF(AZ552=1,G552,0)</f>
        <v>0</v>
      </c>
      <c r="BB552" s="144">
        <f>IF(AZ552=2,G552,0)</f>
        <v>0</v>
      </c>
      <c r="BC552" s="144">
        <f>IF(AZ552=3,G552,0)</f>
        <v>0</v>
      </c>
      <c r="BD552" s="144">
        <f>IF(AZ552=4,G552,0)</f>
        <v>0</v>
      </c>
      <c r="BE552" s="144">
        <f>IF(AZ552=5,G552,0)</f>
        <v>0</v>
      </c>
      <c r="CA552" s="168">
        <v>1</v>
      </c>
      <c r="CB552" s="168">
        <v>7</v>
      </c>
      <c r="CZ552" s="144">
        <v>0</v>
      </c>
    </row>
    <row r="553" spans="1:104" ht="12.75">
      <c r="A553" s="169">
        <v>90</v>
      </c>
      <c r="B553" s="170" t="s">
        <v>488</v>
      </c>
      <c r="C553" s="171" t="s">
        <v>489</v>
      </c>
      <c r="D553" s="172" t="s">
        <v>119</v>
      </c>
      <c r="E553" s="173">
        <v>56.9</v>
      </c>
      <c r="F553" s="500">
        <v>0</v>
      </c>
      <c r="G553" s="174">
        <f>E553*F553</f>
        <v>0</v>
      </c>
      <c r="O553" s="168">
        <v>2</v>
      </c>
      <c r="AA553" s="144">
        <v>1</v>
      </c>
      <c r="AB553" s="144">
        <v>7</v>
      </c>
      <c r="AC553" s="144">
        <v>7</v>
      </c>
      <c r="AZ553" s="144">
        <v>2</v>
      </c>
      <c r="BA553" s="144">
        <f>IF(AZ553=1,G553,0)</f>
        <v>0</v>
      </c>
      <c r="BB553" s="144">
        <f>IF(AZ553=2,G553,0)</f>
        <v>0</v>
      </c>
      <c r="BC553" s="144">
        <f>IF(AZ553=3,G553,0)</f>
        <v>0</v>
      </c>
      <c r="BD553" s="144">
        <f>IF(AZ553=4,G553,0)</f>
        <v>0</v>
      </c>
      <c r="BE553" s="144">
        <f>IF(AZ553=5,G553,0)</f>
        <v>0</v>
      </c>
      <c r="CA553" s="168">
        <v>1</v>
      </c>
      <c r="CB553" s="168">
        <v>7</v>
      </c>
      <c r="CZ553" s="144">
        <v>1E-05</v>
      </c>
    </row>
    <row r="554" spans="1:15" ht="12.75">
      <c r="A554" s="175"/>
      <c r="B554" s="177"/>
      <c r="C554" s="531" t="s">
        <v>142</v>
      </c>
      <c r="D554" s="532"/>
      <c r="E554" s="178">
        <v>0</v>
      </c>
      <c r="F554" s="501"/>
      <c r="G554" s="179"/>
      <c r="M554" s="176" t="s">
        <v>142</v>
      </c>
      <c r="O554" s="168"/>
    </row>
    <row r="555" spans="1:15" ht="12.75">
      <c r="A555" s="175"/>
      <c r="B555" s="177"/>
      <c r="C555" s="531" t="s">
        <v>490</v>
      </c>
      <c r="D555" s="532"/>
      <c r="E555" s="178">
        <v>56.9</v>
      </c>
      <c r="F555" s="501"/>
      <c r="G555" s="179"/>
      <c r="M555" s="176" t="s">
        <v>490</v>
      </c>
      <c r="O555" s="168"/>
    </row>
    <row r="556" spans="1:104" ht="12.75">
      <c r="A556" s="169">
        <v>91</v>
      </c>
      <c r="B556" s="170" t="s">
        <v>491</v>
      </c>
      <c r="C556" s="171" t="s">
        <v>492</v>
      </c>
      <c r="D556" s="172" t="s">
        <v>87</v>
      </c>
      <c r="E556" s="173">
        <v>33</v>
      </c>
      <c r="F556" s="500">
        <v>0</v>
      </c>
      <c r="G556" s="174">
        <f>E556*F556</f>
        <v>0</v>
      </c>
      <c r="O556" s="168">
        <v>2</v>
      </c>
      <c r="AA556" s="144">
        <v>1</v>
      </c>
      <c r="AB556" s="144">
        <v>7</v>
      </c>
      <c r="AC556" s="144">
        <v>7</v>
      </c>
      <c r="AZ556" s="144">
        <v>2</v>
      </c>
      <c r="BA556" s="144">
        <f>IF(AZ556=1,G556,0)</f>
        <v>0</v>
      </c>
      <c r="BB556" s="144">
        <f>IF(AZ556=2,G556,0)</f>
        <v>0</v>
      </c>
      <c r="BC556" s="144">
        <f>IF(AZ556=3,G556,0)</f>
        <v>0</v>
      </c>
      <c r="BD556" s="144">
        <f>IF(AZ556=4,G556,0)</f>
        <v>0</v>
      </c>
      <c r="BE556" s="144">
        <f>IF(AZ556=5,G556,0)</f>
        <v>0</v>
      </c>
      <c r="CA556" s="168">
        <v>1</v>
      </c>
      <c r="CB556" s="168">
        <v>7</v>
      </c>
      <c r="CZ556" s="144">
        <v>1E-05</v>
      </c>
    </row>
    <row r="557" spans="1:15" ht="12.75">
      <c r="A557" s="175"/>
      <c r="B557" s="177"/>
      <c r="C557" s="531" t="s">
        <v>493</v>
      </c>
      <c r="D557" s="532"/>
      <c r="E557" s="178">
        <v>33</v>
      </c>
      <c r="F557" s="501"/>
      <c r="G557" s="179"/>
      <c r="M557" s="176" t="s">
        <v>493</v>
      </c>
      <c r="O557" s="168"/>
    </row>
    <row r="558" spans="1:104" ht="12.75">
      <c r="A558" s="169">
        <v>92</v>
      </c>
      <c r="B558" s="170" t="s">
        <v>494</v>
      </c>
      <c r="C558" s="171" t="s">
        <v>495</v>
      </c>
      <c r="D558" s="172" t="s">
        <v>87</v>
      </c>
      <c r="E558" s="173">
        <v>81</v>
      </c>
      <c r="F558" s="500">
        <v>0</v>
      </c>
      <c r="G558" s="174">
        <f>E558*F558</f>
        <v>0</v>
      </c>
      <c r="O558" s="168">
        <v>2</v>
      </c>
      <c r="AA558" s="144">
        <v>1</v>
      </c>
      <c r="AB558" s="144">
        <v>7</v>
      </c>
      <c r="AC558" s="144">
        <v>7</v>
      </c>
      <c r="AZ558" s="144">
        <v>2</v>
      </c>
      <c r="BA558" s="144">
        <f>IF(AZ558=1,G558,0)</f>
        <v>0</v>
      </c>
      <c r="BB558" s="144">
        <f>IF(AZ558=2,G558,0)</f>
        <v>0</v>
      </c>
      <c r="BC558" s="144">
        <f>IF(AZ558=3,G558,0)</f>
        <v>0</v>
      </c>
      <c r="BD558" s="144">
        <f>IF(AZ558=4,G558,0)</f>
        <v>0</v>
      </c>
      <c r="BE558" s="144">
        <f>IF(AZ558=5,G558,0)</f>
        <v>0</v>
      </c>
      <c r="CA558" s="168">
        <v>1</v>
      </c>
      <c r="CB558" s="168">
        <v>7</v>
      </c>
      <c r="CZ558" s="144">
        <v>0</v>
      </c>
    </row>
    <row r="559" spans="1:15" ht="12.75">
      <c r="A559" s="175"/>
      <c r="B559" s="177"/>
      <c r="C559" s="531" t="s">
        <v>89</v>
      </c>
      <c r="D559" s="532"/>
      <c r="E559" s="178">
        <v>0</v>
      </c>
      <c r="F559" s="501"/>
      <c r="G559" s="179"/>
      <c r="M559" s="176" t="s">
        <v>89</v>
      </c>
      <c r="O559" s="168"/>
    </row>
    <row r="560" spans="1:15" ht="12.75">
      <c r="A560" s="175"/>
      <c r="B560" s="177"/>
      <c r="C560" s="531" t="s">
        <v>292</v>
      </c>
      <c r="D560" s="532"/>
      <c r="E560" s="178">
        <v>0</v>
      </c>
      <c r="F560" s="501"/>
      <c r="G560" s="179"/>
      <c r="M560" s="176" t="s">
        <v>292</v>
      </c>
      <c r="O560" s="168"/>
    </row>
    <row r="561" spans="1:15" ht="12.75">
      <c r="A561" s="175"/>
      <c r="B561" s="177"/>
      <c r="C561" s="531" t="s">
        <v>103</v>
      </c>
      <c r="D561" s="532"/>
      <c r="E561" s="178">
        <v>0</v>
      </c>
      <c r="F561" s="501"/>
      <c r="G561" s="179"/>
      <c r="M561" s="176" t="s">
        <v>103</v>
      </c>
      <c r="O561" s="168"/>
    </row>
    <row r="562" spans="1:15" ht="12.75">
      <c r="A562" s="175"/>
      <c r="B562" s="177"/>
      <c r="C562" s="531" t="s">
        <v>272</v>
      </c>
      <c r="D562" s="532"/>
      <c r="E562" s="178">
        <v>40</v>
      </c>
      <c r="F562" s="501"/>
      <c r="G562" s="179"/>
      <c r="M562" s="176" t="s">
        <v>272</v>
      </c>
      <c r="O562" s="168"/>
    </row>
    <row r="563" spans="1:15" ht="12.75">
      <c r="A563" s="175"/>
      <c r="B563" s="177"/>
      <c r="C563" s="531" t="s">
        <v>105</v>
      </c>
      <c r="D563" s="532"/>
      <c r="E563" s="178">
        <v>0</v>
      </c>
      <c r="F563" s="501"/>
      <c r="G563" s="179"/>
      <c r="M563" s="176" t="s">
        <v>105</v>
      </c>
      <c r="O563" s="168"/>
    </row>
    <row r="564" spans="1:15" ht="12.75">
      <c r="A564" s="175"/>
      <c r="B564" s="177"/>
      <c r="C564" s="531" t="s">
        <v>496</v>
      </c>
      <c r="D564" s="532"/>
      <c r="E564" s="178">
        <v>40</v>
      </c>
      <c r="F564" s="501"/>
      <c r="G564" s="179"/>
      <c r="M564" s="176" t="s">
        <v>496</v>
      </c>
      <c r="O564" s="168"/>
    </row>
    <row r="565" spans="1:15" ht="12.75">
      <c r="A565" s="175"/>
      <c r="B565" s="177"/>
      <c r="C565" s="531" t="s">
        <v>169</v>
      </c>
      <c r="D565" s="532"/>
      <c r="E565" s="178">
        <v>0</v>
      </c>
      <c r="F565" s="501"/>
      <c r="G565" s="179"/>
      <c r="M565" s="176" t="s">
        <v>169</v>
      </c>
      <c r="O565" s="168"/>
    </row>
    <row r="566" spans="1:15" ht="12.75">
      <c r="A566" s="175"/>
      <c r="B566" s="177"/>
      <c r="C566" s="531" t="s">
        <v>74</v>
      </c>
      <c r="D566" s="532"/>
      <c r="E566" s="178">
        <v>1</v>
      </c>
      <c r="F566" s="501"/>
      <c r="G566" s="179"/>
      <c r="M566" s="176">
        <v>1</v>
      </c>
      <c r="O566" s="168"/>
    </row>
    <row r="567" spans="1:104" ht="12.75">
      <c r="A567" s="169">
        <v>93</v>
      </c>
      <c r="B567" s="170" t="s">
        <v>497</v>
      </c>
      <c r="C567" s="171" t="s">
        <v>498</v>
      </c>
      <c r="D567" s="172" t="s">
        <v>87</v>
      </c>
      <c r="E567" s="173">
        <v>22</v>
      </c>
      <c r="F567" s="500">
        <v>0</v>
      </c>
      <c r="G567" s="174">
        <f>E567*F567</f>
        <v>0</v>
      </c>
      <c r="O567" s="168">
        <v>2</v>
      </c>
      <c r="AA567" s="144">
        <v>1</v>
      </c>
      <c r="AB567" s="144">
        <v>7</v>
      </c>
      <c r="AC567" s="144">
        <v>7</v>
      </c>
      <c r="AZ567" s="144">
        <v>2</v>
      </c>
      <c r="BA567" s="144">
        <f>IF(AZ567=1,G567,0)</f>
        <v>0</v>
      </c>
      <c r="BB567" s="144">
        <f>IF(AZ567=2,G567,0)</f>
        <v>0</v>
      </c>
      <c r="BC567" s="144">
        <f>IF(AZ567=3,G567,0)</f>
        <v>0</v>
      </c>
      <c r="BD567" s="144">
        <f>IF(AZ567=4,G567,0)</f>
        <v>0</v>
      </c>
      <c r="BE567" s="144">
        <f>IF(AZ567=5,G567,0)</f>
        <v>0</v>
      </c>
      <c r="CA567" s="168">
        <v>1</v>
      </c>
      <c r="CB567" s="168">
        <v>7</v>
      </c>
      <c r="CZ567" s="144">
        <v>0</v>
      </c>
    </row>
    <row r="568" spans="1:15" ht="12.75">
      <c r="A568" s="175"/>
      <c r="B568" s="177"/>
      <c r="C568" s="531" t="s">
        <v>89</v>
      </c>
      <c r="D568" s="532"/>
      <c r="E568" s="178">
        <v>0</v>
      </c>
      <c r="F568" s="501"/>
      <c r="G568" s="179"/>
      <c r="M568" s="176" t="s">
        <v>89</v>
      </c>
      <c r="O568" s="168"/>
    </row>
    <row r="569" spans="1:15" ht="12.75">
      <c r="A569" s="175"/>
      <c r="B569" s="177"/>
      <c r="C569" s="531" t="s">
        <v>292</v>
      </c>
      <c r="D569" s="532"/>
      <c r="E569" s="178">
        <v>0</v>
      </c>
      <c r="F569" s="501"/>
      <c r="G569" s="179"/>
      <c r="M569" s="176" t="s">
        <v>292</v>
      </c>
      <c r="O569" s="168"/>
    </row>
    <row r="570" spans="1:15" ht="12.75">
      <c r="A570" s="175"/>
      <c r="B570" s="177"/>
      <c r="C570" s="531" t="s">
        <v>103</v>
      </c>
      <c r="D570" s="532"/>
      <c r="E570" s="178">
        <v>0</v>
      </c>
      <c r="F570" s="501"/>
      <c r="G570" s="179"/>
      <c r="M570" s="176" t="s">
        <v>103</v>
      </c>
      <c r="O570" s="168"/>
    </row>
    <row r="571" spans="1:15" ht="12.75">
      <c r="A571" s="175"/>
      <c r="B571" s="177"/>
      <c r="C571" s="531" t="s">
        <v>499</v>
      </c>
      <c r="D571" s="532"/>
      <c r="E571" s="178">
        <v>20</v>
      </c>
      <c r="F571" s="501"/>
      <c r="G571" s="179"/>
      <c r="M571" s="176" t="s">
        <v>499</v>
      </c>
      <c r="O571" s="168"/>
    </row>
    <row r="572" spans="1:15" ht="12.75">
      <c r="A572" s="175"/>
      <c r="B572" s="177"/>
      <c r="C572" s="531" t="s">
        <v>105</v>
      </c>
      <c r="D572" s="532"/>
      <c r="E572" s="178">
        <v>0</v>
      </c>
      <c r="F572" s="501"/>
      <c r="G572" s="179"/>
      <c r="M572" s="176" t="s">
        <v>105</v>
      </c>
      <c r="O572" s="168"/>
    </row>
    <row r="573" spans="1:15" ht="12.75">
      <c r="A573" s="175"/>
      <c r="B573" s="177"/>
      <c r="C573" s="531" t="s">
        <v>500</v>
      </c>
      <c r="D573" s="532"/>
      <c r="E573" s="178">
        <v>0</v>
      </c>
      <c r="F573" s="501"/>
      <c r="G573" s="179"/>
      <c r="M573" s="176">
        <v>0</v>
      </c>
      <c r="O573" s="168"/>
    </row>
    <row r="574" spans="1:15" ht="12.75">
      <c r="A574" s="175"/>
      <c r="B574" s="177"/>
      <c r="C574" s="531" t="s">
        <v>169</v>
      </c>
      <c r="D574" s="532"/>
      <c r="E574" s="178">
        <v>0</v>
      </c>
      <c r="F574" s="501"/>
      <c r="G574" s="179"/>
      <c r="M574" s="176" t="s">
        <v>169</v>
      </c>
      <c r="O574" s="168"/>
    </row>
    <row r="575" spans="1:15" ht="12.75">
      <c r="A575" s="175"/>
      <c r="B575" s="177"/>
      <c r="C575" s="531" t="s">
        <v>501</v>
      </c>
      <c r="D575" s="532"/>
      <c r="E575" s="178">
        <v>2</v>
      </c>
      <c r="F575" s="501"/>
      <c r="G575" s="179"/>
      <c r="M575" s="176">
        <v>2</v>
      </c>
      <c r="O575" s="168"/>
    </row>
    <row r="576" spans="1:104" ht="12.75">
      <c r="A576" s="169">
        <v>94</v>
      </c>
      <c r="B576" s="170" t="s">
        <v>502</v>
      </c>
      <c r="C576" s="171" t="s">
        <v>503</v>
      </c>
      <c r="D576" s="172" t="s">
        <v>87</v>
      </c>
      <c r="E576" s="173">
        <v>33</v>
      </c>
      <c r="F576" s="500">
        <v>0</v>
      </c>
      <c r="G576" s="174">
        <f>E576*F576</f>
        <v>0</v>
      </c>
      <c r="O576" s="168">
        <v>2</v>
      </c>
      <c r="AA576" s="144">
        <v>12</v>
      </c>
      <c r="AB576" s="144">
        <v>0</v>
      </c>
      <c r="AC576" s="144">
        <v>64</v>
      </c>
      <c r="AZ576" s="144">
        <v>2</v>
      </c>
      <c r="BA576" s="144">
        <f>IF(AZ576=1,G576,0)</f>
        <v>0</v>
      </c>
      <c r="BB576" s="144">
        <f>IF(AZ576=2,G576,0)</f>
        <v>0</v>
      </c>
      <c r="BC576" s="144">
        <f>IF(AZ576=3,G576,0)</f>
        <v>0</v>
      </c>
      <c r="BD576" s="144">
        <f>IF(AZ576=4,G576,0)</f>
        <v>0</v>
      </c>
      <c r="BE576" s="144">
        <f>IF(AZ576=5,G576,0)</f>
        <v>0</v>
      </c>
      <c r="CA576" s="168">
        <v>12</v>
      </c>
      <c r="CB576" s="168">
        <v>0</v>
      </c>
      <c r="CZ576" s="144">
        <v>0</v>
      </c>
    </row>
    <row r="577" spans="1:15" ht="12.75">
      <c r="A577" s="175"/>
      <c r="B577" s="177"/>
      <c r="C577" s="531" t="s">
        <v>479</v>
      </c>
      <c r="D577" s="532"/>
      <c r="E577" s="178">
        <v>0</v>
      </c>
      <c r="F577" s="501"/>
      <c r="G577" s="179"/>
      <c r="M577" s="176" t="s">
        <v>479</v>
      </c>
      <c r="O577" s="168"/>
    </row>
    <row r="578" spans="1:15" ht="12.75">
      <c r="A578" s="175"/>
      <c r="B578" s="177"/>
      <c r="C578" s="531" t="s">
        <v>480</v>
      </c>
      <c r="D578" s="532"/>
      <c r="E578" s="178">
        <v>33</v>
      </c>
      <c r="F578" s="501"/>
      <c r="G578" s="179"/>
      <c r="M578" s="176">
        <v>33</v>
      </c>
      <c r="O578" s="168"/>
    </row>
    <row r="579" spans="1:104" ht="12.75">
      <c r="A579" s="169">
        <v>95</v>
      </c>
      <c r="B579" s="170" t="s">
        <v>504</v>
      </c>
      <c r="C579" s="171" t="s">
        <v>505</v>
      </c>
      <c r="D579" s="172" t="s">
        <v>87</v>
      </c>
      <c r="E579" s="173">
        <v>35</v>
      </c>
      <c r="F579" s="500">
        <v>0</v>
      </c>
      <c r="G579" s="174">
        <f>E579*F579</f>
        <v>0</v>
      </c>
      <c r="O579" s="168">
        <v>2</v>
      </c>
      <c r="AA579" s="144">
        <v>12</v>
      </c>
      <c r="AB579" s="144">
        <v>0</v>
      </c>
      <c r="AC579" s="144">
        <v>24</v>
      </c>
      <c r="AZ579" s="144">
        <v>2</v>
      </c>
      <c r="BA579" s="144">
        <f>IF(AZ579=1,G579,0)</f>
        <v>0</v>
      </c>
      <c r="BB579" s="144">
        <f>IF(AZ579=2,G579,0)</f>
        <v>0</v>
      </c>
      <c r="BC579" s="144">
        <f>IF(AZ579=3,G579,0)</f>
        <v>0</v>
      </c>
      <c r="BD579" s="144">
        <f>IF(AZ579=4,G579,0)</f>
        <v>0</v>
      </c>
      <c r="BE579" s="144">
        <f>IF(AZ579=5,G579,0)</f>
        <v>0</v>
      </c>
      <c r="CA579" s="168">
        <v>12</v>
      </c>
      <c r="CB579" s="168">
        <v>0</v>
      </c>
      <c r="CZ579" s="144">
        <v>0</v>
      </c>
    </row>
    <row r="580" spans="1:15" ht="12.75">
      <c r="A580" s="175"/>
      <c r="B580" s="177"/>
      <c r="C580" s="531" t="s">
        <v>89</v>
      </c>
      <c r="D580" s="532"/>
      <c r="E580" s="178">
        <v>0</v>
      </c>
      <c r="F580" s="501"/>
      <c r="G580" s="179"/>
      <c r="M580" s="176" t="s">
        <v>89</v>
      </c>
      <c r="O580" s="168"/>
    </row>
    <row r="581" spans="1:15" ht="12.75">
      <c r="A581" s="175"/>
      <c r="B581" s="177"/>
      <c r="C581" s="531" t="s">
        <v>292</v>
      </c>
      <c r="D581" s="532"/>
      <c r="E581" s="178">
        <v>0</v>
      </c>
      <c r="F581" s="501"/>
      <c r="G581" s="179"/>
      <c r="M581" s="176" t="s">
        <v>292</v>
      </c>
      <c r="O581" s="168"/>
    </row>
    <row r="582" spans="1:15" ht="12.75">
      <c r="A582" s="175"/>
      <c r="B582" s="177"/>
      <c r="C582" s="531" t="s">
        <v>90</v>
      </c>
      <c r="D582" s="532"/>
      <c r="E582" s="178">
        <v>30</v>
      </c>
      <c r="F582" s="501"/>
      <c r="G582" s="179"/>
      <c r="M582" s="176">
        <v>30</v>
      </c>
      <c r="O582" s="168"/>
    </row>
    <row r="583" spans="1:15" ht="12.75">
      <c r="A583" s="175"/>
      <c r="B583" s="177"/>
      <c r="C583" s="531" t="s">
        <v>169</v>
      </c>
      <c r="D583" s="532"/>
      <c r="E583" s="178">
        <v>0</v>
      </c>
      <c r="F583" s="501"/>
      <c r="G583" s="179"/>
      <c r="M583" s="176" t="s">
        <v>169</v>
      </c>
      <c r="O583" s="168"/>
    </row>
    <row r="584" spans="1:15" ht="12.75">
      <c r="A584" s="175"/>
      <c r="B584" s="177"/>
      <c r="C584" s="531" t="s">
        <v>74</v>
      </c>
      <c r="D584" s="532"/>
      <c r="E584" s="178">
        <v>1</v>
      </c>
      <c r="F584" s="501"/>
      <c r="G584" s="179"/>
      <c r="M584" s="176">
        <v>1</v>
      </c>
      <c r="O584" s="168"/>
    </row>
    <row r="585" spans="1:15" ht="12.75">
      <c r="A585" s="175"/>
      <c r="B585" s="177"/>
      <c r="C585" s="531" t="s">
        <v>301</v>
      </c>
      <c r="D585" s="532"/>
      <c r="E585" s="178">
        <v>0</v>
      </c>
      <c r="F585" s="501"/>
      <c r="G585" s="179"/>
      <c r="M585" s="176" t="s">
        <v>301</v>
      </c>
      <c r="O585" s="168"/>
    </row>
    <row r="586" spans="1:15" ht="12.75">
      <c r="A586" s="175"/>
      <c r="B586" s="177"/>
      <c r="C586" s="531" t="s">
        <v>74</v>
      </c>
      <c r="D586" s="532"/>
      <c r="E586" s="178">
        <v>1</v>
      </c>
      <c r="F586" s="501"/>
      <c r="G586" s="179"/>
      <c r="M586" s="176">
        <v>1</v>
      </c>
      <c r="O586" s="168"/>
    </row>
    <row r="587" spans="1:15" ht="12.75">
      <c r="A587" s="175"/>
      <c r="B587" s="177"/>
      <c r="C587" s="531" t="s">
        <v>318</v>
      </c>
      <c r="D587" s="532"/>
      <c r="E587" s="178">
        <v>0</v>
      </c>
      <c r="F587" s="501"/>
      <c r="G587" s="179"/>
      <c r="M587" s="176" t="s">
        <v>318</v>
      </c>
      <c r="O587" s="168"/>
    </row>
    <row r="588" spans="1:15" ht="12.75">
      <c r="A588" s="175"/>
      <c r="B588" s="177"/>
      <c r="C588" s="531" t="s">
        <v>83</v>
      </c>
      <c r="D588" s="532"/>
      <c r="E588" s="178">
        <v>3</v>
      </c>
      <c r="F588" s="501"/>
      <c r="G588" s="179"/>
      <c r="M588" s="176">
        <v>3</v>
      </c>
      <c r="O588" s="168"/>
    </row>
    <row r="589" spans="1:104" ht="12.75">
      <c r="A589" s="169">
        <v>96</v>
      </c>
      <c r="B589" s="170" t="s">
        <v>506</v>
      </c>
      <c r="C589" s="171" t="s">
        <v>507</v>
      </c>
      <c r="D589" s="172" t="s">
        <v>87</v>
      </c>
      <c r="E589" s="173">
        <v>41</v>
      </c>
      <c r="F589" s="500">
        <v>0</v>
      </c>
      <c r="G589" s="174">
        <f>E589*F589</f>
        <v>0</v>
      </c>
      <c r="O589" s="168">
        <v>2</v>
      </c>
      <c r="AA589" s="144">
        <v>12</v>
      </c>
      <c r="AB589" s="144">
        <v>0</v>
      </c>
      <c r="AC589" s="144">
        <v>25</v>
      </c>
      <c r="AZ589" s="144">
        <v>2</v>
      </c>
      <c r="BA589" s="144">
        <f>IF(AZ589=1,G589,0)</f>
        <v>0</v>
      </c>
      <c r="BB589" s="144">
        <f>IF(AZ589=2,G589,0)</f>
        <v>0</v>
      </c>
      <c r="BC589" s="144">
        <f>IF(AZ589=3,G589,0)</f>
        <v>0</v>
      </c>
      <c r="BD589" s="144">
        <f>IF(AZ589=4,G589,0)</f>
        <v>0</v>
      </c>
      <c r="BE589" s="144">
        <f>IF(AZ589=5,G589,0)</f>
        <v>0</v>
      </c>
      <c r="CA589" s="168">
        <v>12</v>
      </c>
      <c r="CB589" s="168">
        <v>0</v>
      </c>
      <c r="CZ589" s="144">
        <v>0</v>
      </c>
    </row>
    <row r="590" spans="1:15" ht="12.75">
      <c r="A590" s="175"/>
      <c r="B590" s="177"/>
      <c r="C590" s="531" t="s">
        <v>89</v>
      </c>
      <c r="D590" s="532"/>
      <c r="E590" s="178">
        <v>0</v>
      </c>
      <c r="F590" s="501"/>
      <c r="G590" s="179"/>
      <c r="M590" s="176" t="s">
        <v>89</v>
      </c>
      <c r="O590" s="168"/>
    </row>
    <row r="591" spans="1:15" ht="12.75">
      <c r="A591" s="175"/>
      <c r="B591" s="177"/>
      <c r="C591" s="531" t="s">
        <v>292</v>
      </c>
      <c r="D591" s="532"/>
      <c r="E591" s="178">
        <v>0</v>
      </c>
      <c r="F591" s="501"/>
      <c r="G591" s="179"/>
      <c r="M591" s="176" t="s">
        <v>292</v>
      </c>
      <c r="O591" s="168"/>
    </row>
    <row r="592" spans="1:15" ht="12.75">
      <c r="A592" s="175"/>
      <c r="B592" s="177"/>
      <c r="C592" s="531" t="s">
        <v>90</v>
      </c>
      <c r="D592" s="532"/>
      <c r="E592" s="178">
        <v>30</v>
      </c>
      <c r="F592" s="501"/>
      <c r="G592" s="179"/>
      <c r="M592" s="176">
        <v>30</v>
      </c>
      <c r="O592" s="168"/>
    </row>
    <row r="593" spans="1:15" ht="12.75">
      <c r="A593" s="175"/>
      <c r="B593" s="177"/>
      <c r="C593" s="531" t="s">
        <v>169</v>
      </c>
      <c r="D593" s="532"/>
      <c r="E593" s="178">
        <v>0</v>
      </c>
      <c r="F593" s="501"/>
      <c r="G593" s="179"/>
      <c r="M593" s="176" t="s">
        <v>169</v>
      </c>
      <c r="O593" s="168"/>
    </row>
    <row r="594" spans="1:15" ht="12.75">
      <c r="A594" s="175"/>
      <c r="B594" s="177"/>
      <c r="C594" s="531" t="s">
        <v>74</v>
      </c>
      <c r="D594" s="532"/>
      <c r="E594" s="178">
        <v>1</v>
      </c>
      <c r="F594" s="501"/>
      <c r="G594" s="179"/>
      <c r="M594" s="176">
        <v>1</v>
      </c>
      <c r="O594" s="168"/>
    </row>
    <row r="595" spans="1:15" ht="12.75">
      <c r="A595" s="175"/>
      <c r="B595" s="177"/>
      <c r="C595" s="531" t="s">
        <v>318</v>
      </c>
      <c r="D595" s="532"/>
      <c r="E595" s="178">
        <v>0</v>
      </c>
      <c r="F595" s="501"/>
      <c r="G595" s="179"/>
      <c r="M595" s="176" t="s">
        <v>318</v>
      </c>
      <c r="O595" s="168"/>
    </row>
    <row r="596" spans="1:15" ht="12.75">
      <c r="A596" s="175"/>
      <c r="B596" s="177"/>
      <c r="C596" s="531" t="s">
        <v>83</v>
      </c>
      <c r="D596" s="532"/>
      <c r="E596" s="178">
        <v>3</v>
      </c>
      <c r="F596" s="501"/>
      <c r="G596" s="179"/>
      <c r="M596" s="176">
        <v>3</v>
      </c>
      <c r="O596" s="168"/>
    </row>
    <row r="597" spans="1:15" ht="12.75">
      <c r="A597" s="175"/>
      <c r="B597" s="177"/>
      <c r="C597" s="531" t="s">
        <v>174</v>
      </c>
      <c r="D597" s="532"/>
      <c r="E597" s="178">
        <v>0</v>
      </c>
      <c r="F597" s="501"/>
      <c r="G597" s="179"/>
      <c r="M597" s="176" t="s">
        <v>174</v>
      </c>
      <c r="O597" s="168"/>
    </row>
    <row r="598" spans="1:15" ht="12.75">
      <c r="A598" s="175"/>
      <c r="B598" s="177"/>
      <c r="C598" s="531" t="s">
        <v>508</v>
      </c>
      <c r="D598" s="532"/>
      <c r="E598" s="178">
        <v>7</v>
      </c>
      <c r="F598" s="501"/>
      <c r="G598" s="179"/>
      <c r="M598" s="176">
        <v>7</v>
      </c>
      <c r="O598" s="168"/>
    </row>
    <row r="599" spans="1:104" ht="12.75">
      <c r="A599" s="169">
        <v>97</v>
      </c>
      <c r="B599" s="170" t="s">
        <v>509</v>
      </c>
      <c r="C599" s="171" t="s">
        <v>510</v>
      </c>
      <c r="D599" s="172" t="s">
        <v>87</v>
      </c>
      <c r="E599" s="173">
        <v>34</v>
      </c>
      <c r="F599" s="500">
        <v>0</v>
      </c>
      <c r="G599" s="174">
        <f>E599*F599</f>
        <v>0</v>
      </c>
      <c r="O599" s="168">
        <v>2</v>
      </c>
      <c r="AA599" s="144">
        <v>3</v>
      </c>
      <c r="AB599" s="144">
        <v>0</v>
      </c>
      <c r="AC599" s="144">
        <v>54914620</v>
      </c>
      <c r="AZ599" s="144">
        <v>2</v>
      </c>
      <c r="BA599" s="144">
        <f>IF(AZ599=1,G599,0)</f>
        <v>0</v>
      </c>
      <c r="BB599" s="144">
        <f>IF(AZ599=2,G599,0)</f>
        <v>0</v>
      </c>
      <c r="BC599" s="144">
        <f>IF(AZ599=3,G599,0)</f>
        <v>0</v>
      </c>
      <c r="BD599" s="144">
        <f>IF(AZ599=4,G599,0)</f>
        <v>0</v>
      </c>
      <c r="BE599" s="144">
        <f>IF(AZ599=5,G599,0)</f>
        <v>0</v>
      </c>
      <c r="CA599" s="168">
        <v>3</v>
      </c>
      <c r="CB599" s="168">
        <v>0</v>
      </c>
      <c r="CZ599" s="144">
        <v>0.0008</v>
      </c>
    </row>
    <row r="600" spans="1:15" ht="12.75">
      <c r="A600" s="175"/>
      <c r="B600" s="177"/>
      <c r="C600" s="531" t="s">
        <v>511</v>
      </c>
      <c r="D600" s="532"/>
      <c r="E600" s="178">
        <v>34</v>
      </c>
      <c r="F600" s="501"/>
      <c r="G600" s="179"/>
      <c r="M600" s="176" t="s">
        <v>511</v>
      </c>
      <c r="O600" s="168"/>
    </row>
    <row r="601" spans="1:104" ht="12.75">
      <c r="A601" s="169">
        <v>98</v>
      </c>
      <c r="B601" s="170" t="s">
        <v>512</v>
      </c>
      <c r="C601" s="171" t="s">
        <v>513</v>
      </c>
      <c r="D601" s="172" t="s">
        <v>87</v>
      </c>
      <c r="E601" s="173">
        <v>33</v>
      </c>
      <c r="F601" s="500">
        <v>0</v>
      </c>
      <c r="G601" s="174">
        <f>E601*F601</f>
        <v>0</v>
      </c>
      <c r="O601" s="168">
        <v>2</v>
      </c>
      <c r="AA601" s="144">
        <v>3</v>
      </c>
      <c r="AB601" s="144">
        <v>0</v>
      </c>
      <c r="AC601" s="144">
        <v>54926043</v>
      </c>
      <c r="AZ601" s="144">
        <v>2</v>
      </c>
      <c r="BA601" s="144">
        <f>IF(AZ601=1,G601,0)</f>
        <v>0</v>
      </c>
      <c r="BB601" s="144">
        <f>IF(AZ601=2,G601,0)</f>
        <v>0</v>
      </c>
      <c r="BC601" s="144">
        <f>IF(AZ601=3,G601,0)</f>
        <v>0</v>
      </c>
      <c r="BD601" s="144">
        <f>IF(AZ601=4,G601,0)</f>
        <v>0</v>
      </c>
      <c r="BE601" s="144">
        <f>IF(AZ601=5,G601,0)</f>
        <v>0</v>
      </c>
      <c r="CA601" s="168">
        <v>3</v>
      </c>
      <c r="CB601" s="168">
        <v>0</v>
      </c>
      <c r="CZ601" s="144">
        <v>0.00045</v>
      </c>
    </row>
    <row r="602" spans="1:104" ht="12.75">
      <c r="A602" s="169">
        <v>99</v>
      </c>
      <c r="B602" s="170" t="s">
        <v>514</v>
      </c>
      <c r="C602" s="171" t="s">
        <v>515</v>
      </c>
      <c r="D602" s="172" t="s">
        <v>119</v>
      </c>
      <c r="E602" s="173">
        <v>62.59</v>
      </c>
      <c r="F602" s="500">
        <v>0</v>
      </c>
      <c r="G602" s="174">
        <f>E602*F602</f>
        <v>0</v>
      </c>
      <c r="O602" s="168">
        <v>2</v>
      </c>
      <c r="AA602" s="144">
        <v>3</v>
      </c>
      <c r="AB602" s="144">
        <v>7</v>
      </c>
      <c r="AC602" s="144">
        <v>60775303</v>
      </c>
      <c r="AZ602" s="144">
        <v>2</v>
      </c>
      <c r="BA602" s="144">
        <f>IF(AZ602=1,G602,0)</f>
        <v>0</v>
      </c>
      <c r="BB602" s="144">
        <f>IF(AZ602=2,G602,0)</f>
        <v>0</v>
      </c>
      <c r="BC602" s="144">
        <f>IF(AZ602=3,G602,0)</f>
        <v>0</v>
      </c>
      <c r="BD602" s="144">
        <f>IF(AZ602=4,G602,0)</f>
        <v>0</v>
      </c>
      <c r="BE602" s="144">
        <f>IF(AZ602=5,G602,0)</f>
        <v>0</v>
      </c>
      <c r="CA602" s="168">
        <v>3</v>
      </c>
      <c r="CB602" s="168">
        <v>7</v>
      </c>
      <c r="CZ602" s="144">
        <v>0.00304</v>
      </c>
    </row>
    <row r="603" spans="1:15" ht="12.75">
      <c r="A603" s="175"/>
      <c r="B603" s="177"/>
      <c r="C603" s="531" t="s">
        <v>516</v>
      </c>
      <c r="D603" s="532"/>
      <c r="E603" s="178">
        <v>62.59</v>
      </c>
      <c r="F603" s="501"/>
      <c r="G603" s="179"/>
      <c r="M603" s="176" t="s">
        <v>516</v>
      </c>
      <c r="O603" s="168"/>
    </row>
    <row r="604" spans="1:104" ht="12.75">
      <c r="A604" s="169">
        <v>100</v>
      </c>
      <c r="B604" s="170" t="s">
        <v>517</v>
      </c>
      <c r="C604" s="171" t="s">
        <v>518</v>
      </c>
      <c r="D604" s="172" t="s">
        <v>519</v>
      </c>
      <c r="E604" s="173">
        <v>78</v>
      </c>
      <c r="F604" s="500">
        <v>0</v>
      </c>
      <c r="G604" s="174">
        <f>E604*F604</f>
        <v>0</v>
      </c>
      <c r="O604" s="168">
        <v>2</v>
      </c>
      <c r="AA604" s="144">
        <v>3</v>
      </c>
      <c r="AB604" s="144">
        <v>7</v>
      </c>
      <c r="AC604" s="144">
        <v>60775451</v>
      </c>
      <c r="AZ604" s="144">
        <v>2</v>
      </c>
      <c r="BA604" s="144">
        <f>IF(AZ604=1,G604,0)</f>
        <v>0</v>
      </c>
      <c r="BB604" s="144">
        <f>IF(AZ604=2,G604,0)</f>
        <v>0</v>
      </c>
      <c r="BC604" s="144">
        <f>IF(AZ604=3,G604,0)</f>
        <v>0</v>
      </c>
      <c r="BD604" s="144">
        <f>IF(AZ604=4,G604,0)</f>
        <v>0</v>
      </c>
      <c r="BE604" s="144">
        <f>IF(AZ604=5,G604,0)</f>
        <v>0</v>
      </c>
      <c r="CA604" s="168">
        <v>3</v>
      </c>
      <c r="CB604" s="168">
        <v>7</v>
      </c>
      <c r="CZ604" s="144">
        <v>2E-05</v>
      </c>
    </row>
    <row r="605" spans="1:15" ht="12.75">
      <c r="A605" s="175"/>
      <c r="B605" s="177"/>
      <c r="C605" s="531" t="s">
        <v>520</v>
      </c>
      <c r="D605" s="532"/>
      <c r="E605" s="178">
        <v>78</v>
      </c>
      <c r="F605" s="501"/>
      <c r="G605" s="179"/>
      <c r="M605" s="176" t="s">
        <v>520</v>
      </c>
      <c r="O605" s="168"/>
    </row>
    <row r="606" spans="1:104" ht="12.75">
      <c r="A606" s="169">
        <v>101</v>
      </c>
      <c r="B606" s="170" t="s">
        <v>521</v>
      </c>
      <c r="C606" s="171" t="s">
        <v>522</v>
      </c>
      <c r="D606" s="172" t="s">
        <v>87</v>
      </c>
      <c r="E606" s="173">
        <v>30</v>
      </c>
      <c r="F606" s="500">
        <v>0</v>
      </c>
      <c r="G606" s="174">
        <f>E606*F606</f>
        <v>0</v>
      </c>
      <c r="O606" s="168">
        <v>2</v>
      </c>
      <c r="AA606" s="144">
        <v>3</v>
      </c>
      <c r="AB606" s="144">
        <v>7</v>
      </c>
      <c r="AC606" s="144">
        <v>61164959</v>
      </c>
      <c r="AZ606" s="144">
        <v>2</v>
      </c>
      <c r="BA606" s="144">
        <f>IF(AZ606=1,G606,0)</f>
        <v>0</v>
      </c>
      <c r="BB606" s="144">
        <f>IF(AZ606=2,G606,0)</f>
        <v>0</v>
      </c>
      <c r="BC606" s="144">
        <f>IF(AZ606=3,G606,0)</f>
        <v>0</v>
      </c>
      <c r="BD606" s="144">
        <f>IF(AZ606=4,G606,0)</f>
        <v>0</v>
      </c>
      <c r="BE606" s="144">
        <f>IF(AZ606=5,G606,0)</f>
        <v>0</v>
      </c>
      <c r="CA606" s="168">
        <v>3</v>
      </c>
      <c r="CB606" s="168">
        <v>7</v>
      </c>
      <c r="CZ606" s="144">
        <v>0.018</v>
      </c>
    </row>
    <row r="607" spans="1:15" ht="12.75">
      <c r="A607" s="175"/>
      <c r="B607" s="177"/>
      <c r="C607" s="531" t="s">
        <v>523</v>
      </c>
      <c r="D607" s="532"/>
      <c r="E607" s="178">
        <v>0</v>
      </c>
      <c r="F607" s="501"/>
      <c r="G607" s="179"/>
      <c r="M607" s="176" t="s">
        <v>523</v>
      </c>
      <c r="O607" s="168"/>
    </row>
    <row r="608" spans="1:15" ht="12.75">
      <c r="A608" s="175"/>
      <c r="B608" s="177"/>
      <c r="C608" s="531" t="s">
        <v>90</v>
      </c>
      <c r="D608" s="532"/>
      <c r="E608" s="178">
        <v>30</v>
      </c>
      <c r="F608" s="501"/>
      <c r="G608" s="179"/>
      <c r="M608" s="176">
        <v>30</v>
      </c>
      <c r="O608" s="168"/>
    </row>
    <row r="609" spans="1:104" ht="12.75">
      <c r="A609" s="169">
        <v>102</v>
      </c>
      <c r="B609" s="170" t="s">
        <v>524</v>
      </c>
      <c r="C609" s="171" t="s">
        <v>525</v>
      </c>
      <c r="D609" s="172" t="s">
        <v>87</v>
      </c>
      <c r="E609" s="173">
        <v>4</v>
      </c>
      <c r="F609" s="500">
        <v>0</v>
      </c>
      <c r="G609" s="174">
        <f>E609*F609</f>
        <v>0</v>
      </c>
      <c r="O609" s="168">
        <v>2</v>
      </c>
      <c r="AA609" s="144">
        <v>3</v>
      </c>
      <c r="AB609" s="144">
        <v>7</v>
      </c>
      <c r="AC609" s="144">
        <v>61164960</v>
      </c>
      <c r="AZ609" s="144">
        <v>2</v>
      </c>
      <c r="BA609" s="144">
        <f>IF(AZ609=1,G609,0)</f>
        <v>0</v>
      </c>
      <c r="BB609" s="144">
        <f>IF(AZ609=2,G609,0)</f>
        <v>0</v>
      </c>
      <c r="BC609" s="144">
        <f>IF(AZ609=3,G609,0)</f>
        <v>0</v>
      </c>
      <c r="BD609" s="144">
        <f>IF(AZ609=4,G609,0)</f>
        <v>0</v>
      </c>
      <c r="BE609" s="144">
        <f>IF(AZ609=5,G609,0)</f>
        <v>0</v>
      </c>
      <c r="CA609" s="168">
        <v>3</v>
      </c>
      <c r="CB609" s="168">
        <v>7</v>
      </c>
      <c r="CZ609" s="144">
        <v>0.02</v>
      </c>
    </row>
    <row r="610" spans="1:15" ht="12.75">
      <c r="A610" s="175"/>
      <c r="B610" s="177"/>
      <c r="C610" s="531" t="s">
        <v>476</v>
      </c>
      <c r="D610" s="532"/>
      <c r="E610" s="178">
        <v>0</v>
      </c>
      <c r="F610" s="501"/>
      <c r="G610" s="179"/>
      <c r="M610" s="176" t="s">
        <v>476</v>
      </c>
      <c r="O610" s="168"/>
    </row>
    <row r="611" spans="1:15" ht="12.75">
      <c r="A611" s="175"/>
      <c r="B611" s="177"/>
      <c r="C611" s="531" t="s">
        <v>83</v>
      </c>
      <c r="D611" s="532"/>
      <c r="E611" s="178">
        <v>3</v>
      </c>
      <c r="F611" s="501"/>
      <c r="G611" s="179"/>
      <c r="M611" s="176">
        <v>3</v>
      </c>
      <c r="O611" s="168"/>
    </row>
    <row r="612" spans="1:15" ht="12.75">
      <c r="A612" s="175"/>
      <c r="B612" s="177"/>
      <c r="C612" s="531" t="s">
        <v>526</v>
      </c>
      <c r="D612" s="532"/>
      <c r="E612" s="178">
        <v>0</v>
      </c>
      <c r="F612" s="501"/>
      <c r="G612" s="179"/>
      <c r="M612" s="176" t="s">
        <v>526</v>
      </c>
      <c r="O612" s="168"/>
    </row>
    <row r="613" spans="1:15" ht="12.75">
      <c r="A613" s="175"/>
      <c r="B613" s="177"/>
      <c r="C613" s="531" t="s">
        <v>74</v>
      </c>
      <c r="D613" s="532"/>
      <c r="E613" s="178">
        <v>1</v>
      </c>
      <c r="F613" s="501"/>
      <c r="G613" s="179"/>
      <c r="M613" s="176">
        <v>1</v>
      </c>
      <c r="O613" s="168"/>
    </row>
    <row r="614" spans="1:104" ht="12.75">
      <c r="A614" s="169">
        <v>103</v>
      </c>
      <c r="B614" s="170" t="s">
        <v>527</v>
      </c>
      <c r="C614" s="171" t="s">
        <v>528</v>
      </c>
      <c r="D614" s="172" t="s">
        <v>87</v>
      </c>
      <c r="E614" s="173">
        <v>33</v>
      </c>
      <c r="F614" s="500">
        <v>0</v>
      </c>
      <c r="G614" s="174">
        <f>E614*F614</f>
        <v>0</v>
      </c>
      <c r="O614" s="168">
        <v>2</v>
      </c>
      <c r="AA614" s="144">
        <v>3</v>
      </c>
      <c r="AB614" s="144">
        <v>7</v>
      </c>
      <c r="AC614" s="144">
        <v>61165638</v>
      </c>
      <c r="AZ614" s="144">
        <v>2</v>
      </c>
      <c r="BA614" s="144">
        <f>IF(AZ614=1,G614,0)</f>
        <v>0</v>
      </c>
      <c r="BB614" s="144">
        <f>IF(AZ614=2,G614,0)</f>
        <v>0</v>
      </c>
      <c r="BC614" s="144">
        <f>IF(AZ614=3,G614,0)</f>
        <v>0</v>
      </c>
      <c r="BD614" s="144">
        <f>IF(AZ614=4,G614,0)</f>
        <v>0</v>
      </c>
      <c r="BE614" s="144">
        <f>IF(AZ614=5,G614,0)</f>
        <v>0</v>
      </c>
      <c r="CA614" s="168">
        <v>3</v>
      </c>
      <c r="CB614" s="168">
        <v>7</v>
      </c>
      <c r="CZ614" s="144">
        <v>0.03</v>
      </c>
    </row>
    <row r="615" spans="1:15" ht="12.75">
      <c r="A615" s="175"/>
      <c r="B615" s="177"/>
      <c r="C615" s="531" t="s">
        <v>479</v>
      </c>
      <c r="D615" s="532"/>
      <c r="E615" s="178">
        <v>0</v>
      </c>
      <c r="F615" s="501"/>
      <c r="G615" s="179"/>
      <c r="M615" s="176" t="s">
        <v>479</v>
      </c>
      <c r="O615" s="168"/>
    </row>
    <row r="616" spans="1:15" ht="12.75">
      <c r="A616" s="175"/>
      <c r="B616" s="177"/>
      <c r="C616" s="531" t="s">
        <v>480</v>
      </c>
      <c r="D616" s="532"/>
      <c r="E616" s="178">
        <v>33</v>
      </c>
      <c r="F616" s="501"/>
      <c r="G616" s="179"/>
      <c r="M616" s="176">
        <v>33</v>
      </c>
      <c r="O616" s="168"/>
    </row>
    <row r="617" spans="1:104" ht="12.75">
      <c r="A617" s="169">
        <v>104</v>
      </c>
      <c r="B617" s="170" t="s">
        <v>529</v>
      </c>
      <c r="C617" s="171" t="s">
        <v>530</v>
      </c>
      <c r="D617" s="172" t="s">
        <v>87</v>
      </c>
      <c r="E617" s="173">
        <v>33</v>
      </c>
      <c r="F617" s="500">
        <v>0</v>
      </c>
      <c r="G617" s="174">
        <f>E617*F617</f>
        <v>0</v>
      </c>
      <c r="O617" s="168">
        <v>2</v>
      </c>
      <c r="AA617" s="144">
        <v>3</v>
      </c>
      <c r="AB617" s="144">
        <v>7</v>
      </c>
      <c r="AC617" s="144">
        <v>61187161</v>
      </c>
      <c r="AZ617" s="144">
        <v>2</v>
      </c>
      <c r="BA617" s="144">
        <f>IF(AZ617=1,G617,0)</f>
        <v>0</v>
      </c>
      <c r="BB617" s="144">
        <f>IF(AZ617=2,G617,0)</f>
        <v>0</v>
      </c>
      <c r="BC617" s="144">
        <f>IF(AZ617=3,G617,0)</f>
        <v>0</v>
      </c>
      <c r="BD617" s="144">
        <f>IF(AZ617=4,G617,0)</f>
        <v>0</v>
      </c>
      <c r="BE617" s="144">
        <f>IF(AZ617=5,G617,0)</f>
        <v>0</v>
      </c>
      <c r="CA617" s="168">
        <v>3</v>
      </c>
      <c r="CB617" s="168">
        <v>7</v>
      </c>
      <c r="CZ617" s="144">
        <v>0.00161</v>
      </c>
    </row>
    <row r="618" spans="1:104" ht="12.75">
      <c r="A618" s="169">
        <v>105</v>
      </c>
      <c r="B618" s="170" t="s">
        <v>531</v>
      </c>
      <c r="C618" s="171" t="s">
        <v>532</v>
      </c>
      <c r="D618" s="172" t="s">
        <v>62</v>
      </c>
      <c r="E618" s="500"/>
      <c r="F618" s="500">
        <v>0</v>
      </c>
      <c r="G618" s="174">
        <f>E618*F618</f>
        <v>0</v>
      </c>
      <c r="O618" s="168">
        <v>2</v>
      </c>
      <c r="AA618" s="144">
        <v>7</v>
      </c>
      <c r="AB618" s="144">
        <v>1002</v>
      </c>
      <c r="AC618" s="144">
        <v>5</v>
      </c>
      <c r="AZ618" s="144">
        <v>2</v>
      </c>
      <c r="BA618" s="144">
        <f>IF(AZ618=1,G618,0)</f>
        <v>0</v>
      </c>
      <c r="BB618" s="144">
        <f>IF(AZ618=2,G618,0)</f>
        <v>0</v>
      </c>
      <c r="BC618" s="144">
        <f>IF(AZ618=3,G618,0)</f>
        <v>0</v>
      </c>
      <c r="BD618" s="144">
        <f>IF(AZ618=4,G618,0)</f>
        <v>0</v>
      </c>
      <c r="BE618" s="144">
        <f>IF(AZ618=5,G618,0)</f>
        <v>0</v>
      </c>
      <c r="CA618" s="168">
        <v>7</v>
      </c>
      <c r="CB618" s="168">
        <v>1002</v>
      </c>
      <c r="CZ618" s="144">
        <v>0</v>
      </c>
    </row>
    <row r="619" spans="1:57" ht="12.75">
      <c r="A619" s="180"/>
      <c r="B619" s="181" t="s">
        <v>76</v>
      </c>
      <c r="C619" s="182" t="str">
        <f>CONCATENATE(B507," ",C507)</f>
        <v>766 Konstrukce truhlářské</v>
      </c>
      <c r="D619" s="183"/>
      <c r="E619" s="184"/>
      <c r="F619" s="502"/>
      <c r="G619" s="186">
        <f>SUM(G507:G618)</f>
        <v>0</v>
      </c>
      <c r="O619" s="168">
        <v>4</v>
      </c>
      <c r="BA619" s="187">
        <f>SUM(BA507:BA618)</f>
        <v>0</v>
      </c>
      <c r="BB619" s="187">
        <f>SUM(BB507:BB618)</f>
        <v>0</v>
      </c>
      <c r="BC619" s="187">
        <f>SUM(BC507:BC618)</f>
        <v>0</v>
      </c>
      <c r="BD619" s="187">
        <f>SUM(BD507:BD618)</f>
        <v>0</v>
      </c>
      <c r="BE619" s="187">
        <f>SUM(BE507:BE618)</f>
        <v>0</v>
      </c>
    </row>
    <row r="620" spans="1:15" ht="12.75">
      <c r="A620" s="161" t="s">
        <v>73</v>
      </c>
      <c r="B620" s="162" t="s">
        <v>533</v>
      </c>
      <c r="C620" s="163" t="s">
        <v>534</v>
      </c>
      <c r="D620" s="164"/>
      <c r="E620" s="165"/>
      <c r="F620" s="503"/>
      <c r="G620" s="166"/>
      <c r="H620" s="167"/>
      <c r="I620" s="167"/>
      <c r="O620" s="168">
        <v>1</v>
      </c>
    </row>
    <row r="621" spans="1:104" ht="12.75">
      <c r="A621" s="169">
        <v>106</v>
      </c>
      <c r="B621" s="170" t="s">
        <v>535</v>
      </c>
      <c r="C621" s="171" t="s">
        <v>536</v>
      </c>
      <c r="D621" s="172" t="s">
        <v>102</v>
      </c>
      <c r="E621" s="173">
        <v>263.6</v>
      </c>
      <c r="F621" s="500">
        <v>0</v>
      </c>
      <c r="G621" s="174">
        <f>E621*F621</f>
        <v>0</v>
      </c>
      <c r="O621" s="168">
        <v>2</v>
      </c>
      <c r="AA621" s="144">
        <v>1</v>
      </c>
      <c r="AB621" s="144">
        <v>7</v>
      </c>
      <c r="AC621" s="144">
        <v>7</v>
      </c>
      <c r="AZ621" s="144">
        <v>2</v>
      </c>
      <c r="BA621" s="144">
        <f>IF(AZ621=1,G621,0)</f>
        <v>0</v>
      </c>
      <c r="BB621" s="144">
        <f>IF(AZ621=2,G621,0)</f>
        <v>0</v>
      </c>
      <c r="BC621" s="144">
        <f>IF(AZ621=3,G621,0)</f>
        <v>0</v>
      </c>
      <c r="BD621" s="144">
        <f>IF(AZ621=4,G621,0)</f>
        <v>0</v>
      </c>
      <c r="BE621" s="144">
        <f>IF(AZ621=5,G621,0)</f>
        <v>0</v>
      </c>
      <c r="CA621" s="168">
        <v>1</v>
      </c>
      <c r="CB621" s="168">
        <v>7</v>
      </c>
      <c r="CZ621" s="144">
        <v>0</v>
      </c>
    </row>
    <row r="622" spans="1:15" ht="12.75">
      <c r="A622" s="175"/>
      <c r="B622" s="177"/>
      <c r="C622" s="531" t="s">
        <v>89</v>
      </c>
      <c r="D622" s="532"/>
      <c r="E622" s="178">
        <v>0</v>
      </c>
      <c r="F622" s="501"/>
      <c r="G622" s="179"/>
      <c r="M622" s="176" t="s">
        <v>89</v>
      </c>
      <c r="O622" s="168"/>
    </row>
    <row r="623" spans="1:15" ht="12.75">
      <c r="A623" s="175"/>
      <c r="B623" s="177"/>
      <c r="C623" s="531" t="s">
        <v>174</v>
      </c>
      <c r="D623" s="532"/>
      <c r="E623" s="178">
        <v>0</v>
      </c>
      <c r="F623" s="501"/>
      <c r="G623" s="179"/>
      <c r="M623" s="176" t="s">
        <v>174</v>
      </c>
      <c r="O623" s="168"/>
    </row>
    <row r="624" spans="1:15" ht="12.75">
      <c r="A624" s="175"/>
      <c r="B624" s="177"/>
      <c r="C624" s="531" t="s">
        <v>537</v>
      </c>
      <c r="D624" s="532"/>
      <c r="E624" s="178">
        <v>263.6</v>
      </c>
      <c r="F624" s="501"/>
      <c r="G624" s="179"/>
      <c r="M624" s="176" t="s">
        <v>537</v>
      </c>
      <c r="O624" s="168"/>
    </row>
    <row r="625" spans="1:104" ht="12.75">
      <c r="A625" s="169">
        <v>107</v>
      </c>
      <c r="B625" s="170" t="s">
        <v>538</v>
      </c>
      <c r="C625" s="171" t="s">
        <v>539</v>
      </c>
      <c r="D625" s="172" t="s">
        <v>102</v>
      </c>
      <c r="E625" s="173">
        <v>263.6</v>
      </c>
      <c r="F625" s="500">
        <v>0</v>
      </c>
      <c r="G625" s="174">
        <f>E625*F625</f>
        <v>0</v>
      </c>
      <c r="O625" s="168">
        <v>2</v>
      </c>
      <c r="AA625" s="144">
        <v>1</v>
      </c>
      <c r="AB625" s="144">
        <v>7</v>
      </c>
      <c r="AC625" s="144">
        <v>7</v>
      </c>
      <c r="AZ625" s="144">
        <v>2</v>
      </c>
      <c r="BA625" s="144">
        <f>IF(AZ625=1,G625,0)</f>
        <v>0</v>
      </c>
      <c r="BB625" s="144">
        <f>IF(AZ625=2,G625,0)</f>
        <v>0</v>
      </c>
      <c r="BC625" s="144">
        <f>IF(AZ625=3,G625,0)</f>
        <v>0</v>
      </c>
      <c r="BD625" s="144">
        <f>IF(AZ625=4,G625,0)</f>
        <v>0</v>
      </c>
      <c r="BE625" s="144">
        <f>IF(AZ625=5,G625,0)</f>
        <v>0</v>
      </c>
      <c r="CA625" s="168">
        <v>1</v>
      </c>
      <c r="CB625" s="168">
        <v>7</v>
      </c>
      <c r="CZ625" s="144">
        <v>0</v>
      </c>
    </row>
    <row r="626" spans="1:15" ht="12.75">
      <c r="A626" s="175"/>
      <c r="B626" s="177"/>
      <c r="C626" s="531" t="s">
        <v>89</v>
      </c>
      <c r="D626" s="532"/>
      <c r="E626" s="178">
        <v>0</v>
      </c>
      <c r="F626" s="501"/>
      <c r="G626" s="179"/>
      <c r="M626" s="176" t="s">
        <v>89</v>
      </c>
      <c r="O626" s="168"/>
    </row>
    <row r="627" spans="1:15" ht="12.75">
      <c r="A627" s="175"/>
      <c r="B627" s="177"/>
      <c r="C627" s="531" t="s">
        <v>174</v>
      </c>
      <c r="D627" s="532"/>
      <c r="E627" s="178">
        <v>0</v>
      </c>
      <c r="F627" s="501"/>
      <c r="G627" s="179"/>
      <c r="M627" s="176" t="s">
        <v>174</v>
      </c>
      <c r="O627" s="168"/>
    </row>
    <row r="628" spans="1:15" ht="12.75">
      <c r="A628" s="175"/>
      <c r="B628" s="177"/>
      <c r="C628" s="531" t="s">
        <v>537</v>
      </c>
      <c r="D628" s="532"/>
      <c r="E628" s="178">
        <v>263.6</v>
      </c>
      <c r="F628" s="501"/>
      <c r="G628" s="179"/>
      <c r="M628" s="176" t="s">
        <v>537</v>
      </c>
      <c r="O628" s="168"/>
    </row>
    <row r="629" spans="1:104" ht="12.75">
      <c r="A629" s="169">
        <v>108</v>
      </c>
      <c r="B629" s="170" t="s">
        <v>540</v>
      </c>
      <c r="C629" s="171" t="s">
        <v>541</v>
      </c>
      <c r="D629" s="172" t="s">
        <v>87</v>
      </c>
      <c r="E629" s="173">
        <v>53</v>
      </c>
      <c r="F629" s="500">
        <v>0</v>
      </c>
      <c r="G629" s="174">
        <f>E629*F629</f>
        <v>0</v>
      </c>
      <c r="O629" s="168">
        <v>2</v>
      </c>
      <c r="AA629" s="144">
        <v>1</v>
      </c>
      <c r="AB629" s="144">
        <v>7</v>
      </c>
      <c r="AC629" s="144">
        <v>7</v>
      </c>
      <c r="AZ629" s="144">
        <v>2</v>
      </c>
      <c r="BA629" s="144">
        <f>IF(AZ629=1,G629,0)</f>
        <v>0</v>
      </c>
      <c r="BB629" s="144">
        <f>IF(AZ629=2,G629,0)</f>
        <v>0</v>
      </c>
      <c r="BC629" s="144">
        <f>IF(AZ629=3,G629,0)</f>
        <v>0</v>
      </c>
      <c r="BD629" s="144">
        <f>IF(AZ629=4,G629,0)</f>
        <v>0</v>
      </c>
      <c r="BE629" s="144">
        <f>IF(AZ629=5,G629,0)</f>
        <v>0</v>
      </c>
      <c r="CA629" s="168">
        <v>1</v>
      </c>
      <c r="CB629" s="168">
        <v>7</v>
      </c>
      <c r="CZ629" s="144">
        <v>0</v>
      </c>
    </row>
    <row r="630" spans="1:15" ht="12.75">
      <c r="A630" s="175"/>
      <c r="B630" s="177"/>
      <c r="C630" s="531" t="s">
        <v>542</v>
      </c>
      <c r="D630" s="532"/>
      <c r="E630" s="178">
        <v>0</v>
      </c>
      <c r="F630" s="501"/>
      <c r="G630" s="179"/>
      <c r="M630" s="176" t="s">
        <v>542</v>
      </c>
      <c r="O630" s="168"/>
    </row>
    <row r="631" spans="1:15" ht="12.75">
      <c r="A631" s="175"/>
      <c r="B631" s="177"/>
      <c r="C631" s="531" t="s">
        <v>89</v>
      </c>
      <c r="D631" s="532"/>
      <c r="E631" s="178">
        <v>0</v>
      </c>
      <c r="F631" s="501"/>
      <c r="G631" s="179"/>
      <c r="M631" s="176" t="s">
        <v>89</v>
      </c>
      <c r="O631" s="168"/>
    </row>
    <row r="632" spans="1:15" ht="12.75">
      <c r="A632" s="175"/>
      <c r="B632" s="177"/>
      <c r="C632" s="531" t="s">
        <v>174</v>
      </c>
      <c r="D632" s="532"/>
      <c r="E632" s="178">
        <v>0</v>
      </c>
      <c r="F632" s="501"/>
      <c r="G632" s="179"/>
      <c r="M632" s="176" t="s">
        <v>174</v>
      </c>
      <c r="O632" s="168"/>
    </row>
    <row r="633" spans="1:15" ht="12.75">
      <c r="A633" s="175"/>
      <c r="B633" s="177"/>
      <c r="C633" s="531" t="s">
        <v>543</v>
      </c>
      <c r="D633" s="532"/>
      <c r="E633" s="178">
        <v>53</v>
      </c>
      <c r="F633" s="501"/>
      <c r="G633" s="179"/>
      <c r="M633" s="176">
        <v>53</v>
      </c>
      <c r="O633" s="168"/>
    </row>
    <row r="634" spans="1:104" ht="12.75">
      <c r="A634" s="169">
        <v>109</v>
      </c>
      <c r="B634" s="170" t="s">
        <v>544</v>
      </c>
      <c r="C634" s="171" t="s">
        <v>545</v>
      </c>
      <c r="D634" s="172" t="s">
        <v>87</v>
      </c>
      <c r="E634" s="173">
        <v>27</v>
      </c>
      <c r="F634" s="500">
        <v>0</v>
      </c>
      <c r="G634" s="174">
        <f>E634*F634</f>
        <v>0</v>
      </c>
      <c r="O634" s="168">
        <v>2</v>
      </c>
      <c r="AA634" s="144">
        <v>1</v>
      </c>
      <c r="AB634" s="144">
        <v>7</v>
      </c>
      <c r="AC634" s="144">
        <v>7</v>
      </c>
      <c r="AZ634" s="144">
        <v>2</v>
      </c>
      <c r="BA634" s="144">
        <f>IF(AZ634=1,G634,0)</f>
        <v>0</v>
      </c>
      <c r="BB634" s="144">
        <f>IF(AZ634=2,G634,0)</f>
        <v>0</v>
      </c>
      <c r="BC634" s="144">
        <f>IF(AZ634=3,G634,0)</f>
        <v>0</v>
      </c>
      <c r="BD634" s="144">
        <f>IF(AZ634=4,G634,0)</f>
        <v>0</v>
      </c>
      <c r="BE634" s="144">
        <f>IF(AZ634=5,G634,0)</f>
        <v>0</v>
      </c>
      <c r="CA634" s="168">
        <v>1</v>
      </c>
      <c r="CB634" s="168">
        <v>7</v>
      </c>
      <c r="CZ634" s="144">
        <v>0</v>
      </c>
    </row>
    <row r="635" spans="1:15" ht="12.75">
      <c r="A635" s="175"/>
      <c r="B635" s="177"/>
      <c r="C635" s="531" t="s">
        <v>546</v>
      </c>
      <c r="D635" s="532"/>
      <c r="E635" s="178">
        <v>0</v>
      </c>
      <c r="F635" s="501"/>
      <c r="G635" s="179"/>
      <c r="M635" s="176" t="s">
        <v>546</v>
      </c>
      <c r="O635" s="168"/>
    </row>
    <row r="636" spans="1:15" ht="12.75">
      <c r="A636" s="175"/>
      <c r="B636" s="177"/>
      <c r="C636" s="531" t="s">
        <v>89</v>
      </c>
      <c r="D636" s="532"/>
      <c r="E636" s="178">
        <v>0</v>
      </c>
      <c r="F636" s="501"/>
      <c r="G636" s="179"/>
      <c r="M636" s="176" t="s">
        <v>89</v>
      </c>
      <c r="O636" s="168"/>
    </row>
    <row r="637" spans="1:15" ht="12.75">
      <c r="A637" s="175"/>
      <c r="B637" s="177"/>
      <c r="C637" s="531" t="s">
        <v>174</v>
      </c>
      <c r="D637" s="532"/>
      <c r="E637" s="178">
        <v>0</v>
      </c>
      <c r="F637" s="501"/>
      <c r="G637" s="179"/>
      <c r="M637" s="176" t="s">
        <v>174</v>
      </c>
      <c r="O637" s="168"/>
    </row>
    <row r="638" spans="1:15" ht="12.75">
      <c r="A638" s="175"/>
      <c r="B638" s="177"/>
      <c r="C638" s="531" t="s">
        <v>547</v>
      </c>
      <c r="D638" s="532"/>
      <c r="E638" s="178">
        <v>27</v>
      </c>
      <c r="F638" s="501"/>
      <c r="G638" s="179"/>
      <c r="M638" s="176">
        <v>27</v>
      </c>
      <c r="O638" s="168"/>
    </row>
    <row r="639" spans="1:104" ht="12.75">
      <c r="A639" s="169">
        <v>110</v>
      </c>
      <c r="B639" s="170" t="s">
        <v>548</v>
      </c>
      <c r="C639" s="171" t="s">
        <v>549</v>
      </c>
      <c r="D639" s="172" t="s">
        <v>62</v>
      </c>
      <c r="E639" s="500"/>
      <c r="F639" s="500">
        <v>0</v>
      </c>
      <c r="G639" s="174">
        <f>E639*F639</f>
        <v>0</v>
      </c>
      <c r="O639" s="168">
        <v>2</v>
      </c>
      <c r="AA639" s="144">
        <v>7</v>
      </c>
      <c r="AB639" s="144">
        <v>1002</v>
      </c>
      <c r="AC639" s="144">
        <v>5</v>
      </c>
      <c r="AZ639" s="144">
        <v>2</v>
      </c>
      <c r="BA639" s="144">
        <f>IF(AZ639=1,G639,0)</f>
        <v>0</v>
      </c>
      <c r="BB639" s="144">
        <f>IF(AZ639=2,G639,0)</f>
        <v>0</v>
      </c>
      <c r="BC639" s="144">
        <f>IF(AZ639=3,G639,0)</f>
        <v>0</v>
      </c>
      <c r="BD639" s="144">
        <f>IF(AZ639=4,G639,0)</f>
        <v>0</v>
      </c>
      <c r="BE639" s="144">
        <f>IF(AZ639=5,G639,0)</f>
        <v>0</v>
      </c>
      <c r="CA639" s="168">
        <v>7</v>
      </c>
      <c r="CB639" s="168">
        <v>1002</v>
      </c>
      <c r="CZ639" s="144">
        <v>0</v>
      </c>
    </row>
    <row r="640" spans="1:57" ht="12.75">
      <c r="A640" s="180"/>
      <c r="B640" s="181" t="s">
        <v>76</v>
      </c>
      <c r="C640" s="182" t="str">
        <f>CONCATENATE(B620," ",C620)</f>
        <v>767 Konstrukce zámečnické</v>
      </c>
      <c r="D640" s="183"/>
      <c r="E640" s="184"/>
      <c r="F640" s="502"/>
      <c r="G640" s="186">
        <f>SUM(G620:G639)</f>
        <v>0</v>
      </c>
      <c r="O640" s="168">
        <v>4</v>
      </c>
      <c r="BA640" s="187">
        <f>SUM(BA620:BA639)</f>
        <v>0</v>
      </c>
      <c r="BB640" s="187">
        <f>SUM(BB620:BB639)</f>
        <v>0</v>
      </c>
      <c r="BC640" s="187">
        <f>SUM(BC620:BC639)</f>
        <v>0</v>
      </c>
      <c r="BD640" s="187">
        <f>SUM(BD620:BD639)</f>
        <v>0</v>
      </c>
      <c r="BE640" s="187">
        <f>SUM(BE620:BE639)</f>
        <v>0</v>
      </c>
    </row>
    <row r="641" spans="1:15" ht="12.75">
      <c r="A641" s="161" t="s">
        <v>73</v>
      </c>
      <c r="B641" s="162" t="s">
        <v>550</v>
      </c>
      <c r="C641" s="163" t="s">
        <v>551</v>
      </c>
      <c r="D641" s="164"/>
      <c r="E641" s="165"/>
      <c r="F641" s="503"/>
      <c r="G641" s="166"/>
      <c r="H641" s="167"/>
      <c r="I641" s="167"/>
      <c r="O641" s="168">
        <v>1</v>
      </c>
    </row>
    <row r="642" spans="1:104" ht="12.75">
      <c r="A642" s="169">
        <v>111</v>
      </c>
      <c r="B642" s="170" t="s">
        <v>552</v>
      </c>
      <c r="C642" s="171" t="s">
        <v>553</v>
      </c>
      <c r="D642" s="172" t="s">
        <v>102</v>
      </c>
      <c r="E642" s="173">
        <v>137.967</v>
      </c>
      <c r="F642" s="500">
        <v>0</v>
      </c>
      <c r="G642" s="174">
        <f>E642*F642</f>
        <v>0</v>
      </c>
      <c r="O642" s="168">
        <v>2</v>
      </c>
      <c r="AA642" s="144">
        <v>1</v>
      </c>
      <c r="AB642" s="144">
        <v>7</v>
      </c>
      <c r="AC642" s="144">
        <v>7</v>
      </c>
      <c r="AZ642" s="144">
        <v>2</v>
      </c>
      <c r="BA642" s="144">
        <f>IF(AZ642=1,G642,0)</f>
        <v>0</v>
      </c>
      <c r="BB642" s="144">
        <f>IF(AZ642=2,G642,0)</f>
        <v>0</v>
      </c>
      <c r="BC642" s="144">
        <f>IF(AZ642=3,G642,0)</f>
        <v>0</v>
      </c>
      <c r="BD642" s="144">
        <f>IF(AZ642=4,G642,0)</f>
        <v>0</v>
      </c>
      <c r="BE642" s="144">
        <f>IF(AZ642=5,G642,0)</f>
        <v>0</v>
      </c>
      <c r="CA642" s="168">
        <v>1</v>
      </c>
      <c r="CB642" s="168">
        <v>7</v>
      </c>
      <c r="CZ642" s="144">
        <v>0.00021</v>
      </c>
    </row>
    <row r="643" spans="1:15" ht="12.75">
      <c r="A643" s="175"/>
      <c r="B643" s="177"/>
      <c r="C643" s="531" t="s">
        <v>236</v>
      </c>
      <c r="D643" s="532"/>
      <c r="E643" s="178">
        <v>0</v>
      </c>
      <c r="F643" s="501"/>
      <c r="G643" s="179"/>
      <c r="M643" s="176" t="s">
        <v>236</v>
      </c>
      <c r="O643" s="168"/>
    </row>
    <row r="644" spans="1:15" ht="12.75">
      <c r="A644" s="175"/>
      <c r="B644" s="177"/>
      <c r="C644" s="531" t="s">
        <v>89</v>
      </c>
      <c r="D644" s="532"/>
      <c r="E644" s="178">
        <v>0</v>
      </c>
      <c r="F644" s="501"/>
      <c r="G644" s="179"/>
      <c r="M644" s="176" t="s">
        <v>89</v>
      </c>
      <c r="O644" s="168"/>
    </row>
    <row r="645" spans="1:15" ht="12.75">
      <c r="A645" s="175"/>
      <c r="B645" s="177"/>
      <c r="C645" s="531" t="s">
        <v>554</v>
      </c>
      <c r="D645" s="532"/>
      <c r="E645" s="178">
        <v>0</v>
      </c>
      <c r="F645" s="501"/>
      <c r="G645" s="179"/>
      <c r="M645" s="176" t="s">
        <v>554</v>
      </c>
      <c r="O645" s="168"/>
    </row>
    <row r="646" spans="1:15" ht="22.5">
      <c r="A646" s="175"/>
      <c r="B646" s="177"/>
      <c r="C646" s="531" t="s">
        <v>237</v>
      </c>
      <c r="D646" s="532"/>
      <c r="E646" s="178">
        <v>34.99</v>
      </c>
      <c r="F646" s="501"/>
      <c r="G646" s="179"/>
      <c r="M646" s="176" t="s">
        <v>237</v>
      </c>
      <c r="O646" s="168"/>
    </row>
    <row r="647" spans="1:15" ht="12.75">
      <c r="A647" s="175"/>
      <c r="B647" s="177"/>
      <c r="C647" s="531" t="s">
        <v>555</v>
      </c>
      <c r="D647" s="532"/>
      <c r="E647" s="178">
        <v>0</v>
      </c>
      <c r="F647" s="501"/>
      <c r="G647" s="179"/>
      <c r="M647" s="176" t="s">
        <v>555</v>
      </c>
      <c r="O647" s="168"/>
    </row>
    <row r="648" spans="1:15" ht="12.75">
      <c r="A648" s="175"/>
      <c r="B648" s="177"/>
      <c r="C648" s="531" t="s">
        <v>556</v>
      </c>
      <c r="D648" s="532"/>
      <c r="E648" s="178">
        <v>0.664</v>
      </c>
      <c r="F648" s="501"/>
      <c r="G648" s="179"/>
      <c r="M648" s="176" t="s">
        <v>556</v>
      </c>
      <c r="O648" s="168"/>
    </row>
    <row r="649" spans="1:15" ht="12.75">
      <c r="A649" s="175"/>
      <c r="B649" s="177"/>
      <c r="C649" s="531" t="s">
        <v>557</v>
      </c>
      <c r="D649" s="532"/>
      <c r="E649" s="178">
        <v>0.543</v>
      </c>
      <c r="F649" s="501"/>
      <c r="G649" s="179"/>
      <c r="M649" s="176" t="s">
        <v>557</v>
      </c>
      <c r="O649" s="168"/>
    </row>
    <row r="650" spans="1:15" ht="12.75">
      <c r="A650" s="175"/>
      <c r="B650" s="177"/>
      <c r="C650" s="531" t="s">
        <v>558</v>
      </c>
      <c r="D650" s="532"/>
      <c r="E650" s="178">
        <v>0.524</v>
      </c>
      <c r="F650" s="501"/>
      <c r="G650" s="179"/>
      <c r="M650" s="176" t="s">
        <v>558</v>
      </c>
      <c r="O650" s="168"/>
    </row>
    <row r="651" spans="1:15" ht="12.75">
      <c r="A651" s="175"/>
      <c r="B651" s="177"/>
      <c r="C651" s="531" t="s">
        <v>559</v>
      </c>
      <c r="D651" s="532"/>
      <c r="E651" s="178">
        <v>0.31</v>
      </c>
      <c r="F651" s="501"/>
      <c r="G651" s="179"/>
      <c r="M651" s="176" t="s">
        <v>559</v>
      </c>
      <c r="O651" s="168"/>
    </row>
    <row r="652" spans="1:15" ht="12.75">
      <c r="A652" s="175"/>
      <c r="B652" s="177"/>
      <c r="C652" s="531" t="s">
        <v>560</v>
      </c>
      <c r="D652" s="532"/>
      <c r="E652" s="178">
        <v>0.856</v>
      </c>
      <c r="F652" s="501"/>
      <c r="G652" s="179"/>
      <c r="M652" s="176" t="s">
        <v>560</v>
      </c>
      <c r="O652" s="168"/>
    </row>
    <row r="653" spans="1:15" ht="12.75">
      <c r="A653" s="175"/>
      <c r="B653" s="177"/>
      <c r="C653" s="531" t="s">
        <v>229</v>
      </c>
      <c r="D653" s="532"/>
      <c r="E653" s="178">
        <v>0</v>
      </c>
      <c r="F653" s="501"/>
      <c r="G653" s="179"/>
      <c r="M653" s="176" t="s">
        <v>229</v>
      </c>
      <c r="O653" s="168"/>
    </row>
    <row r="654" spans="1:15" ht="12.75">
      <c r="A654" s="175"/>
      <c r="B654" s="177"/>
      <c r="C654" s="531" t="s">
        <v>248</v>
      </c>
      <c r="D654" s="532"/>
      <c r="E654" s="178">
        <v>100.08</v>
      </c>
      <c r="F654" s="501"/>
      <c r="G654" s="179"/>
      <c r="M654" s="176" t="s">
        <v>248</v>
      </c>
      <c r="O654" s="168"/>
    </row>
    <row r="655" spans="1:104" ht="22.5">
      <c r="A655" s="169">
        <v>112</v>
      </c>
      <c r="B655" s="170" t="s">
        <v>561</v>
      </c>
      <c r="C655" s="171" t="s">
        <v>562</v>
      </c>
      <c r="D655" s="172" t="s">
        <v>119</v>
      </c>
      <c r="E655" s="173">
        <v>28.97</v>
      </c>
      <c r="F655" s="500">
        <v>0</v>
      </c>
      <c r="G655" s="174">
        <f>E655*F655</f>
        <v>0</v>
      </c>
      <c r="O655" s="168">
        <v>2</v>
      </c>
      <c r="AA655" s="144">
        <v>1</v>
      </c>
      <c r="AB655" s="144">
        <v>7</v>
      </c>
      <c r="AC655" s="144">
        <v>7</v>
      </c>
      <c r="AZ655" s="144">
        <v>2</v>
      </c>
      <c r="BA655" s="144">
        <f>IF(AZ655=1,G655,0)</f>
        <v>0</v>
      </c>
      <c r="BB655" s="144">
        <f>IF(AZ655=2,G655,0)</f>
        <v>0</v>
      </c>
      <c r="BC655" s="144">
        <f>IF(AZ655=3,G655,0)</f>
        <v>0</v>
      </c>
      <c r="BD655" s="144">
        <f>IF(AZ655=4,G655,0)</f>
        <v>0</v>
      </c>
      <c r="BE655" s="144">
        <f>IF(AZ655=5,G655,0)</f>
        <v>0</v>
      </c>
      <c r="CA655" s="168">
        <v>1</v>
      </c>
      <c r="CB655" s="168">
        <v>7</v>
      </c>
      <c r="CZ655" s="144">
        <v>0.00032</v>
      </c>
    </row>
    <row r="656" spans="1:15" ht="12.75">
      <c r="A656" s="175"/>
      <c r="B656" s="177"/>
      <c r="C656" s="531" t="s">
        <v>236</v>
      </c>
      <c r="D656" s="532"/>
      <c r="E656" s="178">
        <v>0</v>
      </c>
      <c r="F656" s="501"/>
      <c r="G656" s="179"/>
      <c r="M656" s="176" t="s">
        <v>236</v>
      </c>
      <c r="O656" s="168"/>
    </row>
    <row r="657" spans="1:15" ht="12.75">
      <c r="A657" s="175"/>
      <c r="B657" s="177"/>
      <c r="C657" s="531" t="s">
        <v>89</v>
      </c>
      <c r="D657" s="532"/>
      <c r="E657" s="178">
        <v>0</v>
      </c>
      <c r="F657" s="501"/>
      <c r="G657" s="179"/>
      <c r="M657" s="176" t="s">
        <v>89</v>
      </c>
      <c r="O657" s="168"/>
    </row>
    <row r="658" spans="1:15" ht="12.75">
      <c r="A658" s="175"/>
      <c r="B658" s="177"/>
      <c r="C658" s="531" t="s">
        <v>563</v>
      </c>
      <c r="D658" s="532"/>
      <c r="E658" s="178">
        <v>6.64</v>
      </c>
      <c r="F658" s="501"/>
      <c r="G658" s="179"/>
      <c r="M658" s="176" t="s">
        <v>563</v>
      </c>
      <c r="O658" s="168"/>
    </row>
    <row r="659" spans="1:15" ht="12.75">
      <c r="A659" s="175"/>
      <c r="B659" s="177"/>
      <c r="C659" s="531" t="s">
        <v>564</v>
      </c>
      <c r="D659" s="532"/>
      <c r="E659" s="178">
        <v>5.43</v>
      </c>
      <c r="F659" s="501"/>
      <c r="G659" s="179"/>
      <c r="M659" s="176" t="s">
        <v>564</v>
      </c>
      <c r="O659" s="168"/>
    </row>
    <row r="660" spans="1:15" ht="12.75">
      <c r="A660" s="175"/>
      <c r="B660" s="177"/>
      <c r="C660" s="531" t="s">
        <v>565</v>
      </c>
      <c r="D660" s="532"/>
      <c r="E660" s="178">
        <v>5.24</v>
      </c>
      <c r="F660" s="501"/>
      <c r="G660" s="179"/>
      <c r="M660" s="176" t="s">
        <v>565</v>
      </c>
      <c r="O660" s="168"/>
    </row>
    <row r="661" spans="1:15" ht="12.75">
      <c r="A661" s="175"/>
      <c r="B661" s="177"/>
      <c r="C661" s="531" t="s">
        <v>566</v>
      </c>
      <c r="D661" s="532"/>
      <c r="E661" s="178">
        <v>3.1</v>
      </c>
      <c r="F661" s="501"/>
      <c r="G661" s="179"/>
      <c r="M661" s="176" t="s">
        <v>566</v>
      </c>
      <c r="O661" s="168"/>
    </row>
    <row r="662" spans="1:15" ht="12.75">
      <c r="A662" s="175"/>
      <c r="B662" s="177"/>
      <c r="C662" s="531" t="s">
        <v>567</v>
      </c>
      <c r="D662" s="532"/>
      <c r="E662" s="178">
        <v>8.56</v>
      </c>
      <c r="F662" s="501"/>
      <c r="G662" s="179"/>
      <c r="M662" s="176" t="s">
        <v>567</v>
      </c>
      <c r="O662" s="168"/>
    </row>
    <row r="663" spans="1:104" ht="22.5">
      <c r="A663" s="169">
        <v>113</v>
      </c>
      <c r="B663" s="170" t="s">
        <v>568</v>
      </c>
      <c r="C663" s="171" t="s">
        <v>569</v>
      </c>
      <c r="D663" s="172" t="s">
        <v>102</v>
      </c>
      <c r="E663" s="173">
        <v>135.07</v>
      </c>
      <c r="F663" s="500">
        <v>0</v>
      </c>
      <c r="G663" s="174">
        <f>E663*F663</f>
        <v>0</v>
      </c>
      <c r="O663" s="168">
        <v>2</v>
      </c>
      <c r="AA663" s="144">
        <v>1</v>
      </c>
      <c r="AB663" s="144">
        <v>7</v>
      </c>
      <c r="AC663" s="144">
        <v>7</v>
      </c>
      <c r="AZ663" s="144">
        <v>2</v>
      </c>
      <c r="BA663" s="144">
        <f>IF(AZ663=1,G663,0)</f>
        <v>0</v>
      </c>
      <c r="BB663" s="144">
        <f>IF(AZ663=2,G663,0)</f>
        <v>0</v>
      </c>
      <c r="BC663" s="144">
        <f>IF(AZ663=3,G663,0)</f>
        <v>0</v>
      </c>
      <c r="BD663" s="144">
        <f>IF(AZ663=4,G663,0)</f>
        <v>0</v>
      </c>
      <c r="BE663" s="144">
        <f>IF(AZ663=5,G663,0)</f>
        <v>0</v>
      </c>
      <c r="CA663" s="168">
        <v>1</v>
      </c>
      <c r="CB663" s="168">
        <v>7</v>
      </c>
      <c r="CZ663" s="144">
        <v>0.00475</v>
      </c>
    </row>
    <row r="664" spans="1:15" ht="12.75">
      <c r="A664" s="175"/>
      <c r="B664" s="177"/>
      <c r="C664" s="531" t="s">
        <v>89</v>
      </c>
      <c r="D664" s="532"/>
      <c r="E664" s="178">
        <v>0</v>
      </c>
      <c r="F664" s="501"/>
      <c r="G664" s="179"/>
      <c r="M664" s="176" t="s">
        <v>89</v>
      </c>
      <c r="O664" s="168"/>
    </row>
    <row r="665" spans="1:15" ht="12.75">
      <c r="A665" s="175"/>
      <c r="B665" s="177"/>
      <c r="C665" s="531" t="s">
        <v>236</v>
      </c>
      <c r="D665" s="532"/>
      <c r="E665" s="178">
        <v>0</v>
      </c>
      <c r="F665" s="501"/>
      <c r="G665" s="179"/>
      <c r="M665" s="176" t="s">
        <v>236</v>
      </c>
      <c r="O665" s="168"/>
    </row>
    <row r="666" spans="1:15" ht="22.5">
      <c r="A666" s="175"/>
      <c r="B666" s="177"/>
      <c r="C666" s="531" t="s">
        <v>237</v>
      </c>
      <c r="D666" s="532"/>
      <c r="E666" s="178">
        <v>34.99</v>
      </c>
      <c r="F666" s="501"/>
      <c r="G666" s="179"/>
      <c r="M666" s="176" t="s">
        <v>237</v>
      </c>
      <c r="O666" s="168"/>
    </row>
    <row r="667" spans="1:15" ht="12.75">
      <c r="A667" s="175"/>
      <c r="B667" s="177"/>
      <c r="C667" s="531" t="s">
        <v>229</v>
      </c>
      <c r="D667" s="532"/>
      <c r="E667" s="178">
        <v>0</v>
      </c>
      <c r="F667" s="501"/>
      <c r="G667" s="179"/>
      <c r="M667" s="176" t="s">
        <v>229</v>
      </c>
      <c r="O667" s="168"/>
    </row>
    <row r="668" spans="1:15" ht="12.75">
      <c r="A668" s="175"/>
      <c r="B668" s="177"/>
      <c r="C668" s="531" t="s">
        <v>248</v>
      </c>
      <c r="D668" s="532"/>
      <c r="E668" s="178">
        <v>100.08</v>
      </c>
      <c r="F668" s="501"/>
      <c r="G668" s="179"/>
      <c r="M668" s="176" t="s">
        <v>248</v>
      </c>
      <c r="O668" s="168"/>
    </row>
    <row r="669" spans="1:104" ht="12.75">
      <c r="A669" s="169">
        <v>114</v>
      </c>
      <c r="B669" s="170" t="s">
        <v>570</v>
      </c>
      <c r="C669" s="171" t="s">
        <v>571</v>
      </c>
      <c r="D669" s="172" t="s">
        <v>119</v>
      </c>
      <c r="E669" s="173">
        <v>22.2</v>
      </c>
      <c r="F669" s="500">
        <v>0</v>
      </c>
      <c r="G669" s="174">
        <f>E669*F669</f>
        <v>0</v>
      </c>
      <c r="O669" s="168">
        <v>2</v>
      </c>
      <c r="AA669" s="144">
        <v>1</v>
      </c>
      <c r="AB669" s="144">
        <v>7</v>
      </c>
      <c r="AC669" s="144">
        <v>7</v>
      </c>
      <c r="AZ669" s="144">
        <v>2</v>
      </c>
      <c r="BA669" s="144">
        <f>IF(AZ669=1,G669,0)</f>
        <v>0</v>
      </c>
      <c r="BB669" s="144">
        <f>IF(AZ669=2,G669,0)</f>
        <v>0</v>
      </c>
      <c r="BC669" s="144">
        <f>IF(AZ669=3,G669,0)</f>
        <v>0</v>
      </c>
      <c r="BD669" s="144">
        <f>IF(AZ669=4,G669,0)</f>
        <v>0</v>
      </c>
      <c r="BE669" s="144">
        <f>IF(AZ669=5,G669,0)</f>
        <v>0</v>
      </c>
      <c r="CA669" s="168">
        <v>1</v>
      </c>
      <c r="CB669" s="168">
        <v>7</v>
      </c>
      <c r="CZ669" s="144">
        <v>0.00026</v>
      </c>
    </row>
    <row r="670" spans="1:15" ht="12.75">
      <c r="A670" s="175"/>
      <c r="B670" s="177"/>
      <c r="C670" s="531" t="s">
        <v>229</v>
      </c>
      <c r="D670" s="532"/>
      <c r="E670" s="178">
        <v>0</v>
      </c>
      <c r="F670" s="501"/>
      <c r="G670" s="179"/>
      <c r="M670" s="176" t="s">
        <v>229</v>
      </c>
      <c r="O670" s="168"/>
    </row>
    <row r="671" spans="1:15" ht="12.75">
      <c r="A671" s="175"/>
      <c r="B671" s="177"/>
      <c r="C671" s="531" t="s">
        <v>89</v>
      </c>
      <c r="D671" s="532"/>
      <c r="E671" s="178">
        <v>0</v>
      </c>
      <c r="F671" s="501"/>
      <c r="G671" s="179"/>
      <c r="M671" s="176" t="s">
        <v>89</v>
      </c>
      <c r="O671" s="168"/>
    </row>
    <row r="672" spans="1:15" ht="12.75">
      <c r="A672" s="175"/>
      <c r="B672" s="177"/>
      <c r="C672" s="531" t="s">
        <v>572</v>
      </c>
      <c r="D672" s="532"/>
      <c r="E672" s="178">
        <v>22.2</v>
      </c>
      <c r="F672" s="501"/>
      <c r="G672" s="179"/>
      <c r="M672" s="176" t="s">
        <v>572</v>
      </c>
      <c r="O672" s="168"/>
    </row>
    <row r="673" spans="1:104" ht="12.75">
      <c r="A673" s="169">
        <v>115</v>
      </c>
      <c r="B673" s="170" t="s">
        <v>573</v>
      </c>
      <c r="C673" s="171" t="s">
        <v>574</v>
      </c>
      <c r="D673" s="172" t="s">
        <v>102</v>
      </c>
      <c r="E673" s="173">
        <v>148.577</v>
      </c>
      <c r="F673" s="500">
        <v>0</v>
      </c>
      <c r="G673" s="174">
        <f>E673*F673</f>
        <v>0</v>
      </c>
      <c r="O673" s="168">
        <v>2</v>
      </c>
      <c r="AA673" s="144">
        <v>12</v>
      </c>
      <c r="AB673" s="144">
        <v>0</v>
      </c>
      <c r="AC673" s="144">
        <v>67</v>
      </c>
      <c r="AZ673" s="144">
        <v>2</v>
      </c>
      <c r="BA673" s="144">
        <f>IF(AZ673=1,G673,0)</f>
        <v>0</v>
      </c>
      <c r="BB673" s="144">
        <f>IF(AZ673=2,G673,0)</f>
        <v>0</v>
      </c>
      <c r="BC673" s="144">
        <f>IF(AZ673=3,G673,0)</f>
        <v>0</v>
      </c>
      <c r="BD673" s="144">
        <f>IF(AZ673=4,G673,0)</f>
        <v>0</v>
      </c>
      <c r="BE673" s="144">
        <f>IF(AZ673=5,G673,0)</f>
        <v>0</v>
      </c>
      <c r="CA673" s="168">
        <v>12</v>
      </c>
      <c r="CB673" s="168">
        <v>0</v>
      </c>
      <c r="CZ673" s="144">
        <v>0.0192</v>
      </c>
    </row>
    <row r="674" spans="1:15" ht="12.75">
      <c r="A674" s="175"/>
      <c r="B674" s="177"/>
      <c r="C674" s="531" t="s">
        <v>575</v>
      </c>
      <c r="D674" s="532"/>
      <c r="E674" s="178">
        <v>148.577</v>
      </c>
      <c r="F674" s="501"/>
      <c r="G674" s="179"/>
      <c r="M674" s="176" t="s">
        <v>575</v>
      </c>
      <c r="O674" s="168"/>
    </row>
    <row r="675" spans="1:104" ht="12.75">
      <c r="A675" s="169">
        <v>116</v>
      </c>
      <c r="B675" s="170" t="s">
        <v>576</v>
      </c>
      <c r="C675" s="171" t="s">
        <v>577</v>
      </c>
      <c r="D675" s="172" t="s">
        <v>119</v>
      </c>
      <c r="E675" s="173">
        <v>34.764</v>
      </c>
      <c r="F675" s="500">
        <v>0</v>
      </c>
      <c r="G675" s="174">
        <f>E675*F675</f>
        <v>0</v>
      </c>
      <c r="O675" s="168">
        <v>2</v>
      </c>
      <c r="AA675" s="144">
        <v>12</v>
      </c>
      <c r="AB675" s="144">
        <v>0</v>
      </c>
      <c r="AC675" s="144">
        <v>68</v>
      </c>
      <c r="AZ675" s="144">
        <v>2</v>
      </c>
      <c r="BA675" s="144">
        <f>IF(AZ675=1,G675,0)</f>
        <v>0</v>
      </c>
      <c r="BB675" s="144">
        <f>IF(AZ675=2,G675,0)</f>
        <v>0</v>
      </c>
      <c r="BC675" s="144">
        <f>IF(AZ675=3,G675,0)</f>
        <v>0</v>
      </c>
      <c r="BD675" s="144">
        <f>IF(AZ675=4,G675,0)</f>
        <v>0</v>
      </c>
      <c r="BE675" s="144">
        <f>IF(AZ675=5,G675,0)</f>
        <v>0</v>
      </c>
      <c r="CA675" s="168">
        <v>12</v>
      </c>
      <c r="CB675" s="168">
        <v>0</v>
      </c>
      <c r="CZ675" s="144">
        <v>0.00045</v>
      </c>
    </row>
    <row r="676" spans="1:15" ht="12.75">
      <c r="A676" s="175"/>
      <c r="B676" s="177"/>
      <c r="C676" s="531" t="s">
        <v>578</v>
      </c>
      <c r="D676" s="532"/>
      <c r="E676" s="178">
        <v>34.764</v>
      </c>
      <c r="F676" s="501"/>
      <c r="G676" s="179"/>
      <c r="M676" s="176" t="s">
        <v>578</v>
      </c>
      <c r="O676" s="168"/>
    </row>
    <row r="677" spans="1:104" ht="12.75">
      <c r="A677" s="169">
        <v>117</v>
      </c>
      <c r="B677" s="170" t="s">
        <v>579</v>
      </c>
      <c r="C677" s="171" t="s">
        <v>580</v>
      </c>
      <c r="D677" s="172" t="s">
        <v>62</v>
      </c>
      <c r="E677" s="500"/>
      <c r="F677" s="500">
        <v>0</v>
      </c>
      <c r="G677" s="174">
        <f>E677*F677</f>
        <v>0</v>
      </c>
      <c r="O677" s="168">
        <v>2</v>
      </c>
      <c r="AA677" s="144">
        <v>7</v>
      </c>
      <c r="AB677" s="144">
        <v>1002</v>
      </c>
      <c r="AC677" s="144">
        <v>5</v>
      </c>
      <c r="AZ677" s="144">
        <v>2</v>
      </c>
      <c r="BA677" s="144">
        <f>IF(AZ677=1,G677,0)</f>
        <v>0</v>
      </c>
      <c r="BB677" s="144">
        <f>IF(AZ677=2,G677,0)</f>
        <v>0</v>
      </c>
      <c r="BC677" s="144">
        <f>IF(AZ677=3,G677,0)</f>
        <v>0</v>
      </c>
      <c r="BD677" s="144">
        <f>IF(AZ677=4,G677,0)</f>
        <v>0</v>
      </c>
      <c r="BE677" s="144">
        <f>IF(AZ677=5,G677,0)</f>
        <v>0</v>
      </c>
      <c r="CA677" s="168">
        <v>7</v>
      </c>
      <c r="CB677" s="168">
        <v>1002</v>
      </c>
      <c r="CZ677" s="144">
        <v>0</v>
      </c>
    </row>
    <row r="678" spans="1:57" ht="12.75">
      <c r="A678" s="180"/>
      <c r="B678" s="181" t="s">
        <v>76</v>
      </c>
      <c r="C678" s="182" t="str">
        <f>CONCATENATE(B641," ",C641)</f>
        <v>771 Podlahy z dlaždic a obklady</v>
      </c>
      <c r="D678" s="183"/>
      <c r="E678" s="184"/>
      <c r="F678" s="502"/>
      <c r="G678" s="186">
        <f>SUM(G641:G677)</f>
        <v>0</v>
      </c>
      <c r="O678" s="168">
        <v>4</v>
      </c>
      <c r="BA678" s="187">
        <f>SUM(BA641:BA677)</f>
        <v>0</v>
      </c>
      <c r="BB678" s="187">
        <f>SUM(BB641:BB677)</f>
        <v>0</v>
      </c>
      <c r="BC678" s="187">
        <f>SUM(BC641:BC677)</f>
        <v>0</v>
      </c>
      <c r="BD678" s="187">
        <f>SUM(BD641:BD677)</f>
        <v>0</v>
      </c>
      <c r="BE678" s="187">
        <f>SUM(BE641:BE677)</f>
        <v>0</v>
      </c>
    </row>
    <row r="679" spans="1:15" ht="12.75">
      <c r="A679" s="161" t="s">
        <v>73</v>
      </c>
      <c r="B679" s="162" t="s">
        <v>581</v>
      </c>
      <c r="C679" s="163" t="s">
        <v>582</v>
      </c>
      <c r="D679" s="164"/>
      <c r="E679" s="165"/>
      <c r="F679" s="503"/>
      <c r="G679" s="166"/>
      <c r="H679" s="167"/>
      <c r="I679" s="167"/>
      <c r="O679" s="168">
        <v>1</v>
      </c>
    </row>
    <row r="680" spans="1:104" ht="12.75">
      <c r="A680" s="169">
        <v>118</v>
      </c>
      <c r="B680" s="170" t="s">
        <v>583</v>
      </c>
      <c r="C680" s="171" t="s">
        <v>584</v>
      </c>
      <c r="D680" s="172" t="s">
        <v>119</v>
      </c>
      <c r="E680" s="173">
        <v>1191.445</v>
      </c>
      <c r="F680" s="500">
        <v>0</v>
      </c>
      <c r="G680" s="174">
        <f>E680*F680</f>
        <v>0</v>
      </c>
      <c r="O680" s="168">
        <v>2</v>
      </c>
      <c r="AA680" s="144">
        <v>1</v>
      </c>
      <c r="AB680" s="144">
        <v>7</v>
      </c>
      <c r="AC680" s="144">
        <v>7</v>
      </c>
      <c r="AZ680" s="144">
        <v>2</v>
      </c>
      <c r="BA680" s="144">
        <f>IF(AZ680=1,G680,0)</f>
        <v>0</v>
      </c>
      <c r="BB680" s="144">
        <f>IF(AZ680=2,G680,0)</f>
        <v>0</v>
      </c>
      <c r="BC680" s="144">
        <f>IF(AZ680=3,G680,0)</f>
        <v>0</v>
      </c>
      <c r="BD680" s="144">
        <f>IF(AZ680=4,G680,0)</f>
        <v>0</v>
      </c>
      <c r="BE680" s="144">
        <f>IF(AZ680=5,G680,0)</f>
        <v>0</v>
      </c>
      <c r="CA680" s="168">
        <v>1</v>
      </c>
      <c r="CB680" s="168">
        <v>7</v>
      </c>
      <c r="CZ680" s="144">
        <v>0</v>
      </c>
    </row>
    <row r="681" spans="1:15" ht="12.75">
      <c r="A681" s="175"/>
      <c r="B681" s="177"/>
      <c r="C681" s="531" t="s">
        <v>89</v>
      </c>
      <c r="D681" s="532"/>
      <c r="E681" s="178">
        <v>0</v>
      </c>
      <c r="F681" s="501"/>
      <c r="G681" s="179"/>
      <c r="M681" s="176" t="s">
        <v>89</v>
      </c>
      <c r="O681" s="168"/>
    </row>
    <row r="682" spans="1:15" ht="12.75">
      <c r="A682" s="175"/>
      <c r="B682" s="177"/>
      <c r="C682" s="531" t="s">
        <v>292</v>
      </c>
      <c r="D682" s="532"/>
      <c r="E682" s="178">
        <v>0</v>
      </c>
      <c r="F682" s="501"/>
      <c r="G682" s="179"/>
      <c r="M682" s="176" t="s">
        <v>292</v>
      </c>
      <c r="O682" s="168"/>
    </row>
    <row r="683" spans="1:15" ht="12.75">
      <c r="A683" s="175"/>
      <c r="B683" s="177"/>
      <c r="C683" s="531" t="s">
        <v>103</v>
      </c>
      <c r="D683" s="532"/>
      <c r="E683" s="178">
        <v>0</v>
      </c>
      <c r="F683" s="501"/>
      <c r="G683" s="179"/>
      <c r="M683" s="176" t="s">
        <v>103</v>
      </c>
      <c r="O683" s="168"/>
    </row>
    <row r="684" spans="1:15" ht="12.75">
      <c r="A684" s="175"/>
      <c r="B684" s="177"/>
      <c r="C684" s="531" t="s">
        <v>585</v>
      </c>
      <c r="D684" s="532"/>
      <c r="E684" s="178">
        <v>578</v>
      </c>
      <c r="F684" s="501"/>
      <c r="G684" s="179"/>
      <c r="M684" s="176" t="s">
        <v>585</v>
      </c>
      <c r="O684" s="168"/>
    </row>
    <row r="685" spans="1:15" ht="12.75">
      <c r="A685" s="175"/>
      <c r="B685" s="177"/>
      <c r="C685" s="531" t="s">
        <v>105</v>
      </c>
      <c r="D685" s="532"/>
      <c r="E685" s="178">
        <v>0</v>
      </c>
      <c r="F685" s="501"/>
      <c r="G685" s="179"/>
      <c r="M685" s="176" t="s">
        <v>105</v>
      </c>
      <c r="O685" s="168"/>
    </row>
    <row r="686" spans="1:15" ht="12.75">
      <c r="A686" s="175"/>
      <c r="B686" s="177"/>
      <c r="C686" s="531" t="s">
        <v>586</v>
      </c>
      <c r="D686" s="532"/>
      <c r="E686" s="178">
        <v>299</v>
      </c>
      <c r="F686" s="501"/>
      <c r="G686" s="179"/>
      <c r="M686" s="176" t="s">
        <v>586</v>
      </c>
      <c r="O686" s="168"/>
    </row>
    <row r="687" spans="1:15" ht="12.75">
      <c r="A687" s="175"/>
      <c r="B687" s="177"/>
      <c r="C687" s="531" t="s">
        <v>169</v>
      </c>
      <c r="D687" s="532"/>
      <c r="E687" s="178">
        <v>0</v>
      </c>
      <c r="F687" s="501"/>
      <c r="G687" s="179"/>
      <c r="M687" s="176" t="s">
        <v>169</v>
      </c>
      <c r="O687" s="168"/>
    </row>
    <row r="688" spans="1:15" ht="12.75">
      <c r="A688" s="175"/>
      <c r="B688" s="177"/>
      <c r="C688" s="531" t="s">
        <v>587</v>
      </c>
      <c r="D688" s="532"/>
      <c r="E688" s="178">
        <v>24.9</v>
      </c>
      <c r="F688" s="501"/>
      <c r="G688" s="179"/>
      <c r="M688" s="176" t="s">
        <v>587</v>
      </c>
      <c r="O688" s="168"/>
    </row>
    <row r="689" spans="1:15" ht="12.75">
      <c r="A689" s="175"/>
      <c r="B689" s="177"/>
      <c r="C689" s="531" t="s">
        <v>301</v>
      </c>
      <c r="D689" s="532"/>
      <c r="E689" s="178">
        <v>0</v>
      </c>
      <c r="F689" s="501"/>
      <c r="G689" s="179"/>
      <c r="M689" s="176" t="s">
        <v>301</v>
      </c>
      <c r="O689" s="168"/>
    </row>
    <row r="690" spans="1:15" ht="22.5">
      <c r="A690" s="175"/>
      <c r="B690" s="177"/>
      <c r="C690" s="531" t="s">
        <v>588</v>
      </c>
      <c r="D690" s="532"/>
      <c r="E690" s="178">
        <v>33.91</v>
      </c>
      <c r="F690" s="501"/>
      <c r="G690" s="179"/>
      <c r="M690" s="176" t="s">
        <v>588</v>
      </c>
      <c r="O690" s="168"/>
    </row>
    <row r="691" spans="1:15" ht="12.75">
      <c r="A691" s="175"/>
      <c r="B691" s="177"/>
      <c r="C691" s="531" t="s">
        <v>318</v>
      </c>
      <c r="D691" s="532"/>
      <c r="E691" s="178">
        <v>0</v>
      </c>
      <c r="F691" s="501"/>
      <c r="G691" s="179"/>
      <c r="M691" s="176" t="s">
        <v>318</v>
      </c>
      <c r="O691" s="168"/>
    </row>
    <row r="692" spans="1:15" ht="12.75">
      <c r="A692" s="175"/>
      <c r="B692" s="177"/>
      <c r="C692" s="531" t="s">
        <v>589</v>
      </c>
      <c r="D692" s="532"/>
      <c r="E692" s="178">
        <v>59.75</v>
      </c>
      <c r="F692" s="501"/>
      <c r="G692" s="179"/>
      <c r="M692" s="176" t="s">
        <v>589</v>
      </c>
      <c r="O692" s="168"/>
    </row>
    <row r="693" spans="1:15" ht="12.75">
      <c r="A693" s="175"/>
      <c r="B693" s="177"/>
      <c r="C693" s="531" t="s">
        <v>174</v>
      </c>
      <c r="D693" s="532"/>
      <c r="E693" s="178">
        <v>0</v>
      </c>
      <c r="F693" s="501"/>
      <c r="G693" s="179"/>
      <c r="M693" s="176" t="s">
        <v>174</v>
      </c>
      <c r="O693" s="168"/>
    </row>
    <row r="694" spans="1:15" ht="12.75">
      <c r="A694" s="175"/>
      <c r="B694" s="177"/>
      <c r="C694" s="531" t="s">
        <v>590</v>
      </c>
      <c r="D694" s="532"/>
      <c r="E694" s="178">
        <v>17.68</v>
      </c>
      <c r="F694" s="501"/>
      <c r="G694" s="179"/>
      <c r="M694" s="176" t="s">
        <v>590</v>
      </c>
      <c r="O694" s="168"/>
    </row>
    <row r="695" spans="1:15" ht="12.75">
      <c r="A695" s="175"/>
      <c r="B695" s="177"/>
      <c r="C695" s="531" t="s">
        <v>591</v>
      </c>
      <c r="D695" s="532"/>
      <c r="E695" s="178">
        <v>57.8</v>
      </c>
      <c r="F695" s="501"/>
      <c r="G695" s="179"/>
      <c r="M695" s="176" t="s">
        <v>591</v>
      </c>
      <c r="O695" s="168"/>
    </row>
    <row r="696" spans="1:15" ht="12.75">
      <c r="A696" s="175"/>
      <c r="B696" s="177"/>
      <c r="C696" s="531" t="s">
        <v>592</v>
      </c>
      <c r="D696" s="532"/>
      <c r="E696" s="178">
        <v>16.325</v>
      </c>
      <c r="F696" s="501"/>
      <c r="G696" s="179"/>
      <c r="M696" s="176" t="s">
        <v>592</v>
      </c>
      <c r="O696" s="168"/>
    </row>
    <row r="697" spans="1:15" ht="12.75">
      <c r="A697" s="175"/>
      <c r="B697" s="177"/>
      <c r="C697" s="531" t="s">
        <v>593</v>
      </c>
      <c r="D697" s="532"/>
      <c r="E697" s="178">
        <v>29.66</v>
      </c>
      <c r="F697" s="501"/>
      <c r="G697" s="179"/>
      <c r="M697" s="176" t="s">
        <v>593</v>
      </c>
      <c r="O697" s="168"/>
    </row>
    <row r="698" spans="1:15" ht="12.75">
      <c r="A698" s="175"/>
      <c r="B698" s="177"/>
      <c r="C698" s="531" t="s">
        <v>594</v>
      </c>
      <c r="D698" s="532"/>
      <c r="E698" s="178">
        <v>25.38</v>
      </c>
      <c r="F698" s="501"/>
      <c r="G698" s="179"/>
      <c r="M698" s="176" t="s">
        <v>594</v>
      </c>
      <c r="O698" s="168"/>
    </row>
    <row r="699" spans="1:15" ht="12.75">
      <c r="A699" s="175"/>
      <c r="B699" s="177"/>
      <c r="C699" s="531" t="s">
        <v>595</v>
      </c>
      <c r="D699" s="532"/>
      <c r="E699" s="178">
        <v>49.04</v>
      </c>
      <c r="F699" s="501"/>
      <c r="G699" s="179"/>
      <c r="M699" s="176" t="s">
        <v>595</v>
      </c>
      <c r="O699" s="168"/>
    </row>
    <row r="700" spans="1:104" ht="12.75">
      <c r="A700" s="169">
        <v>119</v>
      </c>
      <c r="B700" s="170" t="s">
        <v>596</v>
      </c>
      <c r="C700" s="171" t="s">
        <v>597</v>
      </c>
      <c r="D700" s="172" t="s">
        <v>102</v>
      </c>
      <c r="E700" s="173">
        <v>1063.25</v>
      </c>
      <c r="F700" s="500">
        <v>0</v>
      </c>
      <c r="G700" s="174">
        <f>E700*F700</f>
        <v>0</v>
      </c>
      <c r="O700" s="168">
        <v>2</v>
      </c>
      <c r="AA700" s="144">
        <v>1</v>
      </c>
      <c r="AB700" s="144">
        <v>7</v>
      </c>
      <c r="AC700" s="144">
        <v>7</v>
      </c>
      <c r="AZ700" s="144">
        <v>2</v>
      </c>
      <c r="BA700" s="144">
        <f>IF(AZ700=1,G700,0)</f>
        <v>0</v>
      </c>
      <c r="BB700" s="144">
        <f>IF(AZ700=2,G700,0)</f>
        <v>0</v>
      </c>
      <c r="BC700" s="144">
        <f>IF(AZ700=3,G700,0)</f>
        <v>0</v>
      </c>
      <c r="BD700" s="144">
        <f>IF(AZ700=4,G700,0)</f>
        <v>0</v>
      </c>
      <c r="BE700" s="144">
        <f>IF(AZ700=5,G700,0)</f>
        <v>0</v>
      </c>
      <c r="CA700" s="168">
        <v>1</v>
      </c>
      <c r="CB700" s="168">
        <v>7</v>
      </c>
      <c r="CZ700" s="144">
        <v>0</v>
      </c>
    </row>
    <row r="701" spans="1:15" ht="12.75">
      <c r="A701" s="175"/>
      <c r="B701" s="177"/>
      <c r="C701" s="531" t="s">
        <v>89</v>
      </c>
      <c r="D701" s="532"/>
      <c r="E701" s="178">
        <v>0</v>
      </c>
      <c r="F701" s="501"/>
      <c r="G701" s="179"/>
      <c r="M701" s="176" t="s">
        <v>89</v>
      </c>
      <c r="O701" s="168"/>
    </row>
    <row r="702" spans="1:15" ht="12.75">
      <c r="A702" s="175"/>
      <c r="B702" s="177"/>
      <c r="C702" s="531" t="s">
        <v>292</v>
      </c>
      <c r="D702" s="532"/>
      <c r="E702" s="178">
        <v>0</v>
      </c>
      <c r="F702" s="501"/>
      <c r="G702" s="179"/>
      <c r="M702" s="176" t="s">
        <v>292</v>
      </c>
      <c r="O702" s="168"/>
    </row>
    <row r="703" spans="1:15" ht="12.75">
      <c r="A703" s="175"/>
      <c r="B703" s="177"/>
      <c r="C703" s="531" t="s">
        <v>103</v>
      </c>
      <c r="D703" s="532"/>
      <c r="E703" s="178">
        <v>0</v>
      </c>
      <c r="F703" s="501"/>
      <c r="G703" s="179"/>
      <c r="M703" s="176" t="s">
        <v>103</v>
      </c>
      <c r="O703" s="168"/>
    </row>
    <row r="704" spans="1:15" ht="12.75">
      <c r="A704" s="175"/>
      <c r="B704" s="177"/>
      <c r="C704" s="531" t="s">
        <v>598</v>
      </c>
      <c r="D704" s="532"/>
      <c r="E704" s="178">
        <v>453.62</v>
      </c>
      <c r="F704" s="501"/>
      <c r="G704" s="179"/>
      <c r="M704" s="176" t="s">
        <v>598</v>
      </c>
      <c r="O704" s="168"/>
    </row>
    <row r="705" spans="1:15" ht="12.75">
      <c r="A705" s="175"/>
      <c r="B705" s="177"/>
      <c r="C705" s="531" t="s">
        <v>105</v>
      </c>
      <c r="D705" s="532"/>
      <c r="E705" s="178">
        <v>0</v>
      </c>
      <c r="F705" s="501"/>
      <c r="G705" s="179"/>
      <c r="M705" s="176" t="s">
        <v>105</v>
      </c>
      <c r="O705" s="168"/>
    </row>
    <row r="706" spans="1:15" ht="12.75">
      <c r="A706" s="175"/>
      <c r="B706" s="177"/>
      <c r="C706" s="531" t="s">
        <v>599</v>
      </c>
      <c r="D706" s="532"/>
      <c r="E706" s="178">
        <v>225.79</v>
      </c>
      <c r="F706" s="501"/>
      <c r="G706" s="179"/>
      <c r="M706" s="176" t="s">
        <v>599</v>
      </c>
      <c r="O706" s="168"/>
    </row>
    <row r="707" spans="1:15" ht="12.75">
      <c r="A707" s="175"/>
      <c r="B707" s="177"/>
      <c r="C707" s="531" t="s">
        <v>169</v>
      </c>
      <c r="D707" s="532"/>
      <c r="E707" s="178">
        <v>0</v>
      </c>
      <c r="F707" s="501"/>
      <c r="G707" s="179"/>
      <c r="M707" s="176" t="s">
        <v>169</v>
      </c>
      <c r="O707" s="168"/>
    </row>
    <row r="708" spans="1:15" ht="12.75">
      <c r="A708" s="175"/>
      <c r="B708" s="177"/>
      <c r="C708" s="531" t="s">
        <v>170</v>
      </c>
      <c r="D708" s="532"/>
      <c r="E708" s="178">
        <v>23.93</v>
      </c>
      <c r="F708" s="501"/>
      <c r="G708" s="179"/>
      <c r="M708" s="176" t="s">
        <v>170</v>
      </c>
      <c r="O708" s="168"/>
    </row>
    <row r="709" spans="1:15" ht="12.75">
      <c r="A709" s="175"/>
      <c r="B709" s="177"/>
      <c r="C709" s="531" t="s">
        <v>301</v>
      </c>
      <c r="D709" s="532"/>
      <c r="E709" s="178">
        <v>0</v>
      </c>
      <c r="F709" s="501"/>
      <c r="G709" s="179"/>
      <c r="M709" s="176" t="s">
        <v>301</v>
      </c>
      <c r="O709" s="168"/>
    </row>
    <row r="710" spans="1:15" ht="12.75">
      <c r="A710" s="175"/>
      <c r="B710" s="177"/>
      <c r="C710" s="531" t="s">
        <v>600</v>
      </c>
      <c r="D710" s="532"/>
      <c r="E710" s="178">
        <v>21.11</v>
      </c>
      <c r="F710" s="501"/>
      <c r="G710" s="179"/>
      <c r="M710" s="176" t="s">
        <v>600</v>
      </c>
      <c r="O710" s="168"/>
    </row>
    <row r="711" spans="1:15" ht="12.75">
      <c r="A711" s="175"/>
      <c r="B711" s="177"/>
      <c r="C711" s="531" t="s">
        <v>318</v>
      </c>
      <c r="D711" s="532"/>
      <c r="E711" s="178">
        <v>0</v>
      </c>
      <c r="F711" s="501"/>
      <c r="G711" s="179"/>
      <c r="M711" s="176" t="s">
        <v>318</v>
      </c>
      <c r="O711" s="168"/>
    </row>
    <row r="712" spans="1:15" ht="12.75">
      <c r="A712" s="175"/>
      <c r="B712" s="177"/>
      <c r="C712" s="531" t="s">
        <v>601</v>
      </c>
      <c r="D712" s="532"/>
      <c r="E712" s="178">
        <v>75.2</v>
      </c>
      <c r="F712" s="501"/>
      <c r="G712" s="179"/>
      <c r="M712" s="176" t="s">
        <v>601</v>
      </c>
      <c r="O712" s="168"/>
    </row>
    <row r="713" spans="1:15" ht="12.75">
      <c r="A713" s="175"/>
      <c r="B713" s="177"/>
      <c r="C713" s="531" t="s">
        <v>174</v>
      </c>
      <c r="D713" s="532"/>
      <c r="E713" s="178">
        <v>0</v>
      </c>
      <c r="F713" s="501"/>
      <c r="G713" s="179"/>
      <c r="M713" s="176" t="s">
        <v>174</v>
      </c>
      <c r="O713" s="168"/>
    </row>
    <row r="714" spans="1:15" ht="12.75">
      <c r="A714" s="175"/>
      <c r="B714" s="177"/>
      <c r="C714" s="531" t="s">
        <v>537</v>
      </c>
      <c r="D714" s="532"/>
      <c r="E714" s="178">
        <v>263.6</v>
      </c>
      <c r="F714" s="501"/>
      <c r="G714" s="179"/>
      <c r="M714" s="176" t="s">
        <v>537</v>
      </c>
      <c r="O714" s="168"/>
    </row>
    <row r="715" spans="1:104" ht="12.75">
      <c r="A715" s="169">
        <v>120</v>
      </c>
      <c r="B715" s="170" t="s">
        <v>602</v>
      </c>
      <c r="C715" s="171" t="s">
        <v>603</v>
      </c>
      <c r="D715" s="172" t="s">
        <v>102</v>
      </c>
      <c r="E715" s="173">
        <v>713</v>
      </c>
      <c r="F715" s="500">
        <v>0</v>
      </c>
      <c r="G715" s="174">
        <f>E715*F715</f>
        <v>0</v>
      </c>
      <c r="O715" s="168">
        <v>2</v>
      </c>
      <c r="AA715" s="144">
        <v>2</v>
      </c>
      <c r="AB715" s="144">
        <v>7</v>
      </c>
      <c r="AC715" s="144">
        <v>7</v>
      </c>
      <c r="AZ715" s="144">
        <v>2</v>
      </c>
      <c r="BA715" s="144">
        <f>IF(AZ715=1,G715,0)</f>
        <v>0</v>
      </c>
      <c r="BB715" s="144">
        <f>IF(AZ715=2,G715,0)</f>
        <v>0</v>
      </c>
      <c r="BC715" s="144">
        <f>IF(AZ715=3,G715,0)</f>
        <v>0</v>
      </c>
      <c r="BD715" s="144">
        <f>IF(AZ715=4,G715,0)</f>
        <v>0</v>
      </c>
      <c r="BE715" s="144">
        <f>IF(AZ715=5,G715,0)</f>
        <v>0</v>
      </c>
      <c r="CA715" s="168">
        <v>2</v>
      </c>
      <c r="CB715" s="168">
        <v>7</v>
      </c>
      <c r="CZ715" s="144">
        <v>0.00359</v>
      </c>
    </row>
    <row r="716" spans="1:15" ht="12.75">
      <c r="A716" s="175"/>
      <c r="B716" s="177"/>
      <c r="C716" s="531" t="s">
        <v>240</v>
      </c>
      <c r="D716" s="532"/>
      <c r="E716" s="178">
        <v>0</v>
      </c>
      <c r="F716" s="501"/>
      <c r="G716" s="179"/>
      <c r="M716" s="176" t="s">
        <v>240</v>
      </c>
      <c r="O716" s="168"/>
    </row>
    <row r="717" spans="1:15" ht="12.75">
      <c r="A717" s="175"/>
      <c r="B717" s="177"/>
      <c r="C717" s="531" t="s">
        <v>89</v>
      </c>
      <c r="D717" s="532"/>
      <c r="E717" s="178">
        <v>0</v>
      </c>
      <c r="F717" s="501"/>
      <c r="G717" s="179"/>
      <c r="M717" s="176" t="s">
        <v>89</v>
      </c>
      <c r="O717" s="168"/>
    </row>
    <row r="718" spans="1:15" ht="22.5">
      <c r="A718" s="175"/>
      <c r="B718" s="177"/>
      <c r="C718" s="531" t="s">
        <v>241</v>
      </c>
      <c r="D718" s="532"/>
      <c r="E718" s="178">
        <v>713</v>
      </c>
      <c r="F718" s="501"/>
      <c r="G718" s="179"/>
      <c r="M718" s="176" t="s">
        <v>241</v>
      </c>
      <c r="O718" s="168"/>
    </row>
    <row r="719" spans="1:104" ht="22.5">
      <c r="A719" s="169">
        <v>121</v>
      </c>
      <c r="B719" s="170" t="s">
        <v>604</v>
      </c>
      <c r="C719" s="171" t="s">
        <v>605</v>
      </c>
      <c r="D719" s="172" t="s">
        <v>102</v>
      </c>
      <c r="E719" s="173">
        <v>310</v>
      </c>
      <c r="F719" s="500">
        <v>0</v>
      </c>
      <c r="G719" s="174">
        <f>E719*F719</f>
        <v>0</v>
      </c>
      <c r="O719" s="168">
        <v>2</v>
      </c>
      <c r="AA719" s="144">
        <v>2</v>
      </c>
      <c r="AB719" s="144">
        <v>7</v>
      </c>
      <c r="AC719" s="144">
        <v>7</v>
      </c>
      <c r="AZ719" s="144">
        <v>2</v>
      </c>
      <c r="BA719" s="144">
        <f>IF(AZ719=1,G719,0)</f>
        <v>0</v>
      </c>
      <c r="BB719" s="144">
        <f>IF(AZ719=2,G719,0)</f>
        <v>0</v>
      </c>
      <c r="BC719" s="144">
        <f>IF(AZ719=3,G719,0)</f>
        <v>0</v>
      </c>
      <c r="BD719" s="144">
        <f>IF(AZ719=4,G719,0)</f>
        <v>0</v>
      </c>
      <c r="BE719" s="144">
        <f>IF(AZ719=5,G719,0)</f>
        <v>0</v>
      </c>
      <c r="CA719" s="168">
        <v>2</v>
      </c>
      <c r="CB719" s="168">
        <v>7</v>
      </c>
      <c r="CZ719" s="144">
        <v>0.00225</v>
      </c>
    </row>
    <row r="720" spans="1:15" ht="12.75">
      <c r="A720" s="175"/>
      <c r="B720" s="177"/>
      <c r="C720" s="531" t="s">
        <v>244</v>
      </c>
      <c r="D720" s="532"/>
      <c r="E720" s="178">
        <v>0</v>
      </c>
      <c r="F720" s="501"/>
      <c r="G720" s="179"/>
      <c r="M720" s="176" t="s">
        <v>244</v>
      </c>
      <c r="O720" s="168"/>
    </row>
    <row r="721" spans="1:15" ht="12.75">
      <c r="A721" s="175"/>
      <c r="B721" s="177"/>
      <c r="C721" s="531" t="s">
        <v>89</v>
      </c>
      <c r="D721" s="532"/>
      <c r="E721" s="178">
        <v>0</v>
      </c>
      <c r="F721" s="501"/>
      <c r="G721" s="179"/>
      <c r="M721" s="176" t="s">
        <v>89</v>
      </c>
      <c r="O721" s="168"/>
    </row>
    <row r="722" spans="1:15" ht="12.75">
      <c r="A722" s="175"/>
      <c r="B722" s="177"/>
      <c r="C722" s="531" t="s">
        <v>245</v>
      </c>
      <c r="D722" s="532"/>
      <c r="E722" s="178">
        <v>310</v>
      </c>
      <c r="F722" s="501"/>
      <c r="G722" s="179"/>
      <c r="M722" s="176" t="s">
        <v>245</v>
      </c>
      <c r="O722" s="168"/>
    </row>
    <row r="723" spans="1:104" ht="12.75">
      <c r="A723" s="169">
        <v>122</v>
      </c>
      <c r="B723" s="170" t="s">
        <v>606</v>
      </c>
      <c r="C723" s="171" t="s">
        <v>607</v>
      </c>
      <c r="D723" s="172" t="s">
        <v>102</v>
      </c>
      <c r="E723" s="173">
        <v>1063.25</v>
      </c>
      <c r="F723" s="500">
        <v>0</v>
      </c>
      <c r="G723" s="174">
        <f>E723*F723</f>
        <v>0</v>
      </c>
      <c r="O723" s="168">
        <v>2</v>
      </c>
      <c r="AA723" s="144">
        <v>12</v>
      </c>
      <c r="AB723" s="144">
        <v>0</v>
      </c>
      <c r="AC723" s="144">
        <v>31</v>
      </c>
      <c r="AZ723" s="144">
        <v>2</v>
      </c>
      <c r="BA723" s="144">
        <f>IF(AZ723=1,G723,0)</f>
        <v>0</v>
      </c>
      <c r="BB723" s="144">
        <f>IF(AZ723=2,G723,0)</f>
        <v>0</v>
      </c>
      <c r="BC723" s="144">
        <f>IF(AZ723=3,G723,0)</f>
        <v>0</v>
      </c>
      <c r="BD723" s="144">
        <f>IF(AZ723=4,G723,0)</f>
        <v>0</v>
      </c>
      <c r="BE723" s="144">
        <f>IF(AZ723=5,G723,0)</f>
        <v>0</v>
      </c>
      <c r="CA723" s="168">
        <v>12</v>
      </c>
      <c r="CB723" s="168">
        <v>0</v>
      </c>
      <c r="CZ723" s="144">
        <v>0</v>
      </c>
    </row>
    <row r="724" spans="1:15" ht="12.75">
      <c r="A724" s="175"/>
      <c r="B724" s="177"/>
      <c r="C724" s="531" t="s">
        <v>89</v>
      </c>
      <c r="D724" s="532"/>
      <c r="E724" s="178">
        <v>0</v>
      </c>
      <c r="F724" s="501"/>
      <c r="G724" s="179"/>
      <c r="M724" s="176" t="s">
        <v>89</v>
      </c>
      <c r="O724" s="168"/>
    </row>
    <row r="725" spans="1:15" ht="12.75">
      <c r="A725" s="175"/>
      <c r="B725" s="177"/>
      <c r="C725" s="531" t="s">
        <v>292</v>
      </c>
      <c r="D725" s="532"/>
      <c r="E725" s="178">
        <v>0</v>
      </c>
      <c r="F725" s="501"/>
      <c r="G725" s="179"/>
      <c r="M725" s="176" t="s">
        <v>292</v>
      </c>
      <c r="O725" s="168"/>
    </row>
    <row r="726" spans="1:15" ht="12.75">
      <c r="A726" s="175"/>
      <c r="B726" s="177"/>
      <c r="C726" s="531" t="s">
        <v>103</v>
      </c>
      <c r="D726" s="532"/>
      <c r="E726" s="178">
        <v>0</v>
      </c>
      <c r="F726" s="501"/>
      <c r="G726" s="179"/>
      <c r="M726" s="176" t="s">
        <v>103</v>
      </c>
      <c r="O726" s="168"/>
    </row>
    <row r="727" spans="1:15" ht="12.75">
      <c r="A727" s="175"/>
      <c r="B727" s="177"/>
      <c r="C727" s="531" t="s">
        <v>598</v>
      </c>
      <c r="D727" s="532"/>
      <c r="E727" s="178">
        <v>453.62</v>
      </c>
      <c r="F727" s="501"/>
      <c r="G727" s="179"/>
      <c r="M727" s="176" t="s">
        <v>598</v>
      </c>
      <c r="O727" s="168"/>
    </row>
    <row r="728" spans="1:15" ht="12.75">
      <c r="A728" s="175"/>
      <c r="B728" s="177"/>
      <c r="C728" s="531" t="s">
        <v>105</v>
      </c>
      <c r="D728" s="532"/>
      <c r="E728" s="178">
        <v>0</v>
      </c>
      <c r="F728" s="501"/>
      <c r="G728" s="179"/>
      <c r="M728" s="176" t="s">
        <v>105</v>
      </c>
      <c r="O728" s="168"/>
    </row>
    <row r="729" spans="1:15" ht="12.75">
      <c r="A729" s="175"/>
      <c r="B729" s="177"/>
      <c r="C729" s="531" t="s">
        <v>599</v>
      </c>
      <c r="D729" s="532"/>
      <c r="E729" s="178">
        <v>225.79</v>
      </c>
      <c r="F729" s="501"/>
      <c r="G729" s="179"/>
      <c r="M729" s="176" t="s">
        <v>599</v>
      </c>
      <c r="O729" s="168"/>
    </row>
    <row r="730" spans="1:15" ht="12.75">
      <c r="A730" s="175"/>
      <c r="B730" s="177"/>
      <c r="C730" s="531" t="s">
        <v>169</v>
      </c>
      <c r="D730" s="532"/>
      <c r="E730" s="178">
        <v>0</v>
      </c>
      <c r="F730" s="501"/>
      <c r="G730" s="179"/>
      <c r="M730" s="176" t="s">
        <v>169</v>
      </c>
      <c r="O730" s="168"/>
    </row>
    <row r="731" spans="1:15" ht="12.75">
      <c r="A731" s="175"/>
      <c r="B731" s="177"/>
      <c r="C731" s="531" t="s">
        <v>170</v>
      </c>
      <c r="D731" s="532"/>
      <c r="E731" s="178">
        <v>23.93</v>
      </c>
      <c r="F731" s="501"/>
      <c r="G731" s="179"/>
      <c r="M731" s="176" t="s">
        <v>170</v>
      </c>
      <c r="O731" s="168"/>
    </row>
    <row r="732" spans="1:15" ht="12.75">
      <c r="A732" s="175"/>
      <c r="B732" s="177"/>
      <c r="C732" s="531" t="s">
        <v>301</v>
      </c>
      <c r="D732" s="532"/>
      <c r="E732" s="178">
        <v>0</v>
      </c>
      <c r="F732" s="501"/>
      <c r="G732" s="179"/>
      <c r="M732" s="176" t="s">
        <v>301</v>
      </c>
      <c r="O732" s="168"/>
    </row>
    <row r="733" spans="1:15" ht="12.75">
      <c r="A733" s="175"/>
      <c r="B733" s="177"/>
      <c r="C733" s="531" t="s">
        <v>600</v>
      </c>
      <c r="D733" s="532"/>
      <c r="E733" s="178">
        <v>21.11</v>
      </c>
      <c r="F733" s="501"/>
      <c r="G733" s="179"/>
      <c r="M733" s="176" t="s">
        <v>600</v>
      </c>
      <c r="O733" s="168"/>
    </row>
    <row r="734" spans="1:15" ht="12.75">
      <c r="A734" s="175"/>
      <c r="B734" s="177"/>
      <c r="C734" s="531" t="s">
        <v>318</v>
      </c>
      <c r="D734" s="532"/>
      <c r="E734" s="178">
        <v>0</v>
      </c>
      <c r="F734" s="501"/>
      <c r="G734" s="179"/>
      <c r="M734" s="176" t="s">
        <v>318</v>
      </c>
      <c r="O734" s="168"/>
    </row>
    <row r="735" spans="1:15" ht="12.75">
      <c r="A735" s="175"/>
      <c r="B735" s="177"/>
      <c r="C735" s="531" t="s">
        <v>601</v>
      </c>
      <c r="D735" s="532"/>
      <c r="E735" s="178">
        <v>75.2</v>
      </c>
      <c r="F735" s="501"/>
      <c r="G735" s="179"/>
      <c r="M735" s="176" t="s">
        <v>601</v>
      </c>
      <c r="O735" s="168"/>
    </row>
    <row r="736" spans="1:15" ht="12.75">
      <c r="A736" s="175"/>
      <c r="B736" s="177"/>
      <c r="C736" s="531" t="s">
        <v>174</v>
      </c>
      <c r="D736" s="532"/>
      <c r="E736" s="178">
        <v>0</v>
      </c>
      <c r="F736" s="501"/>
      <c r="G736" s="179"/>
      <c r="M736" s="176" t="s">
        <v>174</v>
      </c>
      <c r="O736" s="168"/>
    </row>
    <row r="737" spans="1:15" ht="12.75">
      <c r="A737" s="175"/>
      <c r="B737" s="177"/>
      <c r="C737" s="531" t="s">
        <v>537</v>
      </c>
      <c r="D737" s="532"/>
      <c r="E737" s="178">
        <v>263.6</v>
      </c>
      <c r="F737" s="501"/>
      <c r="G737" s="179"/>
      <c r="M737" s="176" t="s">
        <v>537</v>
      </c>
      <c r="O737" s="168"/>
    </row>
    <row r="738" spans="1:104" ht="12.75">
      <c r="A738" s="169">
        <v>123</v>
      </c>
      <c r="B738" s="170" t="s">
        <v>608</v>
      </c>
      <c r="C738" s="171" t="s">
        <v>609</v>
      </c>
      <c r="D738" s="172" t="s">
        <v>62</v>
      </c>
      <c r="E738" s="500"/>
      <c r="F738" s="500">
        <v>0</v>
      </c>
      <c r="G738" s="174">
        <f>E738*F738</f>
        <v>0</v>
      </c>
      <c r="O738" s="168">
        <v>2</v>
      </c>
      <c r="AA738" s="144">
        <v>7</v>
      </c>
      <c r="AB738" s="144">
        <v>1002</v>
      </c>
      <c r="AC738" s="144">
        <v>5</v>
      </c>
      <c r="AZ738" s="144">
        <v>2</v>
      </c>
      <c r="BA738" s="144">
        <f>IF(AZ738=1,G738,0)</f>
        <v>0</v>
      </c>
      <c r="BB738" s="144">
        <f>IF(AZ738=2,G738,0)</f>
        <v>0</v>
      </c>
      <c r="BC738" s="144">
        <f>IF(AZ738=3,G738,0)</f>
        <v>0</v>
      </c>
      <c r="BD738" s="144">
        <f>IF(AZ738=4,G738,0)</f>
        <v>0</v>
      </c>
      <c r="BE738" s="144">
        <f>IF(AZ738=5,G738,0)</f>
        <v>0</v>
      </c>
      <c r="CA738" s="168">
        <v>7</v>
      </c>
      <c r="CB738" s="168">
        <v>1002</v>
      </c>
      <c r="CZ738" s="144">
        <v>0</v>
      </c>
    </row>
    <row r="739" spans="1:57" ht="12.75">
      <c r="A739" s="180"/>
      <c r="B739" s="181" t="s">
        <v>76</v>
      </c>
      <c r="C739" s="182" t="str">
        <f>CONCATENATE(B679," ",C679)</f>
        <v>776 Podlahy povlakové</v>
      </c>
      <c r="D739" s="183"/>
      <c r="E739" s="184"/>
      <c r="F739" s="502"/>
      <c r="G739" s="186">
        <f>SUM(G679:G738)</f>
        <v>0</v>
      </c>
      <c r="O739" s="168">
        <v>4</v>
      </c>
      <c r="BA739" s="187">
        <f>SUM(BA679:BA738)</f>
        <v>0</v>
      </c>
      <c r="BB739" s="187">
        <f>SUM(BB679:BB738)</f>
        <v>0</v>
      </c>
      <c r="BC739" s="187">
        <f>SUM(BC679:BC738)</f>
        <v>0</v>
      </c>
      <c r="BD739" s="187">
        <f>SUM(BD679:BD738)</f>
        <v>0</v>
      </c>
      <c r="BE739" s="187">
        <f>SUM(BE679:BE738)</f>
        <v>0</v>
      </c>
    </row>
    <row r="740" spans="1:15" ht="12.75">
      <c r="A740" s="161" t="s">
        <v>73</v>
      </c>
      <c r="B740" s="162" t="s">
        <v>610</v>
      </c>
      <c r="C740" s="163" t="s">
        <v>611</v>
      </c>
      <c r="D740" s="164"/>
      <c r="E740" s="165"/>
      <c r="F740" s="503"/>
      <c r="G740" s="166"/>
      <c r="H740" s="167"/>
      <c r="I740" s="167"/>
      <c r="O740" s="168">
        <v>1</v>
      </c>
    </row>
    <row r="741" spans="1:104" ht="12.75">
      <c r="A741" s="169">
        <v>124</v>
      </c>
      <c r="B741" s="170" t="s">
        <v>612</v>
      </c>
      <c r="C741" s="171" t="s">
        <v>613</v>
      </c>
      <c r="D741" s="172" t="s">
        <v>102</v>
      </c>
      <c r="E741" s="173">
        <v>660.667</v>
      </c>
      <c r="F741" s="500">
        <v>0</v>
      </c>
      <c r="G741" s="174">
        <f>E741*F741</f>
        <v>0</v>
      </c>
      <c r="O741" s="168">
        <v>2</v>
      </c>
      <c r="AA741" s="144">
        <v>1</v>
      </c>
      <c r="AB741" s="144">
        <v>7</v>
      </c>
      <c r="AC741" s="144">
        <v>7</v>
      </c>
      <c r="AZ741" s="144">
        <v>2</v>
      </c>
      <c r="BA741" s="144">
        <f>IF(AZ741=1,G741,0)</f>
        <v>0</v>
      </c>
      <c r="BB741" s="144">
        <f>IF(AZ741=2,G741,0)</f>
        <v>0</v>
      </c>
      <c r="BC741" s="144">
        <f>IF(AZ741=3,G741,0)</f>
        <v>0</v>
      </c>
      <c r="BD741" s="144">
        <f>IF(AZ741=4,G741,0)</f>
        <v>0</v>
      </c>
      <c r="BE741" s="144">
        <f>IF(AZ741=5,G741,0)</f>
        <v>0</v>
      </c>
      <c r="CA741" s="168">
        <v>1</v>
      </c>
      <c r="CB741" s="168">
        <v>7</v>
      </c>
      <c r="CZ741" s="144">
        <v>0.00021</v>
      </c>
    </row>
    <row r="742" spans="1:15" ht="12.75">
      <c r="A742" s="175"/>
      <c r="B742" s="177"/>
      <c r="C742" s="531" t="s">
        <v>89</v>
      </c>
      <c r="D742" s="532"/>
      <c r="E742" s="178">
        <v>0</v>
      </c>
      <c r="F742" s="501"/>
      <c r="G742" s="179"/>
      <c r="M742" s="176" t="s">
        <v>89</v>
      </c>
      <c r="O742" s="168"/>
    </row>
    <row r="743" spans="1:15" ht="22.5">
      <c r="A743" s="175"/>
      <c r="B743" s="177"/>
      <c r="C743" s="531" t="s">
        <v>202</v>
      </c>
      <c r="D743" s="532"/>
      <c r="E743" s="178">
        <v>348.76</v>
      </c>
      <c r="F743" s="501"/>
      <c r="G743" s="179"/>
      <c r="M743" s="176" t="s">
        <v>202</v>
      </c>
      <c r="O743" s="168"/>
    </row>
    <row r="744" spans="1:15" ht="22.5">
      <c r="A744" s="175"/>
      <c r="B744" s="177"/>
      <c r="C744" s="531" t="s">
        <v>203</v>
      </c>
      <c r="D744" s="532"/>
      <c r="E744" s="178">
        <v>198.405</v>
      </c>
      <c r="F744" s="501"/>
      <c r="G744" s="179"/>
      <c r="M744" s="176" t="s">
        <v>203</v>
      </c>
      <c r="O744" s="168"/>
    </row>
    <row r="745" spans="1:15" ht="12.75">
      <c r="A745" s="175"/>
      <c r="B745" s="177"/>
      <c r="C745" s="531" t="s">
        <v>204</v>
      </c>
      <c r="D745" s="532"/>
      <c r="E745" s="178">
        <v>0</v>
      </c>
      <c r="F745" s="501"/>
      <c r="G745" s="179"/>
      <c r="M745" s="176" t="s">
        <v>204</v>
      </c>
      <c r="O745" s="168"/>
    </row>
    <row r="746" spans="1:15" ht="12.75">
      <c r="A746" s="175"/>
      <c r="B746" s="177"/>
      <c r="C746" s="531" t="s">
        <v>205</v>
      </c>
      <c r="D746" s="532"/>
      <c r="E746" s="178">
        <v>13.458</v>
      </c>
      <c r="F746" s="501"/>
      <c r="G746" s="179"/>
      <c r="M746" s="176" t="s">
        <v>205</v>
      </c>
      <c r="O746" s="168"/>
    </row>
    <row r="747" spans="1:15" ht="12.75">
      <c r="A747" s="175"/>
      <c r="B747" s="177"/>
      <c r="C747" s="531" t="s">
        <v>206</v>
      </c>
      <c r="D747" s="532"/>
      <c r="E747" s="178">
        <v>0</v>
      </c>
      <c r="F747" s="501"/>
      <c r="G747" s="179"/>
      <c r="M747" s="176" t="s">
        <v>206</v>
      </c>
      <c r="O747" s="168"/>
    </row>
    <row r="748" spans="1:15" ht="12.75">
      <c r="A748" s="175"/>
      <c r="B748" s="177"/>
      <c r="C748" s="531" t="s">
        <v>207</v>
      </c>
      <c r="D748" s="532"/>
      <c r="E748" s="178">
        <v>8.13</v>
      </c>
      <c r="F748" s="501"/>
      <c r="G748" s="179"/>
      <c r="M748" s="176" t="s">
        <v>207</v>
      </c>
      <c r="O748" s="168"/>
    </row>
    <row r="749" spans="1:15" ht="12.75">
      <c r="A749" s="175"/>
      <c r="B749" s="177"/>
      <c r="C749" s="531" t="s">
        <v>208</v>
      </c>
      <c r="D749" s="532"/>
      <c r="E749" s="178">
        <v>0</v>
      </c>
      <c r="F749" s="501"/>
      <c r="G749" s="179"/>
      <c r="M749" s="176" t="s">
        <v>208</v>
      </c>
      <c r="O749" s="168"/>
    </row>
    <row r="750" spans="1:15" ht="12.75">
      <c r="A750" s="175"/>
      <c r="B750" s="177"/>
      <c r="C750" s="531" t="s">
        <v>209</v>
      </c>
      <c r="D750" s="532"/>
      <c r="E750" s="178">
        <v>11.004</v>
      </c>
      <c r="F750" s="501"/>
      <c r="G750" s="179"/>
      <c r="M750" s="176" t="s">
        <v>209</v>
      </c>
      <c r="O750" s="168"/>
    </row>
    <row r="751" spans="1:15" ht="12.75">
      <c r="A751" s="175"/>
      <c r="B751" s="177"/>
      <c r="C751" s="531" t="s">
        <v>210</v>
      </c>
      <c r="D751" s="532"/>
      <c r="E751" s="178">
        <v>0</v>
      </c>
      <c r="F751" s="501"/>
      <c r="G751" s="179"/>
      <c r="M751" s="176" t="s">
        <v>210</v>
      </c>
      <c r="O751" s="168"/>
    </row>
    <row r="752" spans="1:15" ht="12.75">
      <c r="A752" s="175"/>
      <c r="B752" s="177"/>
      <c r="C752" s="531" t="s">
        <v>211</v>
      </c>
      <c r="D752" s="532"/>
      <c r="E752" s="178">
        <v>9.354</v>
      </c>
      <c r="F752" s="501"/>
      <c r="G752" s="179"/>
      <c r="M752" s="176" t="s">
        <v>211</v>
      </c>
      <c r="O752" s="168"/>
    </row>
    <row r="753" spans="1:15" ht="12.75">
      <c r="A753" s="175"/>
      <c r="B753" s="177"/>
      <c r="C753" s="531" t="s">
        <v>212</v>
      </c>
      <c r="D753" s="532"/>
      <c r="E753" s="178">
        <v>0</v>
      </c>
      <c r="F753" s="501"/>
      <c r="G753" s="179"/>
      <c r="M753" s="176" t="s">
        <v>212</v>
      </c>
      <c r="O753" s="168"/>
    </row>
    <row r="754" spans="1:15" ht="12.75">
      <c r="A754" s="175"/>
      <c r="B754" s="177"/>
      <c r="C754" s="531" t="s">
        <v>213</v>
      </c>
      <c r="D754" s="532"/>
      <c r="E754" s="178">
        <v>10.002</v>
      </c>
      <c r="F754" s="501"/>
      <c r="G754" s="179"/>
      <c r="M754" s="176" t="s">
        <v>213</v>
      </c>
      <c r="O754" s="168"/>
    </row>
    <row r="755" spans="1:15" ht="12.75">
      <c r="A755" s="175"/>
      <c r="B755" s="177"/>
      <c r="C755" s="531" t="s">
        <v>214</v>
      </c>
      <c r="D755" s="532"/>
      <c r="E755" s="178">
        <v>0</v>
      </c>
      <c r="F755" s="501"/>
      <c r="G755" s="179"/>
      <c r="M755" s="176" t="s">
        <v>214</v>
      </c>
      <c r="O755" s="168"/>
    </row>
    <row r="756" spans="1:15" ht="12.75">
      <c r="A756" s="175"/>
      <c r="B756" s="177"/>
      <c r="C756" s="531" t="s">
        <v>215</v>
      </c>
      <c r="D756" s="532"/>
      <c r="E756" s="178">
        <v>10.62</v>
      </c>
      <c r="F756" s="501"/>
      <c r="G756" s="179"/>
      <c r="M756" s="176" t="s">
        <v>215</v>
      </c>
      <c r="O756" s="168"/>
    </row>
    <row r="757" spans="1:15" ht="12.75">
      <c r="A757" s="175"/>
      <c r="B757" s="177"/>
      <c r="C757" s="531" t="s">
        <v>216</v>
      </c>
      <c r="D757" s="532"/>
      <c r="E757" s="178">
        <v>0</v>
      </c>
      <c r="F757" s="501"/>
      <c r="G757" s="179"/>
      <c r="M757" s="176" t="s">
        <v>216</v>
      </c>
      <c r="O757" s="168"/>
    </row>
    <row r="758" spans="1:15" ht="12.75">
      <c r="A758" s="175"/>
      <c r="B758" s="177"/>
      <c r="C758" s="531" t="s">
        <v>211</v>
      </c>
      <c r="D758" s="532"/>
      <c r="E758" s="178">
        <v>9.354</v>
      </c>
      <c r="F758" s="501"/>
      <c r="G758" s="179"/>
      <c r="M758" s="176" t="s">
        <v>211</v>
      </c>
      <c r="O758" s="168"/>
    </row>
    <row r="759" spans="1:15" ht="12.75">
      <c r="A759" s="175"/>
      <c r="B759" s="177"/>
      <c r="C759" s="531" t="s">
        <v>217</v>
      </c>
      <c r="D759" s="532"/>
      <c r="E759" s="178">
        <v>0</v>
      </c>
      <c r="F759" s="501"/>
      <c r="G759" s="179"/>
      <c r="M759" s="200">
        <v>31.958333333333332</v>
      </c>
      <c r="O759" s="168"/>
    </row>
    <row r="760" spans="1:15" ht="12.75">
      <c r="A760" s="175"/>
      <c r="B760" s="177"/>
      <c r="C760" s="531" t="s">
        <v>218</v>
      </c>
      <c r="D760" s="532"/>
      <c r="E760" s="178">
        <v>11.46</v>
      </c>
      <c r="F760" s="501"/>
      <c r="G760" s="179"/>
      <c r="M760" s="176" t="s">
        <v>218</v>
      </c>
      <c r="O760" s="168"/>
    </row>
    <row r="761" spans="1:15" ht="12.75">
      <c r="A761" s="175"/>
      <c r="B761" s="177"/>
      <c r="C761" s="531" t="s">
        <v>219</v>
      </c>
      <c r="D761" s="532"/>
      <c r="E761" s="178">
        <v>0</v>
      </c>
      <c r="F761" s="501"/>
      <c r="G761" s="179"/>
      <c r="M761" s="200">
        <v>32</v>
      </c>
      <c r="O761" s="168"/>
    </row>
    <row r="762" spans="1:15" ht="12.75">
      <c r="A762" s="175"/>
      <c r="B762" s="177"/>
      <c r="C762" s="531" t="s">
        <v>220</v>
      </c>
      <c r="D762" s="532"/>
      <c r="E762" s="178">
        <v>9.33</v>
      </c>
      <c r="F762" s="501"/>
      <c r="G762" s="179"/>
      <c r="M762" s="176" t="s">
        <v>220</v>
      </c>
      <c r="O762" s="168"/>
    </row>
    <row r="763" spans="1:15" ht="12.75">
      <c r="A763" s="175"/>
      <c r="B763" s="177"/>
      <c r="C763" s="531" t="s">
        <v>221</v>
      </c>
      <c r="D763" s="532"/>
      <c r="E763" s="178">
        <v>0</v>
      </c>
      <c r="F763" s="501"/>
      <c r="G763" s="179"/>
      <c r="M763" s="200">
        <v>32.041666666666664</v>
      </c>
      <c r="O763" s="168"/>
    </row>
    <row r="764" spans="1:15" ht="12.75">
      <c r="A764" s="175"/>
      <c r="B764" s="177"/>
      <c r="C764" s="531" t="s">
        <v>220</v>
      </c>
      <c r="D764" s="532"/>
      <c r="E764" s="178">
        <v>9.33</v>
      </c>
      <c r="F764" s="501"/>
      <c r="G764" s="179"/>
      <c r="M764" s="176" t="s">
        <v>220</v>
      </c>
      <c r="O764" s="168"/>
    </row>
    <row r="765" spans="1:15" ht="12.75">
      <c r="A765" s="175"/>
      <c r="B765" s="177"/>
      <c r="C765" s="531" t="s">
        <v>222</v>
      </c>
      <c r="D765" s="532"/>
      <c r="E765" s="178">
        <v>0</v>
      </c>
      <c r="F765" s="501"/>
      <c r="G765" s="179"/>
      <c r="M765" s="200">
        <v>32.083333333333336</v>
      </c>
      <c r="O765" s="168"/>
    </row>
    <row r="766" spans="1:15" ht="12.75">
      <c r="A766" s="175"/>
      <c r="B766" s="177"/>
      <c r="C766" s="531" t="s">
        <v>223</v>
      </c>
      <c r="D766" s="532"/>
      <c r="E766" s="178">
        <v>11.46</v>
      </c>
      <c r="F766" s="501"/>
      <c r="G766" s="179"/>
      <c r="M766" s="176" t="s">
        <v>223</v>
      </c>
      <c r="O766" s="168"/>
    </row>
    <row r="767" spans="1:104" ht="22.5">
      <c r="A767" s="169">
        <v>125</v>
      </c>
      <c r="B767" s="170" t="s">
        <v>614</v>
      </c>
      <c r="C767" s="171" t="s">
        <v>615</v>
      </c>
      <c r="D767" s="172" t="s">
        <v>102</v>
      </c>
      <c r="E767" s="173">
        <v>660.667</v>
      </c>
      <c r="F767" s="500">
        <v>0</v>
      </c>
      <c r="G767" s="174">
        <f>E767*F767</f>
        <v>0</v>
      </c>
      <c r="O767" s="168">
        <v>2</v>
      </c>
      <c r="AA767" s="144">
        <v>1</v>
      </c>
      <c r="AB767" s="144">
        <v>7</v>
      </c>
      <c r="AC767" s="144">
        <v>7</v>
      </c>
      <c r="AZ767" s="144">
        <v>2</v>
      </c>
      <c r="BA767" s="144">
        <f>IF(AZ767=1,G767,0)</f>
        <v>0</v>
      </c>
      <c r="BB767" s="144">
        <f>IF(AZ767=2,G767,0)</f>
        <v>0</v>
      </c>
      <c r="BC767" s="144">
        <f>IF(AZ767=3,G767,0)</f>
        <v>0</v>
      </c>
      <c r="BD767" s="144">
        <f>IF(AZ767=4,G767,0)</f>
        <v>0</v>
      </c>
      <c r="BE767" s="144">
        <f>IF(AZ767=5,G767,0)</f>
        <v>0</v>
      </c>
      <c r="CA767" s="168">
        <v>1</v>
      </c>
      <c r="CB767" s="168">
        <v>7</v>
      </c>
      <c r="CZ767" s="144">
        <v>0.00276</v>
      </c>
    </row>
    <row r="768" spans="1:104" ht="12.75">
      <c r="A768" s="169">
        <v>126</v>
      </c>
      <c r="B768" s="170" t="s">
        <v>616</v>
      </c>
      <c r="C768" s="171" t="s">
        <v>617</v>
      </c>
      <c r="D768" s="172" t="s">
        <v>119</v>
      </c>
      <c r="E768" s="173">
        <v>193.1</v>
      </c>
      <c r="F768" s="500">
        <v>0</v>
      </c>
      <c r="G768" s="174">
        <f>E768*F768</f>
        <v>0</v>
      </c>
      <c r="O768" s="168">
        <v>2</v>
      </c>
      <c r="AA768" s="144">
        <v>1</v>
      </c>
      <c r="AB768" s="144">
        <v>7</v>
      </c>
      <c r="AC768" s="144">
        <v>7</v>
      </c>
      <c r="AZ768" s="144">
        <v>2</v>
      </c>
      <c r="BA768" s="144">
        <f>IF(AZ768=1,G768,0)</f>
        <v>0</v>
      </c>
      <c r="BB768" s="144">
        <f>IF(AZ768=2,G768,0)</f>
        <v>0</v>
      </c>
      <c r="BC768" s="144">
        <f>IF(AZ768=3,G768,0)</f>
        <v>0</v>
      </c>
      <c r="BD768" s="144">
        <f>IF(AZ768=4,G768,0)</f>
        <v>0</v>
      </c>
      <c r="BE768" s="144">
        <f>IF(AZ768=5,G768,0)</f>
        <v>0</v>
      </c>
      <c r="CA768" s="168">
        <v>1</v>
      </c>
      <c r="CB768" s="168">
        <v>7</v>
      </c>
      <c r="CZ768" s="144">
        <v>0.00017</v>
      </c>
    </row>
    <row r="769" spans="1:15" ht="12.75">
      <c r="A769" s="175"/>
      <c r="B769" s="177"/>
      <c r="C769" s="531" t="s">
        <v>89</v>
      </c>
      <c r="D769" s="532"/>
      <c r="E769" s="178">
        <v>0</v>
      </c>
      <c r="F769" s="501"/>
      <c r="G769" s="179"/>
      <c r="M769" s="176" t="s">
        <v>89</v>
      </c>
      <c r="O769" s="168"/>
    </row>
    <row r="770" spans="1:15" ht="12.75">
      <c r="A770" s="175"/>
      <c r="B770" s="177"/>
      <c r="C770" s="531" t="s">
        <v>618</v>
      </c>
      <c r="D770" s="532"/>
      <c r="E770" s="178">
        <v>135.2</v>
      </c>
      <c r="F770" s="501"/>
      <c r="G770" s="179"/>
      <c r="M770" s="176" t="s">
        <v>618</v>
      </c>
      <c r="O770" s="168"/>
    </row>
    <row r="771" spans="1:15" ht="12.75">
      <c r="A771" s="175"/>
      <c r="B771" s="177"/>
      <c r="C771" s="531" t="s">
        <v>619</v>
      </c>
      <c r="D771" s="532"/>
      <c r="E771" s="178">
        <v>57</v>
      </c>
      <c r="F771" s="501"/>
      <c r="G771" s="179"/>
      <c r="M771" s="176" t="s">
        <v>619</v>
      </c>
      <c r="O771" s="168"/>
    </row>
    <row r="772" spans="1:15" ht="12.75">
      <c r="A772" s="175"/>
      <c r="B772" s="177"/>
      <c r="C772" s="531" t="s">
        <v>620</v>
      </c>
      <c r="D772" s="532"/>
      <c r="E772" s="178">
        <v>0.9</v>
      </c>
      <c r="F772" s="501"/>
      <c r="G772" s="179"/>
      <c r="M772" s="176" t="s">
        <v>620</v>
      </c>
      <c r="O772" s="168"/>
    </row>
    <row r="773" spans="1:104" ht="12.75">
      <c r="A773" s="169">
        <v>127</v>
      </c>
      <c r="B773" s="170" t="s">
        <v>621</v>
      </c>
      <c r="C773" s="171" t="s">
        <v>622</v>
      </c>
      <c r="D773" s="172" t="s">
        <v>102</v>
      </c>
      <c r="E773" s="173">
        <v>726.7337</v>
      </c>
      <c r="F773" s="500">
        <v>0</v>
      </c>
      <c r="G773" s="174">
        <f>E773*F773</f>
        <v>0</v>
      </c>
      <c r="O773" s="168">
        <v>2</v>
      </c>
      <c r="AA773" s="144">
        <v>12</v>
      </c>
      <c r="AB773" s="144">
        <v>0</v>
      </c>
      <c r="AC773" s="144">
        <v>69</v>
      </c>
      <c r="AZ773" s="144">
        <v>2</v>
      </c>
      <c r="BA773" s="144">
        <f>IF(AZ773=1,G773,0)</f>
        <v>0</v>
      </c>
      <c r="BB773" s="144">
        <f>IF(AZ773=2,G773,0)</f>
        <v>0</v>
      </c>
      <c r="BC773" s="144">
        <f>IF(AZ773=3,G773,0)</f>
        <v>0</v>
      </c>
      <c r="BD773" s="144">
        <f>IF(AZ773=4,G773,0)</f>
        <v>0</v>
      </c>
      <c r="BE773" s="144">
        <f>IF(AZ773=5,G773,0)</f>
        <v>0</v>
      </c>
      <c r="CA773" s="168">
        <v>12</v>
      </c>
      <c r="CB773" s="168">
        <v>0</v>
      </c>
      <c r="CZ773" s="144">
        <v>0.0105</v>
      </c>
    </row>
    <row r="774" spans="1:15" ht="12.75">
      <c r="A774" s="175"/>
      <c r="B774" s="177"/>
      <c r="C774" s="531" t="s">
        <v>623</v>
      </c>
      <c r="D774" s="532"/>
      <c r="E774" s="178">
        <v>726.7337</v>
      </c>
      <c r="F774" s="501"/>
      <c r="G774" s="179"/>
      <c r="M774" s="176" t="s">
        <v>623</v>
      </c>
      <c r="O774" s="168"/>
    </row>
    <row r="775" spans="1:104" ht="12.75">
      <c r="A775" s="169">
        <v>128</v>
      </c>
      <c r="B775" s="170" t="s">
        <v>624</v>
      </c>
      <c r="C775" s="171" t="s">
        <v>625</v>
      </c>
      <c r="D775" s="172" t="s">
        <v>102</v>
      </c>
      <c r="E775" s="173">
        <v>31.032</v>
      </c>
      <c r="F775" s="500">
        <v>0</v>
      </c>
      <c r="G775" s="174">
        <f>E775*F775</f>
        <v>0</v>
      </c>
      <c r="O775" s="168">
        <v>2</v>
      </c>
      <c r="AA775" s="144">
        <v>12</v>
      </c>
      <c r="AB775" s="144">
        <v>0</v>
      </c>
      <c r="AC775" s="144">
        <v>70</v>
      </c>
      <c r="AZ775" s="144">
        <v>2</v>
      </c>
      <c r="BA775" s="144">
        <f>IF(AZ775=1,G775,0)</f>
        <v>0</v>
      </c>
      <c r="BB775" s="144">
        <f>IF(AZ775=2,G775,0)</f>
        <v>0</v>
      </c>
      <c r="BC775" s="144">
        <f>IF(AZ775=3,G775,0)</f>
        <v>0</v>
      </c>
      <c r="BD775" s="144">
        <f>IF(AZ775=4,G775,0)</f>
        <v>0</v>
      </c>
      <c r="BE775" s="144">
        <f>IF(AZ775=5,G775,0)</f>
        <v>0</v>
      </c>
      <c r="CA775" s="168">
        <v>12</v>
      </c>
      <c r="CB775" s="168">
        <v>0</v>
      </c>
      <c r="CZ775" s="144">
        <v>0</v>
      </c>
    </row>
    <row r="776" spans="1:15" ht="12.75">
      <c r="A776" s="175"/>
      <c r="B776" s="177"/>
      <c r="C776" s="531" t="s">
        <v>103</v>
      </c>
      <c r="D776" s="532"/>
      <c r="E776" s="178">
        <v>0</v>
      </c>
      <c r="F776" s="501"/>
      <c r="G776" s="179"/>
      <c r="M776" s="176" t="s">
        <v>103</v>
      </c>
      <c r="O776" s="168"/>
    </row>
    <row r="777" spans="1:15" ht="12.75">
      <c r="A777" s="175"/>
      <c r="B777" s="177"/>
      <c r="C777" s="531" t="s">
        <v>626</v>
      </c>
      <c r="D777" s="532"/>
      <c r="E777" s="178">
        <v>17.64</v>
      </c>
      <c r="F777" s="501"/>
      <c r="G777" s="179"/>
      <c r="M777" s="176" t="s">
        <v>626</v>
      </c>
      <c r="O777" s="168"/>
    </row>
    <row r="778" spans="1:15" ht="12.75">
      <c r="A778" s="175"/>
      <c r="B778" s="177"/>
      <c r="C778" s="531" t="s">
        <v>105</v>
      </c>
      <c r="D778" s="532"/>
      <c r="E778" s="178">
        <v>0</v>
      </c>
      <c r="F778" s="501"/>
      <c r="G778" s="179"/>
      <c r="M778" s="176" t="s">
        <v>105</v>
      </c>
      <c r="O778" s="168"/>
    </row>
    <row r="779" spans="1:15" ht="12.75">
      <c r="A779" s="175"/>
      <c r="B779" s="177"/>
      <c r="C779" s="531" t="s">
        <v>627</v>
      </c>
      <c r="D779" s="532"/>
      <c r="E779" s="178">
        <v>8.1</v>
      </c>
      <c r="F779" s="501"/>
      <c r="G779" s="179"/>
      <c r="M779" s="176" t="s">
        <v>627</v>
      </c>
      <c r="O779" s="168"/>
    </row>
    <row r="780" spans="1:15" ht="12.75">
      <c r="A780" s="175"/>
      <c r="B780" s="177"/>
      <c r="C780" s="531" t="s">
        <v>628</v>
      </c>
      <c r="D780" s="532"/>
      <c r="E780" s="178">
        <v>0</v>
      </c>
      <c r="F780" s="501"/>
      <c r="G780" s="179"/>
      <c r="M780" s="176" t="s">
        <v>628</v>
      </c>
      <c r="O780" s="168"/>
    </row>
    <row r="781" spans="1:15" ht="12.75">
      <c r="A781" s="175"/>
      <c r="B781" s="177"/>
      <c r="C781" s="531" t="s">
        <v>629</v>
      </c>
      <c r="D781" s="532"/>
      <c r="E781" s="178">
        <v>0</v>
      </c>
      <c r="F781" s="501"/>
      <c r="G781" s="179"/>
      <c r="M781" s="176" t="s">
        <v>629</v>
      </c>
      <c r="O781" s="168"/>
    </row>
    <row r="782" spans="1:15" ht="12.75">
      <c r="A782" s="175"/>
      <c r="B782" s="177"/>
      <c r="C782" s="531" t="s">
        <v>630</v>
      </c>
      <c r="D782" s="532"/>
      <c r="E782" s="178">
        <v>5.292</v>
      </c>
      <c r="F782" s="501"/>
      <c r="G782" s="179"/>
      <c r="M782" s="176" t="s">
        <v>630</v>
      </c>
      <c r="O782" s="168"/>
    </row>
    <row r="783" spans="1:104" ht="12.75">
      <c r="A783" s="169">
        <v>129</v>
      </c>
      <c r="B783" s="170" t="s">
        <v>631</v>
      </c>
      <c r="C783" s="171" t="s">
        <v>632</v>
      </c>
      <c r="D783" s="172" t="s">
        <v>62</v>
      </c>
      <c r="E783" s="500"/>
      <c r="F783" s="500">
        <v>0</v>
      </c>
      <c r="G783" s="174">
        <f>E783*F783</f>
        <v>0</v>
      </c>
      <c r="O783" s="168">
        <v>2</v>
      </c>
      <c r="AA783" s="144">
        <v>7</v>
      </c>
      <c r="AB783" s="144">
        <v>1002</v>
      </c>
      <c r="AC783" s="144">
        <v>5</v>
      </c>
      <c r="AZ783" s="144">
        <v>2</v>
      </c>
      <c r="BA783" s="144">
        <f>IF(AZ783=1,G783,0)</f>
        <v>0</v>
      </c>
      <c r="BB783" s="144">
        <f>IF(AZ783=2,G783,0)</f>
        <v>0</v>
      </c>
      <c r="BC783" s="144">
        <f>IF(AZ783=3,G783,0)</f>
        <v>0</v>
      </c>
      <c r="BD783" s="144">
        <f>IF(AZ783=4,G783,0)</f>
        <v>0</v>
      </c>
      <c r="BE783" s="144">
        <f>IF(AZ783=5,G783,0)</f>
        <v>0</v>
      </c>
      <c r="CA783" s="168">
        <v>7</v>
      </c>
      <c r="CB783" s="168">
        <v>1002</v>
      </c>
      <c r="CZ783" s="144">
        <v>0</v>
      </c>
    </row>
    <row r="784" spans="1:57" ht="12.75">
      <c r="A784" s="180"/>
      <c r="B784" s="181" t="s">
        <v>76</v>
      </c>
      <c r="C784" s="182" t="str">
        <f>CONCATENATE(B740," ",C740)</f>
        <v>781 Obklady keramické</v>
      </c>
      <c r="D784" s="183"/>
      <c r="E784" s="184"/>
      <c r="F784" s="502"/>
      <c r="G784" s="186">
        <f>SUM(G740:G783)</f>
        <v>0</v>
      </c>
      <c r="O784" s="168">
        <v>4</v>
      </c>
      <c r="BA784" s="187">
        <f>SUM(BA740:BA783)</f>
        <v>0</v>
      </c>
      <c r="BB784" s="187">
        <f>SUM(BB740:BB783)</f>
        <v>0</v>
      </c>
      <c r="BC784" s="187">
        <f>SUM(BC740:BC783)</f>
        <v>0</v>
      </c>
      <c r="BD784" s="187">
        <f>SUM(BD740:BD783)</f>
        <v>0</v>
      </c>
      <c r="BE784" s="187">
        <f>SUM(BE740:BE783)</f>
        <v>0</v>
      </c>
    </row>
    <row r="785" spans="1:15" ht="12.75">
      <c r="A785" s="161" t="s">
        <v>73</v>
      </c>
      <c r="B785" s="162" t="s">
        <v>633</v>
      </c>
      <c r="C785" s="163" t="s">
        <v>634</v>
      </c>
      <c r="D785" s="164"/>
      <c r="E785" s="165"/>
      <c r="F785" s="503"/>
      <c r="G785" s="166"/>
      <c r="H785" s="167"/>
      <c r="I785" s="167"/>
      <c r="O785" s="168">
        <v>1</v>
      </c>
    </row>
    <row r="786" spans="1:104" ht="12.75">
      <c r="A786" s="169">
        <v>130</v>
      </c>
      <c r="B786" s="170" t="s">
        <v>635</v>
      </c>
      <c r="C786" s="171" t="s">
        <v>636</v>
      </c>
      <c r="D786" s="172" t="s">
        <v>87</v>
      </c>
      <c r="E786" s="173">
        <v>37</v>
      </c>
      <c r="F786" s="500">
        <v>0</v>
      </c>
      <c r="G786" s="174">
        <f>E786*F786</f>
        <v>0</v>
      </c>
      <c r="O786" s="168">
        <v>2</v>
      </c>
      <c r="AA786" s="144">
        <v>12</v>
      </c>
      <c r="AB786" s="144">
        <v>0</v>
      </c>
      <c r="AC786" s="144">
        <v>71</v>
      </c>
      <c r="AZ786" s="144">
        <v>2</v>
      </c>
      <c r="BA786" s="144">
        <f>IF(AZ786=1,G786,0)</f>
        <v>0</v>
      </c>
      <c r="BB786" s="144">
        <f>IF(AZ786=2,G786,0)</f>
        <v>0</v>
      </c>
      <c r="BC786" s="144">
        <f>IF(AZ786=3,G786,0)</f>
        <v>0</v>
      </c>
      <c r="BD786" s="144">
        <f>IF(AZ786=4,G786,0)</f>
        <v>0</v>
      </c>
      <c r="BE786" s="144">
        <f>IF(AZ786=5,G786,0)</f>
        <v>0</v>
      </c>
      <c r="CA786" s="168">
        <v>12</v>
      </c>
      <c r="CB786" s="168">
        <v>0</v>
      </c>
      <c r="CZ786" s="144">
        <v>0</v>
      </c>
    </row>
    <row r="787" spans="1:15" ht="12.75">
      <c r="A787" s="175"/>
      <c r="B787" s="177"/>
      <c r="C787" s="531" t="s">
        <v>637</v>
      </c>
      <c r="D787" s="532"/>
      <c r="E787" s="178">
        <v>0</v>
      </c>
      <c r="F787" s="501"/>
      <c r="G787" s="179"/>
      <c r="M787" s="176" t="s">
        <v>637</v>
      </c>
      <c r="O787" s="168"/>
    </row>
    <row r="788" spans="1:15" ht="12.75">
      <c r="A788" s="175"/>
      <c r="B788" s="177"/>
      <c r="C788" s="531" t="s">
        <v>638</v>
      </c>
      <c r="D788" s="532"/>
      <c r="E788" s="178">
        <v>34</v>
      </c>
      <c r="F788" s="501"/>
      <c r="G788" s="179"/>
      <c r="M788" s="176" t="s">
        <v>638</v>
      </c>
      <c r="O788" s="168"/>
    </row>
    <row r="789" spans="1:15" ht="12.75">
      <c r="A789" s="175"/>
      <c r="B789" s="177"/>
      <c r="C789" s="531" t="s">
        <v>639</v>
      </c>
      <c r="D789" s="532"/>
      <c r="E789" s="178">
        <v>0</v>
      </c>
      <c r="F789" s="501"/>
      <c r="G789" s="179"/>
      <c r="M789" s="176" t="s">
        <v>639</v>
      </c>
      <c r="O789" s="168"/>
    </row>
    <row r="790" spans="1:15" ht="12.75">
      <c r="A790" s="175"/>
      <c r="B790" s="177"/>
      <c r="C790" s="531" t="s">
        <v>255</v>
      </c>
      <c r="D790" s="532"/>
      <c r="E790" s="178">
        <v>3</v>
      </c>
      <c r="F790" s="501"/>
      <c r="G790" s="179"/>
      <c r="M790" s="176" t="s">
        <v>255</v>
      </c>
      <c r="O790" s="168"/>
    </row>
    <row r="791" spans="1:57" ht="12.75">
      <c r="A791" s="180"/>
      <c r="B791" s="181" t="s">
        <v>76</v>
      </c>
      <c r="C791" s="182" t="str">
        <f>CONCATENATE(B785," ",C785)</f>
        <v>783 Nátěry</v>
      </c>
      <c r="D791" s="183"/>
      <c r="E791" s="184"/>
      <c r="F791" s="502"/>
      <c r="G791" s="186">
        <f>SUM(G785:G790)</f>
        <v>0</v>
      </c>
      <c r="O791" s="168">
        <v>4</v>
      </c>
      <c r="BA791" s="187">
        <f>SUM(BA785:BA790)</f>
        <v>0</v>
      </c>
      <c r="BB791" s="187">
        <f>SUM(BB785:BB790)</f>
        <v>0</v>
      </c>
      <c r="BC791" s="187">
        <f>SUM(BC785:BC790)</f>
        <v>0</v>
      </c>
      <c r="BD791" s="187">
        <f>SUM(BD785:BD790)</f>
        <v>0</v>
      </c>
      <c r="BE791" s="187">
        <f>SUM(BE785:BE790)</f>
        <v>0</v>
      </c>
    </row>
    <row r="792" spans="1:15" ht="12.75">
      <c r="A792" s="161" t="s">
        <v>73</v>
      </c>
      <c r="B792" s="162" t="s">
        <v>640</v>
      </c>
      <c r="C792" s="163" t="s">
        <v>641</v>
      </c>
      <c r="D792" s="164"/>
      <c r="E792" s="165"/>
      <c r="F792" s="503"/>
      <c r="G792" s="166"/>
      <c r="H792" s="167"/>
      <c r="I792" s="167"/>
      <c r="O792" s="168">
        <v>1</v>
      </c>
    </row>
    <row r="793" spans="1:104" ht="12.75">
      <c r="A793" s="169">
        <v>131</v>
      </c>
      <c r="B793" s="170" t="s">
        <v>642</v>
      </c>
      <c r="C793" s="171" t="s">
        <v>643</v>
      </c>
      <c r="D793" s="172" t="s">
        <v>102</v>
      </c>
      <c r="E793" s="173">
        <v>4674.4863</v>
      </c>
      <c r="F793" s="500">
        <v>0</v>
      </c>
      <c r="G793" s="174">
        <f>E793*F793</f>
        <v>0</v>
      </c>
      <c r="O793" s="168">
        <v>2</v>
      </c>
      <c r="AA793" s="144">
        <v>1</v>
      </c>
      <c r="AB793" s="144">
        <v>7</v>
      </c>
      <c r="AC793" s="144">
        <v>7</v>
      </c>
      <c r="AZ793" s="144">
        <v>2</v>
      </c>
      <c r="BA793" s="144">
        <f>IF(AZ793=1,G793,0)</f>
        <v>0</v>
      </c>
      <c r="BB793" s="144">
        <f>IF(AZ793=2,G793,0)</f>
        <v>0</v>
      </c>
      <c r="BC793" s="144">
        <f>IF(AZ793=3,G793,0)</f>
        <v>0</v>
      </c>
      <c r="BD793" s="144">
        <f>IF(AZ793=4,G793,0)</f>
        <v>0</v>
      </c>
      <c r="BE793" s="144">
        <f>IF(AZ793=5,G793,0)</f>
        <v>0</v>
      </c>
      <c r="CA793" s="168">
        <v>1</v>
      </c>
      <c r="CB793" s="168">
        <v>7</v>
      </c>
      <c r="CZ793" s="144">
        <v>7E-05</v>
      </c>
    </row>
    <row r="794" spans="1:15" ht="12.75">
      <c r="A794" s="175"/>
      <c r="B794" s="177"/>
      <c r="C794" s="531" t="s">
        <v>644</v>
      </c>
      <c r="D794" s="532"/>
      <c r="E794" s="178">
        <v>0</v>
      </c>
      <c r="F794" s="501"/>
      <c r="G794" s="179"/>
      <c r="M794" s="176" t="s">
        <v>644</v>
      </c>
      <c r="O794" s="168"/>
    </row>
    <row r="795" spans="1:15" ht="12.75">
      <c r="A795" s="175"/>
      <c r="B795" s="177"/>
      <c r="C795" s="531" t="s">
        <v>645</v>
      </c>
      <c r="D795" s="532"/>
      <c r="E795" s="178">
        <v>4074.2645</v>
      </c>
      <c r="F795" s="501"/>
      <c r="G795" s="179"/>
      <c r="M795" s="201">
        <v>40742645</v>
      </c>
      <c r="O795" s="168"/>
    </row>
    <row r="796" spans="1:15" ht="12.75">
      <c r="A796" s="175"/>
      <c r="B796" s="177"/>
      <c r="C796" s="531" t="s">
        <v>646</v>
      </c>
      <c r="D796" s="532"/>
      <c r="E796" s="178">
        <v>0</v>
      </c>
      <c r="F796" s="501"/>
      <c r="G796" s="179"/>
      <c r="M796" s="176" t="s">
        <v>646</v>
      </c>
      <c r="O796" s="168"/>
    </row>
    <row r="797" spans="1:15" ht="12.75">
      <c r="A797" s="175"/>
      <c r="B797" s="177"/>
      <c r="C797" s="531" t="s">
        <v>647</v>
      </c>
      <c r="D797" s="532"/>
      <c r="E797" s="178">
        <v>388.662</v>
      </c>
      <c r="F797" s="501"/>
      <c r="G797" s="179"/>
      <c r="M797" s="201">
        <v>388662</v>
      </c>
      <c r="O797" s="168"/>
    </row>
    <row r="798" spans="1:15" ht="12.75">
      <c r="A798" s="175"/>
      <c r="B798" s="177"/>
      <c r="C798" s="533" t="s">
        <v>648</v>
      </c>
      <c r="D798" s="532"/>
      <c r="E798" s="202">
        <v>4462.9265000000005</v>
      </c>
      <c r="F798" s="501"/>
      <c r="G798" s="179"/>
      <c r="M798" s="176" t="s">
        <v>648</v>
      </c>
      <c r="O798" s="168"/>
    </row>
    <row r="799" spans="1:15" ht="12.75">
      <c r="A799" s="175"/>
      <c r="B799" s="177"/>
      <c r="C799" s="531" t="s">
        <v>649</v>
      </c>
      <c r="D799" s="532"/>
      <c r="E799" s="178">
        <v>0</v>
      </c>
      <c r="F799" s="501"/>
      <c r="G799" s="179"/>
      <c r="M799" s="176" t="s">
        <v>649</v>
      </c>
      <c r="O799" s="168"/>
    </row>
    <row r="800" spans="1:15" ht="12.75">
      <c r="A800" s="175"/>
      <c r="B800" s="177"/>
      <c r="C800" s="531" t="s">
        <v>650</v>
      </c>
      <c r="D800" s="532"/>
      <c r="E800" s="178">
        <v>211.5598</v>
      </c>
      <c r="F800" s="501"/>
      <c r="G800" s="179"/>
      <c r="M800" s="176" t="s">
        <v>650</v>
      </c>
      <c r="O800" s="168"/>
    </row>
    <row r="801" spans="1:15" ht="12.75">
      <c r="A801" s="175"/>
      <c r="B801" s="177"/>
      <c r="C801" s="533" t="s">
        <v>648</v>
      </c>
      <c r="D801" s="532"/>
      <c r="E801" s="202">
        <v>211.5598</v>
      </c>
      <c r="F801" s="501"/>
      <c r="G801" s="179"/>
      <c r="M801" s="176" t="s">
        <v>648</v>
      </c>
      <c r="O801" s="168"/>
    </row>
    <row r="802" spans="1:104" ht="12.75">
      <c r="A802" s="169">
        <v>132</v>
      </c>
      <c r="B802" s="170" t="s">
        <v>651</v>
      </c>
      <c r="C802" s="171" t="s">
        <v>652</v>
      </c>
      <c r="D802" s="172" t="s">
        <v>102</v>
      </c>
      <c r="E802" s="173">
        <v>4462.9265</v>
      </c>
      <c r="F802" s="500">
        <v>0</v>
      </c>
      <c r="G802" s="174">
        <f>E802*F802</f>
        <v>0</v>
      </c>
      <c r="O802" s="168">
        <v>2</v>
      </c>
      <c r="AA802" s="144">
        <v>1</v>
      </c>
      <c r="AB802" s="144">
        <v>7</v>
      </c>
      <c r="AC802" s="144">
        <v>7</v>
      </c>
      <c r="AZ802" s="144">
        <v>2</v>
      </c>
      <c r="BA802" s="144">
        <f>IF(AZ802=1,G802,0)</f>
        <v>0</v>
      </c>
      <c r="BB802" s="144">
        <f>IF(AZ802=2,G802,0)</f>
        <v>0</v>
      </c>
      <c r="BC802" s="144">
        <f>IF(AZ802=3,G802,0)</f>
        <v>0</v>
      </c>
      <c r="BD802" s="144">
        <f>IF(AZ802=4,G802,0)</f>
        <v>0</v>
      </c>
      <c r="BE802" s="144">
        <f>IF(AZ802=5,G802,0)</f>
        <v>0</v>
      </c>
      <c r="CA802" s="168">
        <v>1</v>
      </c>
      <c r="CB802" s="168">
        <v>7</v>
      </c>
      <c r="CZ802" s="144">
        <v>0.00029</v>
      </c>
    </row>
    <row r="803" spans="1:104" ht="12.75">
      <c r="A803" s="169">
        <v>133</v>
      </c>
      <c r="B803" s="170" t="s">
        <v>653</v>
      </c>
      <c r="C803" s="171" t="s">
        <v>654</v>
      </c>
      <c r="D803" s="172" t="s">
        <v>102</v>
      </c>
      <c r="E803" s="173">
        <v>211.5598</v>
      </c>
      <c r="F803" s="500">
        <v>0</v>
      </c>
      <c r="G803" s="174">
        <f>E803*F803</f>
        <v>0</v>
      </c>
      <c r="O803" s="168">
        <v>2</v>
      </c>
      <c r="AA803" s="144">
        <v>1</v>
      </c>
      <c r="AB803" s="144">
        <v>7</v>
      </c>
      <c r="AC803" s="144">
        <v>7</v>
      </c>
      <c r="AZ803" s="144">
        <v>2</v>
      </c>
      <c r="BA803" s="144">
        <f>IF(AZ803=1,G803,0)</f>
        <v>0</v>
      </c>
      <c r="BB803" s="144">
        <f>IF(AZ803=2,G803,0)</f>
        <v>0</v>
      </c>
      <c r="BC803" s="144">
        <f>IF(AZ803=3,G803,0)</f>
        <v>0</v>
      </c>
      <c r="BD803" s="144">
        <f>IF(AZ803=4,G803,0)</f>
        <v>0</v>
      </c>
      <c r="BE803" s="144">
        <f>IF(AZ803=5,G803,0)</f>
        <v>0</v>
      </c>
      <c r="CA803" s="168">
        <v>1</v>
      </c>
      <c r="CB803" s="168">
        <v>7</v>
      </c>
      <c r="CZ803" s="144">
        <v>0.00029</v>
      </c>
    </row>
    <row r="804" spans="1:104" ht="12.75">
      <c r="A804" s="169">
        <v>134</v>
      </c>
      <c r="B804" s="170" t="s">
        <v>655</v>
      </c>
      <c r="C804" s="171" t="s">
        <v>656</v>
      </c>
      <c r="D804" s="172" t="s">
        <v>102</v>
      </c>
      <c r="E804" s="173">
        <v>4074.2645</v>
      </c>
      <c r="F804" s="500">
        <v>0</v>
      </c>
      <c r="G804" s="174">
        <f>E804*F804</f>
        <v>0</v>
      </c>
      <c r="O804" s="168">
        <v>2</v>
      </c>
      <c r="AA804" s="144">
        <v>1</v>
      </c>
      <c r="AB804" s="144">
        <v>7</v>
      </c>
      <c r="AC804" s="144">
        <v>7</v>
      </c>
      <c r="AZ804" s="144">
        <v>2</v>
      </c>
      <c r="BA804" s="144">
        <f>IF(AZ804=1,G804,0)</f>
        <v>0</v>
      </c>
      <c r="BB804" s="144">
        <f>IF(AZ804=2,G804,0)</f>
        <v>0</v>
      </c>
      <c r="BC804" s="144">
        <f>IF(AZ804=3,G804,0)</f>
        <v>0</v>
      </c>
      <c r="BD804" s="144">
        <f>IF(AZ804=4,G804,0)</f>
        <v>0</v>
      </c>
      <c r="BE804" s="144">
        <f>IF(AZ804=5,G804,0)</f>
        <v>0</v>
      </c>
      <c r="CA804" s="168">
        <v>1</v>
      </c>
      <c r="CB804" s="168">
        <v>7</v>
      </c>
      <c r="CZ804" s="144">
        <v>0</v>
      </c>
    </row>
    <row r="805" spans="1:15" ht="12.75">
      <c r="A805" s="175"/>
      <c r="B805" s="177"/>
      <c r="C805" s="531" t="s">
        <v>89</v>
      </c>
      <c r="D805" s="532"/>
      <c r="E805" s="178">
        <v>0</v>
      </c>
      <c r="F805" s="501"/>
      <c r="G805" s="179"/>
      <c r="M805" s="176" t="s">
        <v>89</v>
      </c>
      <c r="O805" s="168"/>
    </row>
    <row r="806" spans="1:15" ht="12.75">
      <c r="A806" s="175"/>
      <c r="B806" s="177"/>
      <c r="C806" s="531" t="s">
        <v>292</v>
      </c>
      <c r="D806" s="532"/>
      <c r="E806" s="178">
        <v>0</v>
      </c>
      <c r="F806" s="501"/>
      <c r="G806" s="179"/>
      <c r="M806" s="176" t="s">
        <v>292</v>
      </c>
      <c r="O806" s="168"/>
    </row>
    <row r="807" spans="1:15" ht="12.75">
      <c r="A807" s="175"/>
      <c r="B807" s="177"/>
      <c r="C807" s="531" t="s">
        <v>103</v>
      </c>
      <c r="D807" s="532"/>
      <c r="E807" s="178">
        <v>0</v>
      </c>
      <c r="F807" s="501"/>
      <c r="G807" s="179"/>
      <c r="M807" s="176" t="s">
        <v>103</v>
      </c>
      <c r="O807" s="168"/>
    </row>
    <row r="808" spans="1:15" ht="12.75">
      <c r="A808" s="175"/>
      <c r="B808" s="177"/>
      <c r="C808" s="531" t="s">
        <v>657</v>
      </c>
      <c r="D808" s="532"/>
      <c r="E808" s="178">
        <v>471.92</v>
      </c>
      <c r="F808" s="501"/>
      <c r="G808" s="179"/>
      <c r="M808" s="176" t="s">
        <v>657</v>
      </c>
      <c r="O808" s="168"/>
    </row>
    <row r="809" spans="1:15" ht="12.75">
      <c r="A809" s="175"/>
      <c r="B809" s="177"/>
      <c r="C809" s="531" t="s">
        <v>658</v>
      </c>
      <c r="D809" s="532"/>
      <c r="E809" s="178">
        <v>1401.48</v>
      </c>
      <c r="F809" s="501"/>
      <c r="G809" s="179"/>
      <c r="M809" s="176" t="s">
        <v>658</v>
      </c>
      <c r="O809" s="168"/>
    </row>
    <row r="810" spans="1:15" ht="12.75">
      <c r="A810" s="175"/>
      <c r="B810" s="177"/>
      <c r="C810" s="531" t="s">
        <v>105</v>
      </c>
      <c r="D810" s="532"/>
      <c r="E810" s="178">
        <v>0</v>
      </c>
      <c r="F810" s="501"/>
      <c r="G810" s="179"/>
      <c r="M810" s="176" t="s">
        <v>105</v>
      </c>
      <c r="O810" s="168"/>
    </row>
    <row r="811" spans="1:15" ht="12.75">
      <c r="A811" s="175"/>
      <c r="B811" s="177"/>
      <c r="C811" s="531" t="s">
        <v>659</v>
      </c>
      <c r="D811" s="532"/>
      <c r="E811" s="178">
        <v>235.96</v>
      </c>
      <c r="F811" s="501"/>
      <c r="G811" s="179"/>
      <c r="M811" s="176" t="s">
        <v>659</v>
      </c>
      <c r="O811" s="168"/>
    </row>
    <row r="812" spans="1:15" ht="12.75">
      <c r="A812" s="175"/>
      <c r="B812" s="177"/>
      <c r="C812" s="531" t="s">
        <v>660</v>
      </c>
      <c r="D812" s="532"/>
      <c r="E812" s="178">
        <v>700.74</v>
      </c>
      <c r="F812" s="501"/>
      <c r="G812" s="179"/>
      <c r="M812" s="176" t="s">
        <v>660</v>
      </c>
      <c r="O812" s="168"/>
    </row>
    <row r="813" spans="1:15" ht="12.75">
      <c r="A813" s="175"/>
      <c r="B813" s="177"/>
      <c r="C813" s="531" t="s">
        <v>169</v>
      </c>
      <c r="D813" s="532"/>
      <c r="E813" s="178">
        <v>0</v>
      </c>
      <c r="F813" s="501"/>
      <c r="G813" s="179"/>
      <c r="M813" s="176" t="s">
        <v>169</v>
      </c>
      <c r="O813" s="168"/>
    </row>
    <row r="814" spans="1:15" ht="12.75">
      <c r="A814" s="175"/>
      <c r="B814" s="177"/>
      <c r="C814" s="531" t="s">
        <v>170</v>
      </c>
      <c r="D814" s="532"/>
      <c r="E814" s="178">
        <v>23.93</v>
      </c>
      <c r="F814" s="501"/>
      <c r="G814" s="179"/>
      <c r="M814" s="176" t="s">
        <v>170</v>
      </c>
      <c r="O814" s="168"/>
    </row>
    <row r="815" spans="1:15" ht="12.75">
      <c r="A815" s="175"/>
      <c r="B815" s="177"/>
      <c r="C815" s="531" t="s">
        <v>173</v>
      </c>
      <c r="D815" s="532"/>
      <c r="E815" s="178">
        <v>69.666</v>
      </c>
      <c r="F815" s="501"/>
      <c r="G815" s="179"/>
      <c r="M815" s="176" t="s">
        <v>173</v>
      </c>
      <c r="O815" s="168"/>
    </row>
    <row r="816" spans="1:15" ht="12.75">
      <c r="A816" s="175"/>
      <c r="B816" s="177"/>
      <c r="C816" s="531" t="s">
        <v>301</v>
      </c>
      <c r="D816" s="532"/>
      <c r="E816" s="178">
        <v>0</v>
      </c>
      <c r="F816" s="501"/>
      <c r="G816" s="179"/>
      <c r="M816" s="176" t="s">
        <v>301</v>
      </c>
      <c r="O816" s="168"/>
    </row>
    <row r="817" spans="1:15" ht="12.75">
      <c r="A817" s="175"/>
      <c r="B817" s="177"/>
      <c r="C817" s="531" t="s">
        <v>661</v>
      </c>
      <c r="D817" s="532"/>
      <c r="E817" s="178">
        <v>21.78</v>
      </c>
      <c r="F817" s="501"/>
      <c r="G817" s="179"/>
      <c r="M817" s="176" t="s">
        <v>661</v>
      </c>
      <c r="O817" s="168"/>
    </row>
    <row r="818" spans="1:15" ht="12.75">
      <c r="A818" s="175"/>
      <c r="B818" s="177"/>
      <c r="C818" s="531" t="s">
        <v>662</v>
      </c>
      <c r="D818" s="532"/>
      <c r="E818" s="178">
        <v>84.4305</v>
      </c>
      <c r="F818" s="501"/>
      <c r="G818" s="179"/>
      <c r="M818" s="176" t="s">
        <v>662</v>
      </c>
      <c r="O818" s="168"/>
    </row>
    <row r="819" spans="1:15" ht="12.75">
      <c r="A819" s="175"/>
      <c r="B819" s="177"/>
      <c r="C819" s="531" t="s">
        <v>318</v>
      </c>
      <c r="D819" s="532"/>
      <c r="E819" s="178">
        <v>0</v>
      </c>
      <c r="F819" s="501"/>
      <c r="G819" s="179"/>
      <c r="M819" s="176" t="s">
        <v>318</v>
      </c>
      <c r="O819" s="168"/>
    </row>
    <row r="820" spans="1:15" ht="12.75">
      <c r="A820" s="175"/>
      <c r="B820" s="177"/>
      <c r="C820" s="531" t="s">
        <v>601</v>
      </c>
      <c r="D820" s="532"/>
      <c r="E820" s="178">
        <v>75.2</v>
      </c>
      <c r="F820" s="501"/>
      <c r="G820" s="179"/>
      <c r="M820" s="176" t="s">
        <v>601</v>
      </c>
      <c r="O820" s="168"/>
    </row>
    <row r="821" spans="1:15" ht="12.75">
      <c r="A821" s="175"/>
      <c r="B821" s="177"/>
      <c r="C821" s="531" t="s">
        <v>663</v>
      </c>
      <c r="D821" s="532"/>
      <c r="E821" s="178">
        <v>158.4825</v>
      </c>
      <c r="F821" s="501"/>
      <c r="G821" s="179"/>
      <c r="M821" s="176" t="s">
        <v>663</v>
      </c>
      <c r="O821" s="168"/>
    </row>
    <row r="822" spans="1:15" ht="12.75">
      <c r="A822" s="175"/>
      <c r="B822" s="177"/>
      <c r="C822" s="531" t="s">
        <v>174</v>
      </c>
      <c r="D822" s="532"/>
      <c r="E822" s="178">
        <v>0</v>
      </c>
      <c r="F822" s="501"/>
      <c r="G822" s="179"/>
      <c r="M822" s="176" t="s">
        <v>174</v>
      </c>
      <c r="O822" s="168"/>
    </row>
    <row r="823" spans="1:15" ht="12.75">
      <c r="A823" s="175"/>
      <c r="B823" s="177"/>
      <c r="C823" s="531" t="s">
        <v>175</v>
      </c>
      <c r="D823" s="532"/>
      <c r="E823" s="178">
        <v>66.606</v>
      </c>
      <c r="F823" s="501"/>
      <c r="G823" s="179"/>
      <c r="M823" s="176" t="s">
        <v>175</v>
      </c>
      <c r="O823" s="168"/>
    </row>
    <row r="824" spans="1:15" ht="12.75">
      <c r="A824" s="175"/>
      <c r="B824" s="177"/>
      <c r="C824" s="531" t="s">
        <v>176</v>
      </c>
      <c r="D824" s="532"/>
      <c r="E824" s="178">
        <v>191.862</v>
      </c>
      <c r="F824" s="501"/>
      <c r="G824" s="179"/>
      <c r="M824" s="176" t="s">
        <v>176</v>
      </c>
      <c r="O824" s="168"/>
    </row>
    <row r="825" spans="1:15" ht="12.75">
      <c r="A825" s="175"/>
      <c r="B825" s="177"/>
      <c r="C825" s="531" t="s">
        <v>177</v>
      </c>
      <c r="D825" s="532"/>
      <c r="E825" s="178">
        <v>50.2095</v>
      </c>
      <c r="F825" s="501"/>
      <c r="G825" s="179"/>
      <c r="M825" s="176" t="s">
        <v>177</v>
      </c>
      <c r="O825" s="168"/>
    </row>
    <row r="826" spans="1:15" ht="12.75">
      <c r="A826" s="175"/>
      <c r="B826" s="177"/>
      <c r="C826" s="531" t="s">
        <v>178</v>
      </c>
      <c r="D826" s="532"/>
      <c r="E826" s="178">
        <v>103.377</v>
      </c>
      <c r="F826" s="501"/>
      <c r="G826" s="179"/>
      <c r="M826" s="176" t="s">
        <v>178</v>
      </c>
      <c r="O826" s="168"/>
    </row>
    <row r="827" spans="1:15" ht="12.75">
      <c r="A827" s="175"/>
      <c r="B827" s="177"/>
      <c r="C827" s="531" t="s">
        <v>179</v>
      </c>
      <c r="D827" s="532"/>
      <c r="E827" s="178">
        <v>83.385</v>
      </c>
      <c r="F827" s="501"/>
      <c r="G827" s="179"/>
      <c r="M827" s="176" t="s">
        <v>179</v>
      </c>
      <c r="O827" s="168"/>
    </row>
    <row r="828" spans="1:15" ht="12.75">
      <c r="A828" s="175"/>
      <c r="B828" s="177"/>
      <c r="C828" s="531" t="s">
        <v>180</v>
      </c>
      <c r="D828" s="532"/>
      <c r="E828" s="178">
        <v>155.142</v>
      </c>
      <c r="F828" s="501"/>
      <c r="G828" s="179"/>
      <c r="M828" s="176" t="s">
        <v>180</v>
      </c>
      <c r="O828" s="168"/>
    </row>
    <row r="829" spans="1:15" ht="12.75">
      <c r="A829" s="175"/>
      <c r="B829" s="177"/>
      <c r="C829" s="531" t="s">
        <v>183</v>
      </c>
      <c r="D829" s="532"/>
      <c r="E829" s="178">
        <v>0</v>
      </c>
      <c r="F829" s="501"/>
      <c r="G829" s="179"/>
      <c r="M829" s="176" t="s">
        <v>183</v>
      </c>
      <c r="O829" s="168"/>
    </row>
    <row r="830" spans="1:15" ht="12.75">
      <c r="A830" s="175"/>
      <c r="B830" s="177"/>
      <c r="C830" s="531" t="s">
        <v>307</v>
      </c>
      <c r="D830" s="532"/>
      <c r="E830" s="178">
        <v>20.26</v>
      </c>
      <c r="F830" s="501"/>
      <c r="G830" s="179"/>
      <c r="M830" s="176" t="s">
        <v>307</v>
      </c>
      <c r="O830" s="168"/>
    </row>
    <row r="831" spans="1:15" ht="12.75">
      <c r="A831" s="175"/>
      <c r="B831" s="177"/>
      <c r="C831" s="531" t="s">
        <v>184</v>
      </c>
      <c r="D831" s="532"/>
      <c r="E831" s="178">
        <v>16.932</v>
      </c>
      <c r="F831" s="501"/>
      <c r="G831" s="179"/>
      <c r="M831" s="176" t="s">
        <v>184</v>
      </c>
      <c r="O831" s="168"/>
    </row>
    <row r="832" spans="1:15" ht="12.75">
      <c r="A832" s="175"/>
      <c r="B832" s="177"/>
      <c r="C832" s="531" t="s">
        <v>664</v>
      </c>
      <c r="D832" s="532"/>
      <c r="E832" s="178">
        <v>14.2035</v>
      </c>
      <c r="F832" s="501"/>
      <c r="G832" s="179"/>
      <c r="M832" s="176" t="s">
        <v>664</v>
      </c>
      <c r="O832" s="168"/>
    </row>
    <row r="833" spans="1:15" ht="12.75">
      <c r="A833" s="175"/>
      <c r="B833" s="177"/>
      <c r="C833" s="531" t="s">
        <v>665</v>
      </c>
      <c r="D833" s="532"/>
      <c r="E833" s="178">
        <v>11.1945</v>
      </c>
      <c r="F833" s="501"/>
      <c r="G833" s="179"/>
      <c r="M833" s="176" t="s">
        <v>665</v>
      </c>
      <c r="O833" s="168"/>
    </row>
    <row r="834" spans="1:15" ht="12.75">
      <c r="A834" s="175"/>
      <c r="B834" s="177"/>
      <c r="C834" s="531" t="s">
        <v>666</v>
      </c>
      <c r="D834" s="532"/>
      <c r="E834" s="178">
        <v>11.883</v>
      </c>
      <c r="F834" s="501"/>
      <c r="G834" s="179"/>
      <c r="M834" s="176" t="s">
        <v>666</v>
      </c>
      <c r="O834" s="168"/>
    </row>
    <row r="835" spans="1:15" ht="12.75">
      <c r="A835" s="175"/>
      <c r="B835" s="177"/>
      <c r="C835" s="531" t="s">
        <v>667</v>
      </c>
      <c r="D835" s="532"/>
      <c r="E835" s="178">
        <v>13.7955</v>
      </c>
      <c r="F835" s="501"/>
      <c r="G835" s="179"/>
      <c r="M835" s="176" t="s">
        <v>667</v>
      </c>
      <c r="O835" s="168"/>
    </row>
    <row r="836" spans="1:15" ht="12.75">
      <c r="A836" s="175"/>
      <c r="B836" s="177"/>
      <c r="C836" s="531" t="s">
        <v>665</v>
      </c>
      <c r="D836" s="532"/>
      <c r="E836" s="178">
        <v>11.1945</v>
      </c>
      <c r="F836" s="501"/>
      <c r="G836" s="179"/>
      <c r="M836" s="176" t="s">
        <v>665</v>
      </c>
      <c r="O836" s="168"/>
    </row>
    <row r="837" spans="1:15" ht="12.75">
      <c r="A837" s="175"/>
      <c r="B837" s="177"/>
      <c r="C837" s="531" t="s">
        <v>668</v>
      </c>
      <c r="D837" s="532"/>
      <c r="E837" s="178">
        <v>14.688</v>
      </c>
      <c r="F837" s="501"/>
      <c r="G837" s="179"/>
      <c r="M837" s="176" t="s">
        <v>668</v>
      </c>
      <c r="O837" s="168"/>
    </row>
    <row r="838" spans="1:15" ht="12.75">
      <c r="A838" s="175"/>
      <c r="B838" s="177"/>
      <c r="C838" s="531" t="s">
        <v>669</v>
      </c>
      <c r="D838" s="532"/>
      <c r="E838" s="178">
        <v>11.169</v>
      </c>
      <c r="F838" s="501"/>
      <c r="G838" s="179"/>
      <c r="M838" s="176" t="s">
        <v>669</v>
      </c>
      <c r="O838" s="168"/>
    </row>
    <row r="839" spans="1:15" ht="12.75">
      <c r="A839" s="175"/>
      <c r="B839" s="177"/>
      <c r="C839" s="531" t="s">
        <v>670</v>
      </c>
      <c r="D839" s="532"/>
      <c r="E839" s="178">
        <v>11.118</v>
      </c>
      <c r="F839" s="501"/>
      <c r="G839" s="179"/>
      <c r="M839" s="176" t="s">
        <v>670</v>
      </c>
      <c r="O839" s="168"/>
    </row>
    <row r="840" spans="1:15" ht="12.75">
      <c r="A840" s="175"/>
      <c r="B840" s="177"/>
      <c r="C840" s="531" t="s">
        <v>671</v>
      </c>
      <c r="D840" s="532"/>
      <c r="E840" s="178">
        <v>14.688</v>
      </c>
      <c r="F840" s="501"/>
      <c r="G840" s="179"/>
      <c r="M840" s="176" t="s">
        <v>671</v>
      </c>
      <c r="O840" s="168"/>
    </row>
    <row r="841" spans="1:15" ht="12.75">
      <c r="A841" s="175"/>
      <c r="B841" s="177"/>
      <c r="C841" s="531" t="s">
        <v>193</v>
      </c>
      <c r="D841" s="532"/>
      <c r="E841" s="178">
        <v>28.968</v>
      </c>
      <c r="F841" s="501"/>
      <c r="G841" s="179"/>
      <c r="M841" s="176" t="s">
        <v>193</v>
      </c>
      <c r="O841" s="168"/>
    </row>
    <row r="842" spans="1:104" ht="12.75">
      <c r="A842" s="169">
        <v>135</v>
      </c>
      <c r="B842" s="170" t="s">
        <v>672</v>
      </c>
      <c r="C842" s="171" t="s">
        <v>673</v>
      </c>
      <c r="D842" s="172" t="s">
        <v>102</v>
      </c>
      <c r="E842" s="173">
        <v>4074.2645</v>
      </c>
      <c r="F842" s="500">
        <v>0</v>
      </c>
      <c r="G842" s="174">
        <f>E842*F842</f>
        <v>0</v>
      </c>
      <c r="O842" s="168">
        <v>2</v>
      </c>
      <c r="AA842" s="144">
        <v>1</v>
      </c>
      <c r="AB842" s="144">
        <v>7</v>
      </c>
      <c r="AC842" s="144">
        <v>7</v>
      </c>
      <c r="AZ842" s="144">
        <v>2</v>
      </c>
      <c r="BA842" s="144">
        <f>IF(AZ842=1,G842,0)</f>
        <v>0</v>
      </c>
      <c r="BB842" s="144">
        <f>IF(AZ842=2,G842,0)</f>
        <v>0</v>
      </c>
      <c r="BC842" s="144">
        <f>IF(AZ842=3,G842,0)</f>
        <v>0</v>
      </c>
      <c r="BD842" s="144">
        <f>IF(AZ842=4,G842,0)</f>
        <v>0</v>
      </c>
      <c r="BE842" s="144">
        <f>IF(AZ842=5,G842,0)</f>
        <v>0</v>
      </c>
      <c r="CA842" s="168">
        <v>1</v>
      </c>
      <c r="CB842" s="168">
        <v>7</v>
      </c>
      <c r="CZ842" s="144">
        <v>0</v>
      </c>
    </row>
    <row r="843" spans="1:57" ht="12.75">
      <c r="A843" s="180"/>
      <c r="B843" s="181" t="s">
        <v>76</v>
      </c>
      <c r="C843" s="182" t="str">
        <f>CONCATENATE(B792," ",C792)</f>
        <v>784 Malby</v>
      </c>
      <c r="D843" s="183"/>
      <c r="E843" s="184"/>
      <c r="F843" s="502"/>
      <c r="G843" s="186">
        <f>SUM(G792:G842)</f>
        <v>0</v>
      </c>
      <c r="O843" s="168">
        <v>4</v>
      </c>
      <c r="BA843" s="187">
        <f>SUM(BA792:BA842)</f>
        <v>0</v>
      </c>
      <c r="BB843" s="187">
        <f>SUM(BB792:BB842)</f>
        <v>0</v>
      </c>
      <c r="BC843" s="187">
        <f>SUM(BC792:BC842)</f>
        <v>0</v>
      </c>
      <c r="BD843" s="187">
        <f>SUM(BD792:BD842)</f>
        <v>0</v>
      </c>
      <c r="BE843" s="187">
        <f>SUM(BE792:BE842)</f>
        <v>0</v>
      </c>
    </row>
    <row r="844" spans="1:15" ht="12.75">
      <c r="A844" s="161" t="s">
        <v>73</v>
      </c>
      <c r="B844" s="162" t="s">
        <v>674</v>
      </c>
      <c r="C844" s="163" t="s">
        <v>675</v>
      </c>
      <c r="D844" s="164"/>
      <c r="E844" s="165"/>
      <c r="F844" s="503"/>
      <c r="G844" s="166"/>
      <c r="H844" s="167"/>
      <c r="I844" s="167"/>
      <c r="O844" s="168">
        <v>1</v>
      </c>
    </row>
    <row r="845" spans="1:104" ht="22.5">
      <c r="A845" s="169">
        <v>136</v>
      </c>
      <c r="B845" s="170" t="s">
        <v>676</v>
      </c>
      <c r="C845" s="171" t="s">
        <v>677</v>
      </c>
      <c r="D845" s="172" t="s">
        <v>280</v>
      </c>
      <c r="E845" s="173">
        <v>1</v>
      </c>
      <c r="F845" s="500">
        <f>'Elektro 01'!H77+'Elektro 02'!H77+'Elektro 03'!G22</f>
        <v>0</v>
      </c>
      <c r="G845" s="174">
        <f>E845*F845</f>
        <v>0</v>
      </c>
      <c r="O845" s="168">
        <v>2</v>
      </c>
      <c r="AA845" s="144">
        <v>12</v>
      </c>
      <c r="AB845" s="144">
        <v>0</v>
      </c>
      <c r="AC845" s="144">
        <v>136</v>
      </c>
      <c r="AZ845" s="144">
        <v>4</v>
      </c>
      <c r="BA845" s="144">
        <f>IF(AZ845=1,G845,0)</f>
        <v>0</v>
      </c>
      <c r="BB845" s="144">
        <f>IF(AZ845=2,G845,0)</f>
        <v>0</v>
      </c>
      <c r="BC845" s="144">
        <f>IF(AZ845=3,G845,0)</f>
        <v>0</v>
      </c>
      <c r="BD845" s="144">
        <f>IF(AZ845=4,G845,0)</f>
        <v>0</v>
      </c>
      <c r="BE845" s="144">
        <f>IF(AZ845=5,G845,0)</f>
        <v>0</v>
      </c>
      <c r="CA845" s="168">
        <v>12</v>
      </c>
      <c r="CB845" s="168">
        <v>0</v>
      </c>
      <c r="CZ845" s="144">
        <v>0</v>
      </c>
    </row>
    <row r="846" spans="1:104" ht="12.75">
      <c r="A846" s="169">
        <v>137</v>
      </c>
      <c r="B846" s="170" t="s">
        <v>678</v>
      </c>
      <c r="C846" s="171" t="s">
        <v>409</v>
      </c>
      <c r="D846" s="172" t="s">
        <v>62</v>
      </c>
      <c r="E846" s="500"/>
      <c r="F846" s="500">
        <v>0</v>
      </c>
      <c r="G846" s="174">
        <f>E846*F846</f>
        <v>0</v>
      </c>
      <c r="O846" s="168">
        <v>2</v>
      </c>
      <c r="AA846" s="144">
        <v>12</v>
      </c>
      <c r="AB846" s="144">
        <v>0</v>
      </c>
      <c r="AC846" s="144">
        <v>137</v>
      </c>
      <c r="AZ846" s="144">
        <v>4</v>
      </c>
      <c r="BA846" s="144">
        <f>IF(AZ846=1,G846,0)</f>
        <v>0</v>
      </c>
      <c r="BB846" s="144">
        <f>IF(AZ846=2,G846,0)</f>
        <v>0</v>
      </c>
      <c r="BC846" s="144">
        <f>IF(AZ846=3,G846,0)</f>
        <v>0</v>
      </c>
      <c r="BD846" s="144">
        <f>IF(AZ846=4,G846,0)</f>
        <v>0</v>
      </c>
      <c r="BE846" s="144">
        <f>IF(AZ846=5,G846,0)</f>
        <v>0</v>
      </c>
      <c r="CA846" s="168">
        <v>12</v>
      </c>
      <c r="CB846" s="168">
        <v>0</v>
      </c>
      <c r="CZ846" s="144">
        <v>0</v>
      </c>
    </row>
    <row r="847" spans="1:57" ht="12.75">
      <c r="A847" s="180"/>
      <c r="B847" s="181" t="s">
        <v>76</v>
      </c>
      <c r="C847" s="182" t="str">
        <f>CONCATENATE(B844," ",C844)</f>
        <v>M21 Elektromontáže</v>
      </c>
      <c r="D847" s="183"/>
      <c r="E847" s="184"/>
      <c r="F847" s="502"/>
      <c r="G847" s="186">
        <f>SUM(G844:G846)</f>
        <v>0</v>
      </c>
      <c r="O847" s="168">
        <v>4</v>
      </c>
      <c r="BA847" s="187">
        <f>SUM(BA844:BA846)</f>
        <v>0</v>
      </c>
      <c r="BB847" s="187">
        <f>SUM(BB844:BB846)</f>
        <v>0</v>
      </c>
      <c r="BC847" s="187">
        <f>SUM(BC844:BC846)</f>
        <v>0</v>
      </c>
      <c r="BD847" s="187">
        <f>SUM(BD844:BD846)</f>
        <v>0</v>
      </c>
      <c r="BE847" s="187">
        <f>SUM(BE844:BE846)</f>
        <v>0</v>
      </c>
    </row>
    <row r="848" spans="1:15" ht="12.75">
      <c r="A848" s="161" t="s">
        <v>73</v>
      </c>
      <c r="B848" s="162" t="s">
        <v>679</v>
      </c>
      <c r="C848" s="163" t="s">
        <v>680</v>
      </c>
      <c r="D848" s="164"/>
      <c r="E848" s="165"/>
      <c r="F848" s="503"/>
      <c r="G848" s="166"/>
      <c r="H848" s="167"/>
      <c r="I848" s="167"/>
      <c r="O848" s="168">
        <v>1</v>
      </c>
    </row>
    <row r="849" spans="1:104" ht="22.5">
      <c r="A849" s="169">
        <v>138</v>
      </c>
      <c r="B849" s="170" t="s">
        <v>681</v>
      </c>
      <c r="C849" s="171" t="s">
        <v>682</v>
      </c>
      <c r="D849" s="172" t="s">
        <v>280</v>
      </c>
      <c r="E849" s="173">
        <v>32</v>
      </c>
      <c r="F849" s="500">
        <v>0</v>
      </c>
      <c r="G849" s="174">
        <f>E849*F849</f>
        <v>0</v>
      </c>
      <c r="O849" s="168">
        <v>2</v>
      </c>
      <c r="AA849" s="144">
        <v>12</v>
      </c>
      <c r="AB849" s="144">
        <v>0</v>
      </c>
      <c r="AC849" s="144">
        <v>30</v>
      </c>
      <c r="AZ849" s="144">
        <v>4</v>
      </c>
      <c r="BA849" s="144">
        <f>IF(AZ849=1,G849,0)</f>
        <v>0</v>
      </c>
      <c r="BB849" s="144">
        <f>IF(AZ849=2,G849,0)</f>
        <v>0</v>
      </c>
      <c r="BC849" s="144">
        <f>IF(AZ849=3,G849,0)</f>
        <v>0</v>
      </c>
      <c r="BD849" s="144">
        <f>IF(AZ849=4,G849,0)</f>
        <v>0</v>
      </c>
      <c r="BE849" s="144">
        <f>IF(AZ849=5,G849,0)</f>
        <v>0</v>
      </c>
      <c r="CA849" s="168">
        <v>12</v>
      </c>
      <c r="CB849" s="168">
        <v>0</v>
      </c>
      <c r="CZ849" s="144">
        <v>0</v>
      </c>
    </row>
    <row r="850" spans="1:15" ht="12.75">
      <c r="A850" s="175"/>
      <c r="B850" s="177"/>
      <c r="C850" s="531" t="s">
        <v>89</v>
      </c>
      <c r="D850" s="532"/>
      <c r="E850" s="178">
        <v>0</v>
      </c>
      <c r="F850" s="501"/>
      <c r="G850" s="179"/>
      <c r="M850" s="176" t="s">
        <v>89</v>
      </c>
      <c r="O850" s="168"/>
    </row>
    <row r="851" spans="1:15" ht="12.75">
      <c r="A851" s="175"/>
      <c r="B851" s="177"/>
      <c r="C851" s="531" t="s">
        <v>292</v>
      </c>
      <c r="D851" s="532"/>
      <c r="E851" s="178">
        <v>0</v>
      </c>
      <c r="F851" s="501"/>
      <c r="G851" s="179"/>
      <c r="M851" s="176" t="s">
        <v>292</v>
      </c>
      <c r="O851" s="168"/>
    </row>
    <row r="852" spans="1:15" ht="12.75">
      <c r="A852" s="175"/>
      <c r="B852" s="177"/>
      <c r="C852" s="531" t="s">
        <v>90</v>
      </c>
      <c r="D852" s="532"/>
      <c r="E852" s="178">
        <v>30</v>
      </c>
      <c r="F852" s="501"/>
      <c r="G852" s="179"/>
      <c r="M852" s="176">
        <v>30</v>
      </c>
      <c r="O852" s="168"/>
    </row>
    <row r="853" spans="1:15" ht="12.75">
      <c r="A853" s="175"/>
      <c r="B853" s="177"/>
      <c r="C853" s="531" t="s">
        <v>169</v>
      </c>
      <c r="D853" s="532"/>
      <c r="E853" s="178">
        <v>0</v>
      </c>
      <c r="F853" s="501"/>
      <c r="G853" s="179"/>
      <c r="M853" s="176" t="s">
        <v>169</v>
      </c>
      <c r="O853" s="168"/>
    </row>
    <row r="854" spans="1:15" ht="12.75">
      <c r="A854" s="175"/>
      <c r="B854" s="177"/>
      <c r="C854" s="531" t="s">
        <v>74</v>
      </c>
      <c r="D854" s="532"/>
      <c r="E854" s="178">
        <v>1</v>
      </c>
      <c r="F854" s="501"/>
      <c r="G854" s="179"/>
      <c r="M854" s="176">
        <v>1</v>
      </c>
      <c r="O854" s="168"/>
    </row>
    <row r="855" spans="1:15" ht="12.75">
      <c r="A855" s="175"/>
      <c r="B855" s="177"/>
      <c r="C855" s="531" t="s">
        <v>301</v>
      </c>
      <c r="D855" s="532"/>
      <c r="E855" s="178">
        <v>0</v>
      </c>
      <c r="F855" s="501"/>
      <c r="G855" s="179"/>
      <c r="M855" s="176" t="s">
        <v>301</v>
      </c>
      <c r="O855" s="168"/>
    </row>
    <row r="856" spans="1:15" ht="12.75">
      <c r="A856" s="175"/>
      <c r="B856" s="177"/>
      <c r="C856" s="531" t="s">
        <v>74</v>
      </c>
      <c r="D856" s="532"/>
      <c r="E856" s="178">
        <v>1</v>
      </c>
      <c r="F856" s="501"/>
      <c r="G856" s="179"/>
      <c r="M856" s="176">
        <v>1</v>
      </c>
      <c r="O856" s="168"/>
    </row>
    <row r="857" spans="1:57" ht="12.75">
      <c r="A857" s="180"/>
      <c r="B857" s="181" t="s">
        <v>76</v>
      </c>
      <c r="C857" s="182" t="str">
        <f>CONCATENATE(B848," ",C848)</f>
        <v>M22 Montáž sdělovací a zabezp. techniky</v>
      </c>
      <c r="D857" s="183"/>
      <c r="E857" s="184"/>
      <c r="F857" s="502"/>
      <c r="G857" s="186">
        <f>SUM(G848:G856)</f>
        <v>0</v>
      </c>
      <c r="O857" s="168">
        <v>4</v>
      </c>
      <c r="BA857" s="187">
        <f>SUM(BA848:BA856)</f>
        <v>0</v>
      </c>
      <c r="BB857" s="187">
        <f>SUM(BB848:BB856)</f>
        <v>0</v>
      </c>
      <c r="BC857" s="187">
        <f>SUM(BC848:BC856)</f>
        <v>0</v>
      </c>
      <c r="BD857" s="187">
        <f>SUM(BD848:BD856)</f>
        <v>0</v>
      </c>
      <c r="BE857" s="187">
        <f>SUM(BE848:BE856)</f>
        <v>0</v>
      </c>
    </row>
    <row r="858" spans="1:15" ht="12.75">
      <c r="A858" s="161" t="s">
        <v>73</v>
      </c>
      <c r="B858" s="162" t="s">
        <v>683</v>
      </c>
      <c r="C858" s="163" t="s">
        <v>684</v>
      </c>
      <c r="D858" s="164"/>
      <c r="E858" s="165"/>
      <c r="F858" s="503"/>
      <c r="G858" s="166"/>
      <c r="H858" s="167"/>
      <c r="I858" s="167"/>
      <c r="O858" s="168">
        <v>1</v>
      </c>
    </row>
    <row r="859" spans="1:104" ht="12.75">
      <c r="A859" s="169">
        <v>139</v>
      </c>
      <c r="B859" s="170" t="s">
        <v>685</v>
      </c>
      <c r="C859" s="171" t="s">
        <v>686</v>
      </c>
      <c r="D859" s="172" t="s">
        <v>94</v>
      </c>
      <c r="E859" s="173">
        <v>98.374741195</v>
      </c>
      <c r="F859" s="500">
        <v>0</v>
      </c>
      <c r="G859" s="174">
        <f aca="true" t="shared" si="0" ref="G859:G867">E859*F859</f>
        <v>0</v>
      </c>
      <c r="O859" s="168">
        <v>2</v>
      </c>
      <c r="AA859" s="144">
        <v>8</v>
      </c>
      <c r="AB859" s="144">
        <v>0</v>
      </c>
      <c r="AC859" s="144">
        <v>3</v>
      </c>
      <c r="AZ859" s="144">
        <v>1</v>
      </c>
      <c r="BA859" s="144">
        <f aca="true" t="shared" si="1" ref="BA859:BA867">IF(AZ859=1,G859,0)</f>
        <v>0</v>
      </c>
      <c r="BB859" s="144">
        <f aca="true" t="shared" si="2" ref="BB859:BB867">IF(AZ859=2,G859,0)</f>
        <v>0</v>
      </c>
      <c r="BC859" s="144">
        <f aca="true" t="shared" si="3" ref="BC859:BC867">IF(AZ859=3,G859,0)</f>
        <v>0</v>
      </c>
      <c r="BD859" s="144">
        <f aca="true" t="shared" si="4" ref="BD859:BD867">IF(AZ859=4,G859,0)</f>
        <v>0</v>
      </c>
      <c r="BE859" s="144">
        <f aca="true" t="shared" si="5" ref="BE859:BE867">IF(AZ859=5,G859,0)</f>
        <v>0</v>
      </c>
      <c r="CA859" s="168">
        <v>8</v>
      </c>
      <c r="CB859" s="168">
        <v>0</v>
      </c>
      <c r="CZ859" s="144">
        <v>0</v>
      </c>
    </row>
    <row r="860" spans="1:104" ht="12.75">
      <c r="A860" s="169">
        <v>140</v>
      </c>
      <c r="B860" s="170" t="s">
        <v>687</v>
      </c>
      <c r="C860" s="171" t="s">
        <v>688</v>
      </c>
      <c r="D860" s="172" t="s">
        <v>94</v>
      </c>
      <c r="E860" s="173">
        <v>491.873705975</v>
      </c>
      <c r="F860" s="500">
        <v>0</v>
      </c>
      <c r="G860" s="174">
        <f t="shared" si="0"/>
        <v>0</v>
      </c>
      <c r="O860" s="168">
        <v>2</v>
      </c>
      <c r="AA860" s="144">
        <v>8</v>
      </c>
      <c r="AB860" s="144">
        <v>0</v>
      </c>
      <c r="AC860" s="144">
        <v>3</v>
      </c>
      <c r="AZ860" s="144">
        <v>1</v>
      </c>
      <c r="BA860" s="144">
        <f t="shared" si="1"/>
        <v>0</v>
      </c>
      <c r="BB860" s="144">
        <f t="shared" si="2"/>
        <v>0</v>
      </c>
      <c r="BC860" s="144">
        <f t="shared" si="3"/>
        <v>0</v>
      </c>
      <c r="BD860" s="144">
        <f t="shared" si="4"/>
        <v>0</v>
      </c>
      <c r="BE860" s="144">
        <f t="shared" si="5"/>
        <v>0</v>
      </c>
      <c r="CA860" s="168">
        <v>8</v>
      </c>
      <c r="CB860" s="168">
        <v>0</v>
      </c>
      <c r="CZ860" s="144">
        <v>0</v>
      </c>
    </row>
    <row r="861" spans="1:104" ht="12.75">
      <c r="A861" s="169">
        <v>141</v>
      </c>
      <c r="B861" s="170" t="s">
        <v>689</v>
      </c>
      <c r="C861" s="171" t="s">
        <v>690</v>
      </c>
      <c r="D861" s="172" t="s">
        <v>94</v>
      </c>
      <c r="E861" s="173">
        <v>98.374741195</v>
      </c>
      <c r="F861" s="500">
        <v>0</v>
      </c>
      <c r="G861" s="174">
        <f t="shared" si="0"/>
        <v>0</v>
      </c>
      <c r="O861" s="168">
        <v>2</v>
      </c>
      <c r="AA861" s="144">
        <v>8</v>
      </c>
      <c r="AB861" s="144">
        <v>0</v>
      </c>
      <c r="AC861" s="144">
        <v>3</v>
      </c>
      <c r="AZ861" s="144">
        <v>1</v>
      </c>
      <c r="BA861" s="144">
        <f t="shared" si="1"/>
        <v>0</v>
      </c>
      <c r="BB861" s="144">
        <f t="shared" si="2"/>
        <v>0</v>
      </c>
      <c r="BC861" s="144">
        <f t="shared" si="3"/>
        <v>0</v>
      </c>
      <c r="BD861" s="144">
        <f t="shared" si="4"/>
        <v>0</v>
      </c>
      <c r="BE861" s="144">
        <f t="shared" si="5"/>
        <v>0</v>
      </c>
      <c r="CA861" s="168">
        <v>8</v>
      </c>
      <c r="CB861" s="168">
        <v>0</v>
      </c>
      <c r="CZ861" s="144">
        <v>0</v>
      </c>
    </row>
    <row r="862" spans="1:104" ht="12.75">
      <c r="A862" s="169">
        <v>142</v>
      </c>
      <c r="B862" s="170" t="s">
        <v>691</v>
      </c>
      <c r="C862" s="171" t="s">
        <v>692</v>
      </c>
      <c r="D862" s="172" t="s">
        <v>94</v>
      </c>
      <c r="E862" s="173">
        <v>1869.120082705</v>
      </c>
      <c r="F862" s="500">
        <v>0</v>
      </c>
      <c r="G862" s="174">
        <f t="shared" si="0"/>
        <v>0</v>
      </c>
      <c r="O862" s="168">
        <v>2</v>
      </c>
      <c r="AA862" s="144">
        <v>8</v>
      </c>
      <c r="AB862" s="144">
        <v>0</v>
      </c>
      <c r="AC862" s="144">
        <v>3</v>
      </c>
      <c r="AZ862" s="144">
        <v>1</v>
      </c>
      <c r="BA862" s="144">
        <f t="shared" si="1"/>
        <v>0</v>
      </c>
      <c r="BB862" s="144">
        <f t="shared" si="2"/>
        <v>0</v>
      </c>
      <c r="BC862" s="144">
        <f t="shared" si="3"/>
        <v>0</v>
      </c>
      <c r="BD862" s="144">
        <f t="shared" si="4"/>
        <v>0</v>
      </c>
      <c r="BE862" s="144">
        <f t="shared" si="5"/>
        <v>0</v>
      </c>
      <c r="CA862" s="168">
        <v>8</v>
      </c>
      <c r="CB862" s="168">
        <v>0</v>
      </c>
      <c r="CZ862" s="144">
        <v>0</v>
      </c>
    </row>
    <row r="863" spans="1:104" ht="12.75">
      <c r="A863" s="169">
        <v>143</v>
      </c>
      <c r="B863" s="170" t="s">
        <v>693</v>
      </c>
      <c r="C863" s="171" t="s">
        <v>694</v>
      </c>
      <c r="D863" s="172" t="s">
        <v>94</v>
      </c>
      <c r="E863" s="173">
        <v>98.374741195</v>
      </c>
      <c r="F863" s="500">
        <v>0</v>
      </c>
      <c r="G863" s="174">
        <f t="shared" si="0"/>
        <v>0</v>
      </c>
      <c r="O863" s="168">
        <v>2</v>
      </c>
      <c r="AA863" s="144">
        <v>8</v>
      </c>
      <c r="AB863" s="144">
        <v>0</v>
      </c>
      <c r="AC863" s="144">
        <v>3</v>
      </c>
      <c r="AZ863" s="144">
        <v>1</v>
      </c>
      <c r="BA863" s="144">
        <f t="shared" si="1"/>
        <v>0</v>
      </c>
      <c r="BB863" s="144">
        <f t="shared" si="2"/>
        <v>0</v>
      </c>
      <c r="BC863" s="144">
        <f t="shared" si="3"/>
        <v>0</v>
      </c>
      <c r="BD863" s="144">
        <f t="shared" si="4"/>
        <v>0</v>
      </c>
      <c r="BE863" s="144">
        <f t="shared" si="5"/>
        <v>0</v>
      </c>
      <c r="CA863" s="168">
        <v>8</v>
      </c>
      <c r="CB863" s="168">
        <v>0</v>
      </c>
      <c r="CZ863" s="144">
        <v>0</v>
      </c>
    </row>
    <row r="864" spans="1:104" ht="12.75">
      <c r="A864" s="169">
        <v>144</v>
      </c>
      <c r="B864" s="170" t="s">
        <v>695</v>
      </c>
      <c r="C864" s="171" t="s">
        <v>696</v>
      </c>
      <c r="D864" s="172" t="s">
        <v>94</v>
      </c>
      <c r="E864" s="173">
        <v>393.49896478</v>
      </c>
      <c r="F864" s="500">
        <v>0</v>
      </c>
      <c r="G864" s="174">
        <f t="shared" si="0"/>
        <v>0</v>
      </c>
      <c r="O864" s="168">
        <v>2</v>
      </c>
      <c r="AA864" s="144">
        <v>8</v>
      </c>
      <c r="AB864" s="144">
        <v>0</v>
      </c>
      <c r="AC864" s="144">
        <v>3</v>
      </c>
      <c r="AZ864" s="144">
        <v>1</v>
      </c>
      <c r="BA864" s="144">
        <f t="shared" si="1"/>
        <v>0</v>
      </c>
      <c r="BB864" s="144">
        <f t="shared" si="2"/>
        <v>0</v>
      </c>
      <c r="BC864" s="144">
        <f t="shared" si="3"/>
        <v>0</v>
      </c>
      <c r="BD864" s="144">
        <f t="shared" si="4"/>
        <v>0</v>
      </c>
      <c r="BE864" s="144">
        <f t="shared" si="5"/>
        <v>0</v>
      </c>
      <c r="CA864" s="168">
        <v>8</v>
      </c>
      <c r="CB864" s="168">
        <v>0</v>
      </c>
      <c r="CZ864" s="144">
        <v>0</v>
      </c>
    </row>
    <row r="865" spans="1:104" ht="12.75">
      <c r="A865" s="169">
        <v>145</v>
      </c>
      <c r="B865" s="170" t="s">
        <v>697</v>
      </c>
      <c r="C865" s="171" t="s">
        <v>698</v>
      </c>
      <c r="D865" s="172" t="s">
        <v>94</v>
      </c>
      <c r="E865" s="173">
        <v>98.374741195</v>
      </c>
      <c r="F865" s="500">
        <v>0</v>
      </c>
      <c r="G865" s="174">
        <f t="shared" si="0"/>
        <v>0</v>
      </c>
      <c r="O865" s="168">
        <v>2</v>
      </c>
      <c r="AA865" s="144">
        <v>8</v>
      </c>
      <c r="AB865" s="144">
        <v>0</v>
      </c>
      <c r="AC865" s="144">
        <v>3</v>
      </c>
      <c r="AZ865" s="144">
        <v>1</v>
      </c>
      <c r="BA865" s="144">
        <f t="shared" si="1"/>
        <v>0</v>
      </c>
      <c r="BB865" s="144">
        <f t="shared" si="2"/>
        <v>0</v>
      </c>
      <c r="BC865" s="144">
        <f t="shared" si="3"/>
        <v>0</v>
      </c>
      <c r="BD865" s="144">
        <f t="shared" si="4"/>
        <v>0</v>
      </c>
      <c r="BE865" s="144">
        <f t="shared" si="5"/>
        <v>0</v>
      </c>
      <c r="CA865" s="168">
        <v>8</v>
      </c>
      <c r="CB865" s="168">
        <v>0</v>
      </c>
      <c r="CZ865" s="144">
        <v>0</v>
      </c>
    </row>
    <row r="866" spans="1:104" ht="12.75">
      <c r="A866" s="169">
        <v>146</v>
      </c>
      <c r="B866" s="170" t="s">
        <v>699</v>
      </c>
      <c r="C866" s="171" t="s">
        <v>700</v>
      </c>
      <c r="D866" s="172" t="s">
        <v>94</v>
      </c>
      <c r="E866" s="173">
        <v>98.374741195</v>
      </c>
      <c r="F866" s="500">
        <v>0</v>
      </c>
      <c r="G866" s="174">
        <f t="shared" si="0"/>
        <v>0</v>
      </c>
      <c r="O866" s="168">
        <v>2</v>
      </c>
      <c r="AA866" s="144">
        <v>8</v>
      </c>
      <c r="AB866" s="144">
        <v>0</v>
      </c>
      <c r="AC866" s="144">
        <v>3</v>
      </c>
      <c r="AZ866" s="144">
        <v>1</v>
      </c>
      <c r="BA866" s="144">
        <f t="shared" si="1"/>
        <v>0</v>
      </c>
      <c r="BB866" s="144">
        <f t="shared" si="2"/>
        <v>0</v>
      </c>
      <c r="BC866" s="144">
        <f t="shared" si="3"/>
        <v>0</v>
      </c>
      <c r="BD866" s="144">
        <f t="shared" si="4"/>
        <v>0</v>
      </c>
      <c r="BE866" s="144">
        <f t="shared" si="5"/>
        <v>0</v>
      </c>
      <c r="CA866" s="168">
        <v>8</v>
      </c>
      <c r="CB866" s="168">
        <v>0</v>
      </c>
      <c r="CZ866" s="144">
        <v>0</v>
      </c>
    </row>
    <row r="867" spans="1:104" ht="12.75">
      <c r="A867" s="169">
        <v>147</v>
      </c>
      <c r="B867" s="170" t="s">
        <v>701</v>
      </c>
      <c r="C867" s="171" t="s">
        <v>702</v>
      </c>
      <c r="D867" s="172" t="s">
        <v>94</v>
      </c>
      <c r="E867" s="173">
        <v>98.374741195</v>
      </c>
      <c r="F867" s="500">
        <v>0</v>
      </c>
      <c r="G867" s="174">
        <f t="shared" si="0"/>
        <v>0</v>
      </c>
      <c r="O867" s="168">
        <v>2</v>
      </c>
      <c r="AA867" s="144">
        <v>8</v>
      </c>
      <c r="AB867" s="144">
        <v>0</v>
      </c>
      <c r="AC867" s="144">
        <v>3</v>
      </c>
      <c r="AZ867" s="144">
        <v>1</v>
      </c>
      <c r="BA867" s="144">
        <f t="shared" si="1"/>
        <v>0</v>
      </c>
      <c r="BB867" s="144">
        <f t="shared" si="2"/>
        <v>0</v>
      </c>
      <c r="BC867" s="144">
        <f t="shared" si="3"/>
        <v>0</v>
      </c>
      <c r="BD867" s="144">
        <f t="shared" si="4"/>
        <v>0</v>
      </c>
      <c r="BE867" s="144">
        <f t="shared" si="5"/>
        <v>0</v>
      </c>
      <c r="CA867" s="168">
        <v>8</v>
      </c>
      <c r="CB867" s="168">
        <v>0</v>
      </c>
      <c r="CZ867" s="144">
        <v>0</v>
      </c>
    </row>
    <row r="868" spans="1:57" ht="12.75">
      <c r="A868" s="180"/>
      <c r="B868" s="181" t="s">
        <v>76</v>
      </c>
      <c r="C868" s="182" t="str">
        <f>CONCATENATE(B858," ",C858)</f>
        <v>D96 Přesuny suti a vybouraných hmot</v>
      </c>
      <c r="D868" s="183"/>
      <c r="E868" s="184"/>
      <c r="F868" s="185"/>
      <c r="G868" s="186">
        <f>SUM(G858:G867)</f>
        <v>0</v>
      </c>
      <c r="O868" s="168">
        <v>4</v>
      </c>
      <c r="BA868" s="187">
        <f>SUM(BA858:BA867)</f>
        <v>0</v>
      </c>
      <c r="BB868" s="187">
        <f>SUM(BB858:BB867)</f>
        <v>0</v>
      </c>
      <c r="BC868" s="187">
        <f>SUM(BC858:BC867)</f>
        <v>0</v>
      </c>
      <c r="BD868" s="187">
        <f>SUM(BD858:BD867)</f>
        <v>0</v>
      </c>
      <c r="BE868" s="187">
        <f>SUM(BE858:BE867)</f>
        <v>0</v>
      </c>
    </row>
    <row r="869" ht="12.75">
      <c r="E869" s="144"/>
    </row>
    <row r="870" ht="12.75">
      <c r="E870" s="144"/>
    </row>
    <row r="871" ht="12.75">
      <c r="E871" s="144"/>
    </row>
    <row r="872" ht="12.75">
      <c r="E872" s="144"/>
    </row>
    <row r="873" ht="12.75">
      <c r="E873" s="144"/>
    </row>
    <row r="874" ht="12.75">
      <c r="E874" s="144"/>
    </row>
    <row r="875" ht="12.75">
      <c r="E875" s="144"/>
    </row>
    <row r="876" ht="12.75">
      <c r="E876" s="144"/>
    </row>
    <row r="877" ht="12.75">
      <c r="E877" s="144"/>
    </row>
    <row r="878" ht="12.75">
      <c r="E878" s="144"/>
    </row>
    <row r="879" ht="12.75">
      <c r="E879" s="144"/>
    </row>
    <row r="880" ht="12.75">
      <c r="E880" s="144"/>
    </row>
    <row r="881" ht="12.75">
      <c r="E881" s="144"/>
    </row>
    <row r="882" ht="12.75">
      <c r="E882" s="144"/>
    </row>
    <row r="883" ht="12.75">
      <c r="E883" s="144"/>
    </row>
    <row r="884" ht="12.75">
      <c r="E884" s="144"/>
    </row>
    <row r="885" ht="12.75">
      <c r="E885" s="144"/>
    </row>
    <row r="886" ht="12.75">
      <c r="E886" s="144"/>
    </row>
    <row r="887" ht="12.75">
      <c r="E887" s="144"/>
    </row>
    <row r="888" ht="12.75">
      <c r="E888" s="144"/>
    </row>
    <row r="889" ht="12.75">
      <c r="E889" s="144"/>
    </row>
    <row r="890" ht="12.75">
      <c r="E890" s="144"/>
    </row>
    <row r="891" ht="12.75">
      <c r="E891" s="144"/>
    </row>
    <row r="892" spans="1:7" ht="12.75">
      <c r="A892" s="188"/>
      <c r="B892" s="188"/>
      <c r="C892" s="188"/>
      <c r="D892" s="188"/>
      <c r="E892" s="188"/>
      <c r="F892" s="188"/>
      <c r="G892" s="188"/>
    </row>
    <row r="893" spans="1:7" ht="12.75">
      <c r="A893" s="188"/>
      <c r="B893" s="188"/>
      <c r="C893" s="188"/>
      <c r="D893" s="188"/>
      <c r="E893" s="188"/>
      <c r="F893" s="188"/>
      <c r="G893" s="188"/>
    </row>
    <row r="894" spans="1:7" ht="12.75">
      <c r="A894" s="188"/>
      <c r="B894" s="188"/>
      <c r="C894" s="188"/>
      <c r="D894" s="188"/>
      <c r="E894" s="188"/>
      <c r="F894" s="188"/>
      <c r="G894" s="188"/>
    </row>
    <row r="895" spans="1:7" ht="12.75">
      <c r="A895" s="188"/>
      <c r="B895" s="188"/>
      <c r="C895" s="188"/>
      <c r="D895" s="188"/>
      <c r="E895" s="188"/>
      <c r="F895" s="188"/>
      <c r="G895" s="188"/>
    </row>
    <row r="896" ht="12.75">
      <c r="E896" s="144"/>
    </row>
    <row r="897" ht="12.75">
      <c r="E897" s="144"/>
    </row>
    <row r="898" ht="12.75">
      <c r="E898" s="144"/>
    </row>
    <row r="899" ht="12.75">
      <c r="E899" s="144"/>
    </row>
    <row r="900" ht="12.75">
      <c r="E900" s="144"/>
    </row>
    <row r="901" ht="12.75">
      <c r="E901" s="144"/>
    </row>
    <row r="902" ht="12.75">
      <c r="E902" s="144"/>
    </row>
    <row r="903" ht="12.75">
      <c r="E903" s="144"/>
    </row>
    <row r="904" ht="12.75">
      <c r="E904" s="144"/>
    </row>
    <row r="905" ht="12.75">
      <c r="E905" s="144"/>
    </row>
    <row r="906" ht="12.75">
      <c r="E906" s="144"/>
    </row>
    <row r="907" ht="12.75">
      <c r="E907" s="144"/>
    </row>
    <row r="908" ht="12.75">
      <c r="E908" s="144"/>
    </row>
    <row r="909" ht="12.75">
      <c r="E909" s="144"/>
    </row>
    <row r="910" ht="12.75">
      <c r="E910" s="144"/>
    </row>
    <row r="911" ht="12.75">
      <c r="E911" s="144"/>
    </row>
    <row r="912" ht="12.75">
      <c r="E912" s="144"/>
    </row>
    <row r="913" ht="12.75">
      <c r="E913" s="144"/>
    </row>
    <row r="914" ht="12.75">
      <c r="E914" s="144"/>
    </row>
    <row r="915" ht="12.75">
      <c r="E915" s="144"/>
    </row>
    <row r="916" ht="12.75">
      <c r="E916" s="144"/>
    </row>
    <row r="917" ht="12.75">
      <c r="E917" s="144"/>
    </row>
    <row r="918" ht="12.75">
      <c r="E918" s="144"/>
    </row>
    <row r="919" ht="12.75">
      <c r="E919" s="144"/>
    </row>
    <row r="920" ht="12.75">
      <c r="E920" s="144"/>
    </row>
    <row r="921" ht="12.75">
      <c r="E921" s="144"/>
    </row>
    <row r="922" ht="12.75">
      <c r="E922" s="144"/>
    </row>
    <row r="923" ht="12.75">
      <c r="E923" s="144"/>
    </row>
    <row r="924" ht="12.75">
      <c r="E924" s="144"/>
    </row>
    <row r="925" ht="12.75">
      <c r="E925" s="144"/>
    </row>
    <row r="926" ht="12.75">
      <c r="E926" s="144"/>
    </row>
    <row r="927" spans="1:2" ht="12.75">
      <c r="A927" s="189"/>
      <c r="B927" s="189"/>
    </row>
    <row r="928" spans="1:7" ht="12.75">
      <c r="A928" s="188"/>
      <c r="B928" s="188"/>
      <c r="C928" s="191"/>
      <c r="D928" s="191"/>
      <c r="E928" s="192"/>
      <c r="F928" s="191"/>
      <c r="G928" s="193"/>
    </row>
    <row r="929" spans="1:7" ht="12.75">
      <c r="A929" s="194"/>
      <c r="B929" s="194"/>
      <c r="C929" s="188"/>
      <c r="D929" s="188"/>
      <c r="E929" s="195"/>
      <c r="F929" s="188"/>
      <c r="G929" s="188"/>
    </row>
    <row r="930" spans="1:7" ht="12.75">
      <c r="A930" s="188"/>
      <c r="B930" s="188"/>
      <c r="C930" s="188"/>
      <c r="D930" s="188"/>
      <c r="E930" s="195"/>
      <c r="F930" s="188"/>
      <c r="G930" s="188"/>
    </row>
    <row r="931" spans="1:7" ht="12.75">
      <c r="A931" s="188"/>
      <c r="B931" s="188"/>
      <c r="C931" s="188"/>
      <c r="D931" s="188"/>
      <c r="E931" s="195"/>
      <c r="F931" s="188"/>
      <c r="G931" s="188"/>
    </row>
    <row r="932" spans="1:7" ht="12.75">
      <c r="A932" s="188"/>
      <c r="B932" s="188"/>
      <c r="C932" s="188"/>
      <c r="D932" s="188"/>
      <c r="E932" s="195"/>
      <c r="F932" s="188"/>
      <c r="G932" s="188"/>
    </row>
    <row r="933" spans="1:7" ht="12.75">
      <c r="A933" s="188"/>
      <c r="B933" s="188"/>
      <c r="C933" s="188"/>
      <c r="D933" s="188"/>
      <c r="E933" s="195"/>
      <c r="F933" s="188"/>
      <c r="G933" s="188"/>
    </row>
    <row r="934" spans="1:7" ht="12.75">
      <c r="A934" s="188"/>
      <c r="B934" s="188"/>
      <c r="C934" s="188"/>
      <c r="D934" s="188"/>
      <c r="E934" s="195"/>
      <c r="F934" s="188"/>
      <c r="G934" s="188"/>
    </row>
    <row r="935" spans="1:7" ht="12.75">
      <c r="A935" s="188"/>
      <c r="B935" s="188"/>
      <c r="C935" s="188"/>
      <c r="D935" s="188"/>
      <c r="E935" s="195"/>
      <c r="F935" s="188"/>
      <c r="G935" s="188"/>
    </row>
    <row r="936" spans="1:7" ht="12.75">
      <c r="A936" s="188"/>
      <c r="B936" s="188"/>
      <c r="C936" s="188"/>
      <c r="D936" s="188"/>
      <c r="E936" s="195"/>
      <c r="F936" s="188"/>
      <c r="G936" s="188"/>
    </row>
    <row r="937" spans="1:7" ht="12.75">
      <c r="A937" s="188"/>
      <c r="B937" s="188"/>
      <c r="C937" s="188"/>
      <c r="D937" s="188"/>
      <c r="E937" s="195"/>
      <c r="F937" s="188"/>
      <c r="G937" s="188"/>
    </row>
    <row r="938" spans="1:7" ht="12.75">
      <c r="A938" s="188"/>
      <c r="B938" s="188"/>
      <c r="C938" s="188"/>
      <c r="D938" s="188"/>
      <c r="E938" s="195"/>
      <c r="F938" s="188"/>
      <c r="G938" s="188"/>
    </row>
    <row r="939" spans="1:7" ht="12.75">
      <c r="A939" s="188"/>
      <c r="B939" s="188"/>
      <c r="C939" s="188"/>
      <c r="D939" s="188"/>
      <c r="E939" s="195"/>
      <c r="F939" s="188"/>
      <c r="G939" s="188"/>
    </row>
    <row r="940" spans="1:7" ht="12.75">
      <c r="A940" s="188"/>
      <c r="B940" s="188"/>
      <c r="C940" s="188"/>
      <c r="D940" s="188"/>
      <c r="E940" s="195"/>
      <c r="F940" s="188"/>
      <c r="G940" s="188"/>
    </row>
    <row r="941" spans="1:7" ht="12.75">
      <c r="A941" s="188"/>
      <c r="B941" s="188"/>
      <c r="C941" s="188"/>
      <c r="D941" s="188"/>
      <c r="E941" s="195"/>
      <c r="F941" s="188"/>
      <c r="G941" s="188"/>
    </row>
  </sheetData>
  <sheetProtection password="DA77" sheet="1" objects="1" scenarios="1"/>
  <mergeCells count="671">
    <mergeCell ref="C855:D855"/>
    <mergeCell ref="C856:D856"/>
    <mergeCell ref="C841:D841"/>
    <mergeCell ref="C850:D850"/>
    <mergeCell ref="C851:D851"/>
    <mergeCell ref="C852:D852"/>
    <mergeCell ref="C853:D853"/>
    <mergeCell ref="C854:D854"/>
    <mergeCell ref="C835:D835"/>
    <mergeCell ref="C836:D836"/>
    <mergeCell ref="C837:D837"/>
    <mergeCell ref="C838:D838"/>
    <mergeCell ref="C839:D839"/>
    <mergeCell ref="C840:D840"/>
    <mergeCell ref="C829:D829"/>
    <mergeCell ref="C830:D830"/>
    <mergeCell ref="C831:D831"/>
    <mergeCell ref="C832:D832"/>
    <mergeCell ref="C833:D833"/>
    <mergeCell ref="C834:D834"/>
    <mergeCell ref="C823:D823"/>
    <mergeCell ref="C824:D824"/>
    <mergeCell ref="C825:D825"/>
    <mergeCell ref="C826:D826"/>
    <mergeCell ref="C827:D827"/>
    <mergeCell ref="C828:D828"/>
    <mergeCell ref="C817:D817"/>
    <mergeCell ref="C818:D818"/>
    <mergeCell ref="C819:D819"/>
    <mergeCell ref="C820:D820"/>
    <mergeCell ref="C821:D821"/>
    <mergeCell ref="C822:D822"/>
    <mergeCell ref="C811:D811"/>
    <mergeCell ref="C812:D812"/>
    <mergeCell ref="C813:D813"/>
    <mergeCell ref="C814:D814"/>
    <mergeCell ref="C815:D815"/>
    <mergeCell ref="C816:D816"/>
    <mergeCell ref="C805:D805"/>
    <mergeCell ref="C806:D806"/>
    <mergeCell ref="C807:D807"/>
    <mergeCell ref="C808:D808"/>
    <mergeCell ref="C809:D809"/>
    <mergeCell ref="C810:D810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781:D781"/>
    <mergeCell ref="C782:D782"/>
    <mergeCell ref="C787:D787"/>
    <mergeCell ref="C788:D788"/>
    <mergeCell ref="C789:D789"/>
    <mergeCell ref="C790:D790"/>
    <mergeCell ref="C774:D774"/>
    <mergeCell ref="C776:D776"/>
    <mergeCell ref="C777:D777"/>
    <mergeCell ref="C778:D778"/>
    <mergeCell ref="C779:D779"/>
    <mergeCell ref="C780:D780"/>
    <mergeCell ref="C765:D765"/>
    <mergeCell ref="C766:D766"/>
    <mergeCell ref="C769:D769"/>
    <mergeCell ref="C770:D770"/>
    <mergeCell ref="C771:D771"/>
    <mergeCell ref="C772:D772"/>
    <mergeCell ref="C759:D759"/>
    <mergeCell ref="C760:D760"/>
    <mergeCell ref="C761:D761"/>
    <mergeCell ref="C762:D762"/>
    <mergeCell ref="C763:D763"/>
    <mergeCell ref="C764:D764"/>
    <mergeCell ref="C753:D753"/>
    <mergeCell ref="C754:D754"/>
    <mergeCell ref="C755:D755"/>
    <mergeCell ref="C756:D756"/>
    <mergeCell ref="C757:D757"/>
    <mergeCell ref="C758:D758"/>
    <mergeCell ref="C747:D747"/>
    <mergeCell ref="C748:D748"/>
    <mergeCell ref="C749:D749"/>
    <mergeCell ref="C750:D750"/>
    <mergeCell ref="C751:D751"/>
    <mergeCell ref="C752:D752"/>
    <mergeCell ref="C735:D735"/>
    <mergeCell ref="C736:D736"/>
    <mergeCell ref="C737:D737"/>
    <mergeCell ref="C742:D742"/>
    <mergeCell ref="C743:D743"/>
    <mergeCell ref="C744:D744"/>
    <mergeCell ref="C745:D745"/>
    <mergeCell ref="C746:D746"/>
    <mergeCell ref="C729:D729"/>
    <mergeCell ref="C730:D730"/>
    <mergeCell ref="C731:D731"/>
    <mergeCell ref="C732:D732"/>
    <mergeCell ref="C733:D733"/>
    <mergeCell ref="C734:D734"/>
    <mergeCell ref="C722:D722"/>
    <mergeCell ref="C724:D724"/>
    <mergeCell ref="C725:D725"/>
    <mergeCell ref="C726:D726"/>
    <mergeCell ref="C727:D727"/>
    <mergeCell ref="C728:D728"/>
    <mergeCell ref="C714:D714"/>
    <mergeCell ref="C716:D716"/>
    <mergeCell ref="C717:D717"/>
    <mergeCell ref="C718:D718"/>
    <mergeCell ref="C720:D720"/>
    <mergeCell ref="C721:D721"/>
    <mergeCell ref="C708:D708"/>
    <mergeCell ref="C709:D709"/>
    <mergeCell ref="C710:D710"/>
    <mergeCell ref="C711:D711"/>
    <mergeCell ref="C712:D712"/>
    <mergeCell ref="C713:D713"/>
    <mergeCell ref="C702:D702"/>
    <mergeCell ref="C703:D703"/>
    <mergeCell ref="C704:D704"/>
    <mergeCell ref="C705:D705"/>
    <mergeCell ref="C706:D706"/>
    <mergeCell ref="C707:D707"/>
    <mergeCell ref="C695:D695"/>
    <mergeCell ref="C696:D696"/>
    <mergeCell ref="C697:D697"/>
    <mergeCell ref="C698:D698"/>
    <mergeCell ref="C699:D699"/>
    <mergeCell ref="C701:D701"/>
    <mergeCell ref="C689:D689"/>
    <mergeCell ref="C690:D690"/>
    <mergeCell ref="C691:D691"/>
    <mergeCell ref="C692:D692"/>
    <mergeCell ref="C693:D693"/>
    <mergeCell ref="C694:D694"/>
    <mergeCell ref="C681:D681"/>
    <mergeCell ref="C682:D682"/>
    <mergeCell ref="C683:D683"/>
    <mergeCell ref="C684:D684"/>
    <mergeCell ref="C685:D685"/>
    <mergeCell ref="C686:D686"/>
    <mergeCell ref="C687:D687"/>
    <mergeCell ref="C688:D688"/>
    <mergeCell ref="C668:D668"/>
    <mergeCell ref="C670:D670"/>
    <mergeCell ref="C671:D671"/>
    <mergeCell ref="C672:D672"/>
    <mergeCell ref="C674:D674"/>
    <mergeCell ref="C676:D676"/>
    <mergeCell ref="C661:D661"/>
    <mergeCell ref="C662:D662"/>
    <mergeCell ref="C664:D664"/>
    <mergeCell ref="C665:D665"/>
    <mergeCell ref="C666:D666"/>
    <mergeCell ref="C667:D667"/>
    <mergeCell ref="C654:D654"/>
    <mergeCell ref="C656:D656"/>
    <mergeCell ref="C657:D657"/>
    <mergeCell ref="C658:D658"/>
    <mergeCell ref="C659:D659"/>
    <mergeCell ref="C660:D660"/>
    <mergeCell ref="C648:D648"/>
    <mergeCell ref="C649:D649"/>
    <mergeCell ref="C650:D650"/>
    <mergeCell ref="C651:D651"/>
    <mergeCell ref="C652:D652"/>
    <mergeCell ref="C653:D653"/>
    <mergeCell ref="C636:D636"/>
    <mergeCell ref="C637:D637"/>
    <mergeCell ref="C638:D638"/>
    <mergeCell ref="C643:D643"/>
    <mergeCell ref="C644:D644"/>
    <mergeCell ref="C645:D645"/>
    <mergeCell ref="C646:D646"/>
    <mergeCell ref="C647:D647"/>
    <mergeCell ref="C628:D628"/>
    <mergeCell ref="C630:D630"/>
    <mergeCell ref="C631:D631"/>
    <mergeCell ref="C632:D632"/>
    <mergeCell ref="C633:D633"/>
    <mergeCell ref="C635:D635"/>
    <mergeCell ref="C613:D613"/>
    <mergeCell ref="C615:D615"/>
    <mergeCell ref="C616:D616"/>
    <mergeCell ref="C622:D622"/>
    <mergeCell ref="C623:D623"/>
    <mergeCell ref="C624:D624"/>
    <mergeCell ref="C626:D626"/>
    <mergeCell ref="C627:D627"/>
    <mergeCell ref="C605:D605"/>
    <mergeCell ref="C607:D607"/>
    <mergeCell ref="C608:D608"/>
    <mergeCell ref="C610:D610"/>
    <mergeCell ref="C611:D611"/>
    <mergeCell ref="C612:D612"/>
    <mergeCell ref="C595:D595"/>
    <mergeCell ref="C596:D596"/>
    <mergeCell ref="C597:D597"/>
    <mergeCell ref="C598:D598"/>
    <mergeCell ref="C600:D600"/>
    <mergeCell ref="C603:D603"/>
    <mergeCell ref="C588:D588"/>
    <mergeCell ref="C590:D590"/>
    <mergeCell ref="C591:D591"/>
    <mergeCell ref="C592:D592"/>
    <mergeCell ref="C593:D593"/>
    <mergeCell ref="C594:D594"/>
    <mergeCell ref="C582:D582"/>
    <mergeCell ref="C583:D583"/>
    <mergeCell ref="C584:D584"/>
    <mergeCell ref="C585:D585"/>
    <mergeCell ref="C586:D586"/>
    <mergeCell ref="C587:D587"/>
    <mergeCell ref="C574:D574"/>
    <mergeCell ref="C575:D575"/>
    <mergeCell ref="C577:D577"/>
    <mergeCell ref="C578:D578"/>
    <mergeCell ref="C580:D580"/>
    <mergeCell ref="C581:D581"/>
    <mergeCell ref="C568:D568"/>
    <mergeCell ref="C569:D569"/>
    <mergeCell ref="C570:D570"/>
    <mergeCell ref="C571:D571"/>
    <mergeCell ref="C572:D572"/>
    <mergeCell ref="C573:D573"/>
    <mergeCell ref="C561:D561"/>
    <mergeCell ref="C562:D562"/>
    <mergeCell ref="C563:D563"/>
    <mergeCell ref="C564:D564"/>
    <mergeCell ref="C565:D565"/>
    <mergeCell ref="C566:D566"/>
    <mergeCell ref="C551:D551"/>
    <mergeCell ref="C554:D554"/>
    <mergeCell ref="C555:D555"/>
    <mergeCell ref="C557:D557"/>
    <mergeCell ref="C559:D559"/>
    <mergeCell ref="C560:D560"/>
    <mergeCell ref="C543:D543"/>
    <mergeCell ref="C544:D544"/>
    <mergeCell ref="C545:D545"/>
    <mergeCell ref="C547:D547"/>
    <mergeCell ref="C548:D548"/>
    <mergeCell ref="C549:D549"/>
    <mergeCell ref="C535:D535"/>
    <mergeCell ref="C537:D537"/>
    <mergeCell ref="C538:D538"/>
    <mergeCell ref="C539:D539"/>
    <mergeCell ref="C540:D540"/>
    <mergeCell ref="C541:D541"/>
    <mergeCell ref="C529:D529"/>
    <mergeCell ref="C530:D530"/>
    <mergeCell ref="C531:D531"/>
    <mergeCell ref="C532:D532"/>
    <mergeCell ref="C533:D533"/>
    <mergeCell ref="C534:D534"/>
    <mergeCell ref="C522:D522"/>
    <mergeCell ref="C523:D523"/>
    <mergeCell ref="C524:D524"/>
    <mergeCell ref="C525:D525"/>
    <mergeCell ref="C527:D527"/>
    <mergeCell ref="C528:D528"/>
    <mergeCell ref="C515:D515"/>
    <mergeCell ref="C517:D517"/>
    <mergeCell ref="C518:D518"/>
    <mergeCell ref="C519:D519"/>
    <mergeCell ref="C520:D520"/>
    <mergeCell ref="C521:D521"/>
    <mergeCell ref="C501:D501"/>
    <mergeCell ref="C502:D502"/>
    <mergeCell ref="C509:D509"/>
    <mergeCell ref="C510:D510"/>
    <mergeCell ref="C511:D511"/>
    <mergeCell ref="C512:D512"/>
    <mergeCell ref="C513:D513"/>
    <mergeCell ref="C514:D514"/>
    <mergeCell ref="C494:D494"/>
    <mergeCell ref="C495:D495"/>
    <mergeCell ref="C496:D496"/>
    <mergeCell ref="C497:D497"/>
    <mergeCell ref="C499:D499"/>
    <mergeCell ref="C500:D500"/>
    <mergeCell ref="C486:D486"/>
    <mergeCell ref="C487:D487"/>
    <mergeCell ref="C488:D488"/>
    <mergeCell ref="C489:D489"/>
    <mergeCell ref="C491:D491"/>
    <mergeCell ref="C492:D492"/>
    <mergeCell ref="C478:D478"/>
    <mergeCell ref="C479:D479"/>
    <mergeCell ref="C480:D480"/>
    <mergeCell ref="C481:D481"/>
    <mergeCell ref="C483:D483"/>
    <mergeCell ref="C484:D484"/>
    <mergeCell ref="C470:D470"/>
    <mergeCell ref="C471:D471"/>
    <mergeCell ref="C473:D473"/>
    <mergeCell ref="C474:D474"/>
    <mergeCell ref="C475:D475"/>
    <mergeCell ref="C476:D476"/>
    <mergeCell ref="C462:D462"/>
    <mergeCell ref="C463:D463"/>
    <mergeCell ref="C465:D465"/>
    <mergeCell ref="C466:D466"/>
    <mergeCell ref="C468:D468"/>
    <mergeCell ref="C469:D469"/>
    <mergeCell ref="C456:D456"/>
    <mergeCell ref="C457:D457"/>
    <mergeCell ref="C458:D458"/>
    <mergeCell ref="C459:D459"/>
    <mergeCell ref="C460:D460"/>
    <mergeCell ref="C461:D461"/>
    <mergeCell ref="C450:D450"/>
    <mergeCell ref="C451:D451"/>
    <mergeCell ref="C452:D452"/>
    <mergeCell ref="C453:D453"/>
    <mergeCell ref="C454:D454"/>
    <mergeCell ref="C455:D455"/>
    <mergeCell ref="C444:D444"/>
    <mergeCell ref="C445:D445"/>
    <mergeCell ref="C446:D446"/>
    <mergeCell ref="C447:D447"/>
    <mergeCell ref="C448:D448"/>
    <mergeCell ref="C449:D449"/>
    <mergeCell ref="C438:D438"/>
    <mergeCell ref="C439:D439"/>
    <mergeCell ref="C440:D440"/>
    <mergeCell ref="C441:D441"/>
    <mergeCell ref="C442:D442"/>
    <mergeCell ref="C443:D443"/>
    <mergeCell ref="C423:D423"/>
    <mergeCell ref="C424:D424"/>
    <mergeCell ref="C425:D425"/>
    <mergeCell ref="C427:D427"/>
    <mergeCell ref="C428:D428"/>
    <mergeCell ref="C429:D429"/>
    <mergeCell ref="C410:D410"/>
    <mergeCell ref="C411:D411"/>
    <mergeCell ref="C416:D416"/>
    <mergeCell ref="C417:D417"/>
    <mergeCell ref="C418:D418"/>
    <mergeCell ref="C419:D419"/>
    <mergeCell ref="C420:D420"/>
    <mergeCell ref="C421:D421"/>
    <mergeCell ref="C402:D402"/>
    <mergeCell ref="C403:D403"/>
    <mergeCell ref="C404:D404"/>
    <mergeCell ref="C405:D405"/>
    <mergeCell ref="C407:D407"/>
    <mergeCell ref="C408:D408"/>
    <mergeCell ref="C394:D394"/>
    <mergeCell ref="C395:D395"/>
    <mergeCell ref="C397:D397"/>
    <mergeCell ref="C398:D398"/>
    <mergeCell ref="C399:D399"/>
    <mergeCell ref="C401:D401"/>
    <mergeCell ref="C388:D388"/>
    <mergeCell ref="C389:D389"/>
    <mergeCell ref="C390:D390"/>
    <mergeCell ref="C391:D391"/>
    <mergeCell ref="C392:D392"/>
    <mergeCell ref="C393:D393"/>
    <mergeCell ref="C381:D381"/>
    <mergeCell ref="C382:D382"/>
    <mergeCell ref="C383:D383"/>
    <mergeCell ref="C384:D384"/>
    <mergeCell ref="C385:D385"/>
    <mergeCell ref="C386:D386"/>
    <mergeCell ref="C375:D375"/>
    <mergeCell ref="C376:D376"/>
    <mergeCell ref="C377:D377"/>
    <mergeCell ref="C378:D378"/>
    <mergeCell ref="C379:D379"/>
    <mergeCell ref="C380:D380"/>
    <mergeCell ref="C363:D363"/>
    <mergeCell ref="C364:D364"/>
    <mergeCell ref="C365:D365"/>
    <mergeCell ref="C366:D366"/>
    <mergeCell ref="C367:D367"/>
    <mergeCell ref="C368:D368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44:D344"/>
    <mergeCell ref="C345:D345"/>
    <mergeCell ref="C347:D347"/>
    <mergeCell ref="C348:D348"/>
    <mergeCell ref="C349:D349"/>
    <mergeCell ref="C350:D350"/>
    <mergeCell ref="C338:D338"/>
    <mergeCell ref="C339:D339"/>
    <mergeCell ref="C340:D340"/>
    <mergeCell ref="C341:D341"/>
    <mergeCell ref="C342:D342"/>
    <mergeCell ref="C343:D343"/>
    <mergeCell ref="C331:D331"/>
    <mergeCell ref="C332:D332"/>
    <mergeCell ref="C333:D333"/>
    <mergeCell ref="C335:D335"/>
    <mergeCell ref="C336:D336"/>
    <mergeCell ref="C337:D337"/>
    <mergeCell ref="C325:D325"/>
    <mergeCell ref="C326:D326"/>
    <mergeCell ref="C327:D327"/>
    <mergeCell ref="C328:D328"/>
    <mergeCell ref="C329:D329"/>
    <mergeCell ref="C330:D330"/>
    <mergeCell ref="C318:D318"/>
    <mergeCell ref="C319:D319"/>
    <mergeCell ref="C321:D321"/>
    <mergeCell ref="C322:D322"/>
    <mergeCell ref="C323:D323"/>
    <mergeCell ref="C324:D324"/>
    <mergeCell ref="C312:D312"/>
    <mergeCell ref="C313:D313"/>
    <mergeCell ref="C314:D314"/>
    <mergeCell ref="C315:D315"/>
    <mergeCell ref="C316:D316"/>
    <mergeCell ref="C317:D317"/>
    <mergeCell ref="C304:D304"/>
    <mergeCell ref="C306:D306"/>
    <mergeCell ref="C307:D307"/>
    <mergeCell ref="C308:D308"/>
    <mergeCell ref="C310:D310"/>
    <mergeCell ref="C311:D311"/>
    <mergeCell ref="C297:D297"/>
    <mergeCell ref="C298:D298"/>
    <mergeCell ref="C300:D300"/>
    <mergeCell ref="C301:D301"/>
    <mergeCell ref="C302:D302"/>
    <mergeCell ref="C303:D303"/>
    <mergeCell ref="C285:D285"/>
    <mergeCell ref="C286:D286"/>
    <mergeCell ref="C287:D287"/>
    <mergeCell ref="C291:D291"/>
    <mergeCell ref="C292:D292"/>
    <mergeCell ref="C293:D293"/>
    <mergeCell ref="C295:D295"/>
    <mergeCell ref="C296:D296"/>
    <mergeCell ref="C278:D278"/>
    <mergeCell ref="C279:D279"/>
    <mergeCell ref="C280:D280"/>
    <mergeCell ref="C282:D282"/>
    <mergeCell ref="C283:D283"/>
    <mergeCell ref="C284:D284"/>
    <mergeCell ref="C272:D272"/>
    <mergeCell ref="C273:D273"/>
    <mergeCell ref="C274:D274"/>
    <mergeCell ref="C275:D275"/>
    <mergeCell ref="C276:D276"/>
    <mergeCell ref="C277:D277"/>
    <mergeCell ref="C264:D264"/>
    <mergeCell ref="C266:D266"/>
    <mergeCell ref="C267:D267"/>
    <mergeCell ref="C268:D268"/>
    <mergeCell ref="C270:D270"/>
    <mergeCell ref="C271:D271"/>
    <mergeCell ref="C257:D257"/>
    <mergeCell ref="C259:D259"/>
    <mergeCell ref="C260:D260"/>
    <mergeCell ref="C261:D261"/>
    <mergeCell ref="C262:D262"/>
    <mergeCell ref="C263:D263"/>
    <mergeCell ref="C251:D251"/>
    <mergeCell ref="C252:D252"/>
    <mergeCell ref="C253:D253"/>
    <mergeCell ref="C254:D254"/>
    <mergeCell ref="C255:D255"/>
    <mergeCell ref="C256:D256"/>
    <mergeCell ref="C244:D244"/>
    <mergeCell ref="C245:D245"/>
    <mergeCell ref="C246:D246"/>
    <mergeCell ref="C247:D247"/>
    <mergeCell ref="C248:D248"/>
    <mergeCell ref="C250:D250"/>
    <mergeCell ref="C234:D234"/>
    <mergeCell ref="C235:D235"/>
    <mergeCell ref="C236:D236"/>
    <mergeCell ref="C237:D237"/>
    <mergeCell ref="C238:D238"/>
    <mergeCell ref="C240:D240"/>
    <mergeCell ref="C241:D241"/>
    <mergeCell ref="C242:D242"/>
    <mergeCell ref="C212:D212"/>
    <mergeCell ref="C213:D213"/>
    <mergeCell ref="C215:D215"/>
    <mergeCell ref="C216:D216"/>
    <mergeCell ref="C218:D218"/>
    <mergeCell ref="C219:D219"/>
    <mergeCell ref="C220:D220"/>
    <mergeCell ref="C222:D222"/>
    <mergeCell ref="C223:D223"/>
    <mergeCell ref="C204:D204"/>
    <mergeCell ref="C205:D205"/>
    <mergeCell ref="C206:D206"/>
    <mergeCell ref="C207:D207"/>
    <mergeCell ref="C208:D208"/>
    <mergeCell ref="C224:D224"/>
    <mergeCell ref="C225:D225"/>
    <mergeCell ref="C226:D226"/>
    <mergeCell ref="C192:D192"/>
    <mergeCell ref="C193:D193"/>
    <mergeCell ref="C195:D195"/>
    <mergeCell ref="C200:D200"/>
    <mergeCell ref="C201:D201"/>
    <mergeCell ref="C202:D202"/>
    <mergeCell ref="C203:D203"/>
    <mergeCell ref="C183:D183"/>
    <mergeCell ref="C184:D184"/>
    <mergeCell ref="C186:D186"/>
    <mergeCell ref="C187:D187"/>
    <mergeCell ref="C188:D188"/>
    <mergeCell ref="C175:D175"/>
    <mergeCell ref="C176:D176"/>
    <mergeCell ref="C178:D178"/>
    <mergeCell ref="C179:D179"/>
    <mergeCell ref="C180:D180"/>
    <mergeCell ref="C182:D182"/>
    <mergeCell ref="C162:D162"/>
    <mergeCell ref="C166:D166"/>
    <mergeCell ref="C167:D167"/>
    <mergeCell ref="C168:D168"/>
    <mergeCell ref="C170:D170"/>
    <mergeCell ref="C171:D171"/>
    <mergeCell ref="C172:D172"/>
    <mergeCell ref="C174:D174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1:D131"/>
    <mergeCell ref="C132:D132"/>
    <mergeCell ref="C133:D133"/>
    <mergeCell ref="C134:D134"/>
    <mergeCell ref="C135:D135"/>
    <mergeCell ref="C137:D137"/>
    <mergeCell ref="C124:D124"/>
    <mergeCell ref="C125:D125"/>
    <mergeCell ref="C126:D126"/>
    <mergeCell ref="C127:D127"/>
    <mergeCell ref="C129:D129"/>
    <mergeCell ref="C130:D130"/>
    <mergeCell ref="C118:D118"/>
    <mergeCell ref="C119:D119"/>
    <mergeCell ref="C120:D120"/>
    <mergeCell ref="C121:D121"/>
    <mergeCell ref="C122:D122"/>
    <mergeCell ref="C123:D123"/>
    <mergeCell ref="C111:D111"/>
    <mergeCell ref="C112:D112"/>
    <mergeCell ref="C113:D113"/>
    <mergeCell ref="C115:D115"/>
    <mergeCell ref="C116:D116"/>
    <mergeCell ref="C117:D117"/>
    <mergeCell ref="C105:D105"/>
    <mergeCell ref="C106:D106"/>
    <mergeCell ref="C107:D107"/>
    <mergeCell ref="C108:D108"/>
    <mergeCell ref="C109:D109"/>
    <mergeCell ref="C110:D110"/>
    <mergeCell ref="C94:D94"/>
    <mergeCell ref="C95:D95"/>
    <mergeCell ref="C96:D96"/>
    <mergeCell ref="C100:D100"/>
    <mergeCell ref="C101:D101"/>
    <mergeCell ref="C102:D102"/>
    <mergeCell ref="C104:D104"/>
    <mergeCell ref="C85:D85"/>
    <mergeCell ref="C86:D86"/>
    <mergeCell ref="C88:D88"/>
    <mergeCell ref="C89:D89"/>
    <mergeCell ref="C90:D90"/>
    <mergeCell ref="C77:D77"/>
    <mergeCell ref="C78:D78"/>
    <mergeCell ref="C79:D79"/>
    <mergeCell ref="C81:D81"/>
    <mergeCell ref="C82:D82"/>
    <mergeCell ref="C84:D84"/>
    <mergeCell ref="C70:D70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67:D67"/>
    <mergeCell ref="C69:D69"/>
    <mergeCell ref="C55:D55"/>
    <mergeCell ref="C56:D56"/>
    <mergeCell ref="C58:D58"/>
    <mergeCell ref="C59:D59"/>
    <mergeCell ref="C61:D61"/>
    <mergeCell ref="C62:D62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5:D35"/>
    <mergeCell ref="C36:D36"/>
    <mergeCell ref="C37:D37"/>
    <mergeCell ref="C39:D39"/>
    <mergeCell ref="C40:D40"/>
    <mergeCell ref="C41:D41"/>
    <mergeCell ref="C27:D27"/>
    <mergeCell ref="C28:D28"/>
    <mergeCell ref="C29:D29"/>
    <mergeCell ref="C31:D31"/>
    <mergeCell ref="C32:D32"/>
    <mergeCell ref="C33:D33"/>
    <mergeCell ref="C21:D21"/>
    <mergeCell ref="C23:D23"/>
    <mergeCell ref="C24:D24"/>
    <mergeCell ref="C25:D25"/>
    <mergeCell ref="C26:D26"/>
    <mergeCell ref="C13:D13"/>
    <mergeCell ref="C14:D14"/>
    <mergeCell ref="C16:D16"/>
    <mergeCell ref="C17:D17"/>
    <mergeCell ref="C18:D18"/>
    <mergeCell ref="C19:D19"/>
    <mergeCell ref="A1:G1"/>
    <mergeCell ref="A3:B3"/>
    <mergeCell ref="A4:B4"/>
    <mergeCell ref="E4:G4"/>
    <mergeCell ref="C9:D9"/>
    <mergeCell ref="C10:D10"/>
    <mergeCell ref="C11:D11"/>
    <mergeCell ref="C12:D12"/>
    <mergeCell ref="C20:D20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view="pageBreakPreview" zoomScale="115" zoomScaleSheetLayoutView="115" workbookViewId="0" topLeftCell="A1">
      <selection activeCell="F7" sqref="F7"/>
    </sheetView>
  </sheetViews>
  <sheetFormatPr defaultColWidth="11.375" defaultRowHeight="12.75"/>
  <cols>
    <col min="1" max="2" width="3.375" style="484" customWidth="1"/>
    <col min="3" max="3" width="61.875" style="484" customWidth="1"/>
    <col min="4" max="4" width="14.75390625" style="491" bestFit="1" customWidth="1"/>
    <col min="5" max="5" width="9.125" style="492" customWidth="1"/>
    <col min="6" max="6" width="9.00390625" style="492" customWidth="1"/>
    <col min="7" max="8" width="9.25390625" style="492" customWidth="1"/>
    <col min="9" max="9" width="13.25390625" style="484" bestFit="1" customWidth="1"/>
    <col min="10" max="10" width="11.375" style="484" bestFit="1" customWidth="1"/>
    <col min="11" max="16384" width="11.375" style="484" customWidth="1"/>
  </cols>
  <sheetData>
    <row r="1" spans="1:8" s="428" customFormat="1" ht="15" customHeight="1">
      <c r="A1" s="421" t="s">
        <v>713</v>
      </c>
      <c r="B1" s="422"/>
      <c r="C1" s="423"/>
      <c r="D1" s="424"/>
      <c r="E1" s="425"/>
      <c r="F1" s="425"/>
      <c r="G1" s="426"/>
      <c r="H1" s="427"/>
    </row>
    <row r="2" spans="1:8" s="428" customFormat="1" ht="15" customHeight="1">
      <c r="A2" s="429" t="s">
        <v>714</v>
      </c>
      <c r="B2" s="430"/>
      <c r="C2" s="431" t="s">
        <v>715</v>
      </c>
      <c r="D2" s="432"/>
      <c r="E2" s="433"/>
      <c r="F2" s="433"/>
      <c r="G2" s="434" t="s">
        <v>716</v>
      </c>
      <c r="H2" s="435" t="s">
        <v>717</v>
      </c>
    </row>
    <row r="3" spans="1:13" s="428" customFormat="1" ht="14.25" customHeight="1">
      <c r="A3" s="429"/>
      <c r="B3" s="430"/>
      <c r="C3" s="431"/>
      <c r="D3" s="432"/>
      <c r="E3" s="433"/>
      <c r="F3" s="433"/>
      <c r="G3" s="436">
        <v>43430</v>
      </c>
      <c r="H3" s="437"/>
      <c r="I3" s="438"/>
      <c r="J3" s="439"/>
      <c r="K3" s="440"/>
      <c r="L3" s="440"/>
      <c r="M3" s="440"/>
    </row>
    <row r="4" spans="1:8" s="428" customFormat="1" ht="16.5" customHeight="1">
      <c r="A4" s="441"/>
      <c r="B4" s="442"/>
      <c r="C4" s="443" t="s">
        <v>718</v>
      </c>
      <c r="D4" s="444"/>
      <c r="E4" s="445"/>
      <c r="F4" s="445"/>
      <c r="G4" s="445"/>
      <c r="H4" s="446"/>
    </row>
    <row r="5" spans="1:8" s="428" customFormat="1" ht="22.5" customHeight="1">
      <c r="A5" s="447"/>
      <c r="B5" s="448"/>
      <c r="C5" s="449" t="s">
        <v>719</v>
      </c>
      <c r="D5" s="449" t="s">
        <v>720</v>
      </c>
      <c r="E5" s="450" t="s">
        <v>721</v>
      </c>
      <c r="F5" s="451" t="s">
        <v>722</v>
      </c>
      <c r="G5" s="450" t="s">
        <v>723</v>
      </c>
      <c r="H5" s="452" t="s">
        <v>724</v>
      </c>
    </row>
    <row r="6" spans="1:8" s="460" customFormat="1" ht="24">
      <c r="A6" s="453">
        <v>1</v>
      </c>
      <c r="B6" s="454"/>
      <c r="C6" s="455" t="s">
        <v>725</v>
      </c>
      <c r="D6" s="456"/>
      <c r="E6" s="457"/>
      <c r="F6" s="458"/>
      <c r="G6" s="457"/>
      <c r="H6" s="459"/>
    </row>
    <row r="7" spans="1:8" s="460" customFormat="1" ht="12.75">
      <c r="A7" s="453"/>
      <c r="B7" s="454"/>
      <c r="C7" s="461" t="s">
        <v>726</v>
      </c>
      <c r="D7" s="462"/>
      <c r="E7" s="463">
        <v>120</v>
      </c>
      <c r="F7" s="464" t="s">
        <v>119</v>
      </c>
      <c r="G7" s="494"/>
      <c r="H7" s="465">
        <f>E7*G7</f>
        <v>0</v>
      </c>
    </row>
    <row r="8" spans="1:8" s="460" customFormat="1" ht="12.75">
      <c r="A8" s="453"/>
      <c r="B8" s="454"/>
      <c r="C8" s="461" t="s">
        <v>727</v>
      </c>
      <c r="D8" s="462"/>
      <c r="E8" s="463">
        <v>80</v>
      </c>
      <c r="F8" s="464" t="s">
        <v>119</v>
      </c>
      <c r="G8" s="494"/>
      <c r="H8" s="465">
        <f aca="true" t="shared" si="0" ref="H8:H49">E8*G8</f>
        <v>0</v>
      </c>
    </row>
    <row r="9" spans="1:8" s="460" customFormat="1" ht="12.75">
      <c r="A9" s="453"/>
      <c r="B9" s="454"/>
      <c r="C9" s="461"/>
      <c r="D9" s="462"/>
      <c r="E9" s="463"/>
      <c r="F9" s="464"/>
      <c r="G9" s="494"/>
      <c r="H9" s="465">
        <f t="shared" si="0"/>
        <v>0</v>
      </c>
    </row>
    <row r="10" spans="1:8" s="460" customFormat="1" ht="12.75">
      <c r="A10" s="453">
        <v>2</v>
      </c>
      <c r="B10" s="454"/>
      <c r="C10" s="466" t="s">
        <v>728</v>
      </c>
      <c r="D10" s="462"/>
      <c r="E10" s="463"/>
      <c r="F10" s="464"/>
      <c r="G10" s="494"/>
      <c r="H10" s="465">
        <f t="shared" si="0"/>
        <v>0</v>
      </c>
    </row>
    <row r="11" spans="1:8" s="460" customFormat="1" ht="12.75">
      <c r="A11" s="453"/>
      <c r="B11" s="454"/>
      <c r="C11" s="461" t="s">
        <v>729</v>
      </c>
      <c r="D11" s="462" t="s">
        <v>730</v>
      </c>
      <c r="E11" s="463">
        <v>190</v>
      </c>
      <c r="F11" s="464" t="s">
        <v>119</v>
      </c>
      <c r="G11" s="494"/>
      <c r="H11" s="465">
        <f t="shared" si="0"/>
        <v>0</v>
      </c>
    </row>
    <row r="12" spans="1:8" s="460" customFormat="1" ht="12.75">
      <c r="A12" s="453"/>
      <c r="B12" s="454"/>
      <c r="C12" s="461"/>
      <c r="D12" s="462"/>
      <c r="E12" s="463"/>
      <c r="F12" s="464"/>
      <c r="G12" s="494"/>
      <c r="H12" s="465">
        <f t="shared" si="0"/>
        <v>0</v>
      </c>
    </row>
    <row r="13" spans="1:8" s="460" customFormat="1" ht="12.75">
      <c r="A13" s="453"/>
      <c r="B13" s="454"/>
      <c r="C13" s="461"/>
      <c r="D13" s="462"/>
      <c r="E13" s="463"/>
      <c r="F13" s="464"/>
      <c r="G13" s="494"/>
      <c r="H13" s="465">
        <f t="shared" si="0"/>
        <v>0</v>
      </c>
    </row>
    <row r="14" spans="1:10" s="471" customFormat="1" ht="12.75">
      <c r="A14" s="453">
        <v>3</v>
      </c>
      <c r="B14" s="454"/>
      <c r="C14" s="467" t="s">
        <v>731</v>
      </c>
      <c r="D14" s="468"/>
      <c r="E14" s="469"/>
      <c r="F14" s="470"/>
      <c r="G14" s="495"/>
      <c r="H14" s="465">
        <f t="shared" si="0"/>
        <v>0</v>
      </c>
      <c r="J14" s="460"/>
    </row>
    <row r="15" spans="1:10" s="471" customFormat="1" ht="12.75">
      <c r="A15" s="453"/>
      <c r="B15" s="454"/>
      <c r="C15" s="461" t="s">
        <v>732</v>
      </c>
      <c r="D15" s="462"/>
      <c r="E15" s="457">
        <v>35</v>
      </c>
      <c r="F15" s="458" t="s">
        <v>280</v>
      </c>
      <c r="G15" s="495"/>
      <c r="H15" s="465">
        <f t="shared" si="0"/>
        <v>0</v>
      </c>
      <c r="J15" s="460"/>
    </row>
    <row r="16" spans="1:10" s="471" customFormat="1" ht="12.75">
      <c r="A16" s="453"/>
      <c r="B16" s="454"/>
      <c r="C16" s="461" t="s">
        <v>733</v>
      </c>
      <c r="D16" s="462"/>
      <c r="E16" s="457">
        <v>35</v>
      </c>
      <c r="F16" s="458" t="s">
        <v>75</v>
      </c>
      <c r="G16" s="496"/>
      <c r="H16" s="465">
        <f t="shared" si="0"/>
        <v>0</v>
      </c>
      <c r="J16" s="460"/>
    </row>
    <row r="17" spans="1:10" s="471" customFormat="1" ht="12.75">
      <c r="A17" s="453"/>
      <c r="B17" s="454"/>
      <c r="C17" s="461" t="s">
        <v>734</v>
      </c>
      <c r="D17" s="462"/>
      <c r="E17" s="457">
        <v>35</v>
      </c>
      <c r="F17" s="464" t="s">
        <v>280</v>
      </c>
      <c r="G17" s="497"/>
      <c r="H17" s="465">
        <f t="shared" si="0"/>
        <v>0</v>
      </c>
      <c r="J17" s="460"/>
    </row>
    <row r="18" spans="1:10" s="471" customFormat="1" ht="12.75">
      <c r="A18" s="453"/>
      <c r="B18" s="454"/>
      <c r="C18" s="461" t="s">
        <v>735</v>
      </c>
      <c r="D18" s="462"/>
      <c r="E18" s="457">
        <v>35</v>
      </c>
      <c r="F18" s="464" t="s">
        <v>75</v>
      </c>
      <c r="G18" s="497"/>
      <c r="H18" s="465">
        <f t="shared" si="0"/>
        <v>0</v>
      </c>
      <c r="J18" s="460"/>
    </row>
    <row r="19" spans="1:10" s="471" customFormat="1" ht="12.75">
      <c r="A19" s="453"/>
      <c r="B19" s="454"/>
      <c r="C19" s="461" t="s">
        <v>736</v>
      </c>
      <c r="D19" s="462"/>
      <c r="E19" s="457">
        <v>35</v>
      </c>
      <c r="F19" s="464" t="s">
        <v>75</v>
      </c>
      <c r="G19" s="497"/>
      <c r="H19" s="465">
        <f t="shared" si="0"/>
        <v>0</v>
      </c>
      <c r="J19" s="460"/>
    </row>
    <row r="20" spans="1:10" s="471" customFormat="1" ht="12.75">
      <c r="A20" s="453"/>
      <c r="B20" s="454"/>
      <c r="C20" s="461"/>
      <c r="D20" s="462"/>
      <c r="E20" s="457"/>
      <c r="F20" s="464"/>
      <c r="G20" s="497"/>
      <c r="H20" s="465">
        <f t="shared" si="0"/>
        <v>0</v>
      </c>
      <c r="J20" s="460"/>
    </row>
    <row r="21" spans="1:10" s="471" customFormat="1" ht="12.75">
      <c r="A21" s="453"/>
      <c r="B21" s="454"/>
      <c r="C21" s="461"/>
      <c r="D21" s="462"/>
      <c r="E21" s="457"/>
      <c r="F21" s="464"/>
      <c r="G21" s="497"/>
      <c r="H21" s="465">
        <f t="shared" si="0"/>
        <v>0</v>
      </c>
      <c r="J21" s="460"/>
    </row>
    <row r="22" spans="1:8" s="460" customFormat="1" ht="12.75">
      <c r="A22" s="453">
        <v>4</v>
      </c>
      <c r="B22" s="454"/>
      <c r="C22" s="467" t="s">
        <v>737</v>
      </c>
      <c r="D22" s="456"/>
      <c r="E22" s="472"/>
      <c r="F22" s="464"/>
      <c r="G22" s="497"/>
      <c r="H22" s="465">
        <f t="shared" si="0"/>
        <v>0</v>
      </c>
    </row>
    <row r="23" spans="1:8" s="460" customFormat="1" ht="12.75">
      <c r="A23" s="473"/>
      <c r="B23" s="474"/>
      <c r="C23" s="461" t="s">
        <v>738</v>
      </c>
      <c r="D23" s="462"/>
      <c r="E23" s="472">
        <v>35</v>
      </c>
      <c r="F23" s="458" t="s">
        <v>75</v>
      </c>
      <c r="G23" s="496"/>
      <c r="H23" s="465">
        <f t="shared" si="0"/>
        <v>0</v>
      </c>
    </row>
    <row r="24" spans="1:8" s="460" customFormat="1" ht="12.75">
      <c r="A24" s="473"/>
      <c r="B24" s="474"/>
      <c r="C24" s="461" t="s">
        <v>739</v>
      </c>
      <c r="D24" s="462"/>
      <c r="E24" s="472">
        <v>35</v>
      </c>
      <c r="F24" s="458" t="s">
        <v>75</v>
      </c>
      <c r="G24" s="496"/>
      <c r="H24" s="465">
        <f t="shared" si="0"/>
        <v>0</v>
      </c>
    </row>
    <row r="25" spans="1:8" s="460" customFormat="1" ht="12.75">
      <c r="A25" s="473"/>
      <c r="B25" s="474"/>
      <c r="C25" s="461" t="s">
        <v>740</v>
      </c>
      <c r="D25" s="462"/>
      <c r="E25" s="472">
        <v>35</v>
      </c>
      <c r="F25" s="458" t="s">
        <v>75</v>
      </c>
      <c r="G25" s="496"/>
      <c r="H25" s="465">
        <f t="shared" si="0"/>
        <v>0</v>
      </c>
    </row>
    <row r="26" spans="1:8" s="460" customFormat="1" ht="12.75">
      <c r="A26" s="473"/>
      <c r="B26" s="474"/>
      <c r="C26" s="461" t="s">
        <v>741</v>
      </c>
      <c r="D26" s="462"/>
      <c r="E26" s="472">
        <v>70</v>
      </c>
      <c r="F26" s="458" t="s">
        <v>75</v>
      </c>
      <c r="G26" s="496"/>
      <c r="H26" s="465">
        <f t="shared" si="0"/>
        <v>0</v>
      </c>
    </row>
    <row r="27" spans="1:8" s="460" customFormat="1" ht="12.75">
      <c r="A27" s="473"/>
      <c r="B27" s="474"/>
      <c r="C27" s="461"/>
      <c r="D27" s="462"/>
      <c r="E27" s="472"/>
      <c r="F27" s="458"/>
      <c r="G27" s="496"/>
      <c r="H27" s="465">
        <f t="shared" si="0"/>
        <v>0</v>
      </c>
    </row>
    <row r="28" spans="1:8" s="460" customFormat="1" ht="12.75">
      <c r="A28" s="473"/>
      <c r="B28" s="474"/>
      <c r="C28" s="475"/>
      <c r="D28" s="476"/>
      <c r="E28" s="472"/>
      <c r="F28" s="477"/>
      <c r="G28" s="498"/>
      <c r="H28" s="465">
        <f t="shared" si="0"/>
        <v>0</v>
      </c>
    </row>
    <row r="29" spans="1:10" s="480" customFormat="1" ht="14.25" customHeight="1">
      <c r="A29" s="473">
        <v>5</v>
      </c>
      <c r="B29" s="474"/>
      <c r="C29" s="478" t="s">
        <v>742</v>
      </c>
      <c r="D29" s="476"/>
      <c r="E29" s="479"/>
      <c r="F29" s="477"/>
      <c r="G29" s="498"/>
      <c r="H29" s="465">
        <f t="shared" si="0"/>
        <v>0</v>
      </c>
      <c r="J29" s="460"/>
    </row>
    <row r="30" spans="1:10" s="480" customFormat="1" ht="12.75" customHeight="1">
      <c r="A30" s="473"/>
      <c r="B30" s="474"/>
      <c r="C30" s="475" t="s">
        <v>743</v>
      </c>
      <c r="D30" s="476"/>
      <c r="E30" s="481">
        <v>20</v>
      </c>
      <c r="F30" s="477" t="s">
        <v>280</v>
      </c>
      <c r="G30" s="498"/>
      <c r="H30" s="465">
        <f t="shared" si="0"/>
        <v>0</v>
      </c>
      <c r="J30" s="460"/>
    </row>
    <row r="31" spans="1:10" s="480" customFormat="1" ht="11.25" customHeight="1">
      <c r="A31" s="473"/>
      <c r="B31" s="474"/>
      <c r="C31" s="475" t="s">
        <v>744</v>
      </c>
      <c r="D31" s="476"/>
      <c r="E31" s="482">
        <v>20</v>
      </c>
      <c r="F31" s="483" t="s">
        <v>75</v>
      </c>
      <c r="G31" s="498"/>
      <c r="H31" s="465">
        <f t="shared" si="0"/>
        <v>0</v>
      </c>
      <c r="J31" s="460"/>
    </row>
    <row r="32" spans="1:10" s="480" customFormat="1" ht="12" customHeight="1">
      <c r="A32" s="473"/>
      <c r="B32" s="474"/>
      <c r="C32" s="475" t="s">
        <v>745</v>
      </c>
      <c r="D32" s="476"/>
      <c r="E32" s="479">
        <v>20</v>
      </c>
      <c r="F32" s="477" t="s">
        <v>75</v>
      </c>
      <c r="G32" s="498"/>
      <c r="H32" s="465">
        <f t="shared" si="0"/>
        <v>0</v>
      </c>
      <c r="J32" s="460"/>
    </row>
    <row r="33" spans="1:10" s="480" customFormat="1" ht="12" customHeight="1">
      <c r="A33" s="473"/>
      <c r="B33" s="474"/>
      <c r="C33" s="475" t="s">
        <v>746</v>
      </c>
      <c r="D33" s="476"/>
      <c r="E33" s="479">
        <v>20</v>
      </c>
      <c r="F33" s="477" t="s">
        <v>75</v>
      </c>
      <c r="G33" s="498"/>
      <c r="H33" s="465">
        <f t="shared" si="0"/>
        <v>0</v>
      </c>
      <c r="J33" s="460"/>
    </row>
    <row r="34" spans="1:10" s="480" customFormat="1" ht="12" customHeight="1">
      <c r="A34" s="473"/>
      <c r="B34" s="474"/>
      <c r="C34" s="475"/>
      <c r="D34" s="476"/>
      <c r="E34" s="479"/>
      <c r="F34" s="477"/>
      <c r="G34" s="498"/>
      <c r="H34" s="465">
        <f t="shared" si="0"/>
        <v>0</v>
      </c>
      <c r="J34" s="460"/>
    </row>
    <row r="35" spans="1:10" ht="12.75">
      <c r="A35" s="473">
        <v>6</v>
      </c>
      <c r="B35" s="474"/>
      <c r="C35" s="478" t="s">
        <v>747</v>
      </c>
      <c r="D35" s="476"/>
      <c r="E35" s="481"/>
      <c r="F35" s="477"/>
      <c r="G35" s="499"/>
      <c r="H35" s="465">
        <f t="shared" si="0"/>
        <v>0</v>
      </c>
      <c r="J35" s="460"/>
    </row>
    <row r="36" spans="1:8" s="460" customFormat="1" ht="12.75">
      <c r="A36" s="485"/>
      <c r="B36" s="486"/>
      <c r="C36" s="475" t="s">
        <v>748</v>
      </c>
      <c r="D36" s="476"/>
      <c r="E36" s="481">
        <v>1</v>
      </c>
      <c r="F36" s="477" t="s">
        <v>75</v>
      </c>
      <c r="G36" s="499"/>
      <c r="H36" s="465">
        <f t="shared" si="0"/>
        <v>0</v>
      </c>
    </row>
    <row r="37" spans="1:8" s="460" customFormat="1" ht="12.75">
      <c r="A37" s="485"/>
      <c r="B37" s="486"/>
      <c r="C37" s="475" t="s">
        <v>749</v>
      </c>
      <c r="D37" s="476"/>
      <c r="E37" s="481">
        <v>1</v>
      </c>
      <c r="F37" s="477" t="s">
        <v>75</v>
      </c>
      <c r="G37" s="499"/>
      <c r="H37" s="465">
        <f t="shared" si="0"/>
        <v>0</v>
      </c>
    </row>
    <row r="38" spans="1:8" s="460" customFormat="1" ht="12.75">
      <c r="A38" s="485"/>
      <c r="B38" s="486"/>
      <c r="C38" s="475"/>
      <c r="D38" s="476"/>
      <c r="E38" s="481"/>
      <c r="F38" s="477"/>
      <c r="G38" s="499"/>
      <c r="H38" s="465">
        <f t="shared" si="0"/>
        <v>0</v>
      </c>
    </row>
    <row r="39" spans="1:8" s="460" customFormat="1" ht="12.75">
      <c r="A39" s="485"/>
      <c r="B39" s="486"/>
      <c r="C39" s="475"/>
      <c r="D39" s="476"/>
      <c r="E39" s="481"/>
      <c r="F39" s="477"/>
      <c r="G39" s="499"/>
      <c r="H39" s="465">
        <f t="shared" si="0"/>
        <v>0</v>
      </c>
    </row>
    <row r="40" spans="1:8" s="460" customFormat="1" ht="12.75">
      <c r="A40" s="485">
        <v>7</v>
      </c>
      <c r="B40" s="486"/>
      <c r="C40" s="487" t="s">
        <v>750</v>
      </c>
      <c r="D40" s="476"/>
      <c r="E40" s="481"/>
      <c r="F40" s="477"/>
      <c r="G40" s="499"/>
      <c r="H40" s="465">
        <f t="shared" si="0"/>
        <v>0</v>
      </c>
    </row>
    <row r="41" spans="1:8" s="460" customFormat="1" ht="12.75">
      <c r="A41" s="485"/>
      <c r="B41" s="486"/>
      <c r="C41" s="488" t="s">
        <v>751</v>
      </c>
      <c r="D41" s="476"/>
      <c r="E41" s="481">
        <v>10</v>
      </c>
      <c r="F41" s="477" t="s">
        <v>75</v>
      </c>
      <c r="G41" s="499"/>
      <c r="H41" s="465">
        <f t="shared" si="0"/>
        <v>0</v>
      </c>
    </row>
    <row r="42" spans="1:8" s="460" customFormat="1" ht="12.75">
      <c r="A42" s="485"/>
      <c r="B42" s="486"/>
      <c r="C42" s="488" t="s">
        <v>752</v>
      </c>
      <c r="D42" s="476"/>
      <c r="E42" s="481">
        <v>10</v>
      </c>
      <c r="F42" s="477" t="s">
        <v>75</v>
      </c>
      <c r="G42" s="499"/>
      <c r="H42" s="465">
        <f t="shared" si="0"/>
        <v>0</v>
      </c>
    </row>
    <row r="43" spans="1:8" s="460" customFormat="1" ht="12.75">
      <c r="A43" s="485"/>
      <c r="B43" s="486"/>
      <c r="C43" s="488" t="s">
        <v>753</v>
      </c>
      <c r="D43" s="476"/>
      <c r="E43" s="481">
        <v>10</v>
      </c>
      <c r="F43" s="477" t="s">
        <v>75</v>
      </c>
      <c r="G43" s="499"/>
      <c r="H43" s="465">
        <f t="shared" si="0"/>
        <v>0</v>
      </c>
    </row>
    <row r="44" spans="1:8" s="460" customFormat="1" ht="12.75">
      <c r="A44" s="485"/>
      <c r="B44" s="486"/>
      <c r="C44" s="488" t="s">
        <v>736</v>
      </c>
      <c r="D44" s="476"/>
      <c r="E44" s="481">
        <v>20</v>
      </c>
      <c r="F44" s="477" t="s">
        <v>75</v>
      </c>
      <c r="G44" s="499"/>
      <c r="H44" s="465">
        <f t="shared" si="0"/>
        <v>0</v>
      </c>
    </row>
    <row r="45" spans="1:8" s="460" customFormat="1" ht="12.75">
      <c r="A45" s="485"/>
      <c r="B45" s="486"/>
      <c r="C45" s="475"/>
      <c r="D45" s="476"/>
      <c r="E45" s="481"/>
      <c r="F45" s="477"/>
      <c r="G45" s="499"/>
      <c r="H45" s="465">
        <f t="shared" si="0"/>
        <v>0</v>
      </c>
    </row>
    <row r="46" spans="1:10" ht="12.75">
      <c r="A46" s="473"/>
      <c r="B46" s="474"/>
      <c r="C46" s="489"/>
      <c r="D46" s="476"/>
      <c r="E46" s="479"/>
      <c r="F46" s="477"/>
      <c r="G46" s="498"/>
      <c r="H46" s="465">
        <f t="shared" si="0"/>
        <v>0</v>
      </c>
      <c r="J46" s="460"/>
    </row>
    <row r="47" spans="1:8" s="460" customFormat="1" ht="12.75">
      <c r="A47" s="485">
        <v>8</v>
      </c>
      <c r="B47" s="486"/>
      <c r="C47" s="489" t="s">
        <v>754</v>
      </c>
      <c r="D47" s="476"/>
      <c r="E47" s="472"/>
      <c r="F47" s="477"/>
      <c r="G47" s="499"/>
      <c r="H47" s="465">
        <f t="shared" si="0"/>
        <v>0</v>
      </c>
    </row>
    <row r="48" spans="1:8" s="460" customFormat="1" ht="12.75">
      <c r="A48" s="486"/>
      <c r="B48" s="486"/>
      <c r="C48" s="488" t="s">
        <v>755</v>
      </c>
      <c r="D48" s="476"/>
      <c r="E48" s="472">
        <v>60</v>
      </c>
      <c r="F48" s="477" t="s">
        <v>75</v>
      </c>
      <c r="G48" s="499"/>
      <c r="H48" s="465">
        <f t="shared" si="0"/>
        <v>0</v>
      </c>
    </row>
    <row r="49" spans="1:8" s="460" customFormat="1" ht="15" customHeight="1">
      <c r="A49" s="486"/>
      <c r="B49" s="486"/>
      <c r="C49" s="461" t="s">
        <v>756</v>
      </c>
      <c r="D49" s="462"/>
      <c r="E49" s="457">
        <v>1</v>
      </c>
      <c r="F49" s="464" t="s">
        <v>280</v>
      </c>
      <c r="G49" s="499"/>
      <c r="H49" s="465">
        <f t="shared" si="0"/>
        <v>0</v>
      </c>
    </row>
    <row r="50" spans="3:8" ht="12.75">
      <c r="C50" s="490" t="s">
        <v>757</v>
      </c>
      <c r="H50" s="493">
        <f>SUM(H7:H49)</f>
        <v>0</v>
      </c>
    </row>
    <row r="80" spans="1:8" s="460" customFormat="1" ht="12.75">
      <c r="A80" s="484"/>
      <c r="B80" s="484"/>
      <c r="C80" s="484"/>
      <c r="D80" s="491"/>
      <c r="E80" s="492"/>
      <c r="F80" s="492"/>
      <c r="G80" s="492"/>
      <c r="H80" s="492"/>
    </row>
    <row r="81" ht="28.5" customHeight="1"/>
  </sheetData>
  <sheetProtection password="DA77" sheet="1" objects="1" scenarios="1"/>
  <printOptions horizontalCentered="1"/>
  <pageMargins left="0.55" right="0.41" top="0.46" bottom="0.56" header="0.38" footer="0.22"/>
  <pageSetup fitToHeight="2" horizontalDpi="600" verticalDpi="600" orientation="portrait" paperSize="9" scale="66" r:id="rId1"/>
  <colBreaks count="1" manualBreakCount="1">
    <brk id="8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 topLeftCell="A40">
      <selection activeCell="C51" sqref="C51"/>
    </sheetView>
  </sheetViews>
  <sheetFormatPr defaultColWidth="9.00390625" defaultRowHeight="12.75"/>
  <cols>
    <col min="1" max="1" width="6.75390625" style="228" customWidth="1"/>
    <col min="2" max="2" width="10.75390625" style="228" customWidth="1"/>
    <col min="3" max="3" width="44.75390625" style="228" customWidth="1"/>
    <col min="4" max="4" width="5.75390625" style="228" customWidth="1"/>
    <col min="5" max="5" width="7.75390625" style="228" customWidth="1"/>
    <col min="6" max="6" width="8.75390625" style="228" customWidth="1"/>
    <col min="7" max="7" width="9.75390625" style="228" customWidth="1"/>
    <col min="8" max="8" width="10.75390625" style="228" customWidth="1"/>
    <col min="9" max="16384" width="9.125" style="228" customWidth="1"/>
  </cols>
  <sheetData>
    <row r="1" spans="1:8" ht="13.5" thickTop="1">
      <c r="A1" s="534" t="s">
        <v>49</v>
      </c>
      <c r="B1" s="535"/>
      <c r="C1" s="274" t="s">
        <v>758</v>
      </c>
      <c r="D1" s="371"/>
      <c r="E1" s="372"/>
      <c r="F1" s="373"/>
      <c r="G1" s="374"/>
      <c r="H1" s="375"/>
    </row>
    <row r="2" spans="1:8" ht="13.5" thickBot="1">
      <c r="A2" s="536" t="s">
        <v>51</v>
      </c>
      <c r="B2" s="537"/>
      <c r="C2" s="280" t="s">
        <v>759</v>
      </c>
      <c r="D2" s="376"/>
      <c r="E2" s="377"/>
      <c r="F2" s="538"/>
      <c r="G2" s="538"/>
      <c r="H2" s="539"/>
    </row>
    <row r="3" spans="1:8" ht="15.75" thickTop="1">
      <c r="A3" s="284"/>
      <c r="B3" s="285"/>
      <c r="C3" s="286" t="s">
        <v>760</v>
      </c>
      <c r="D3" s="285"/>
      <c r="E3" s="285"/>
      <c r="F3" s="285"/>
      <c r="G3" s="287"/>
      <c r="H3" s="288"/>
    </row>
    <row r="4" spans="1:8" ht="13.5" thickBot="1">
      <c r="A4" s="378"/>
      <c r="B4" s="379"/>
      <c r="C4" s="379" t="s">
        <v>761</v>
      </c>
      <c r="D4" s="379"/>
      <c r="E4" s="379"/>
      <c r="F4" s="379"/>
      <c r="G4" s="380"/>
      <c r="H4" s="381"/>
    </row>
    <row r="5" spans="1:8" ht="12.75">
      <c r="A5" s="382" t="s">
        <v>762</v>
      </c>
      <c r="B5" s="383" t="s">
        <v>763</v>
      </c>
      <c r="C5" s="384" t="s">
        <v>764</v>
      </c>
      <c r="D5" s="385"/>
      <c r="E5" s="383" t="s">
        <v>765</v>
      </c>
      <c r="F5" s="383" t="s">
        <v>766</v>
      </c>
      <c r="G5" s="386" t="s">
        <v>767</v>
      </c>
      <c r="H5" s="298"/>
    </row>
    <row r="6" spans="1:8" ht="12.75">
      <c r="A6" s="387" t="s">
        <v>768</v>
      </c>
      <c r="B6" s="388" t="s">
        <v>769</v>
      </c>
      <c r="C6" s="301"/>
      <c r="D6" s="389"/>
      <c r="E6" s="388" t="s">
        <v>770</v>
      </c>
      <c r="F6" s="388" t="s">
        <v>771</v>
      </c>
      <c r="G6" s="388" t="s">
        <v>772</v>
      </c>
      <c r="H6" s="390" t="s">
        <v>773</v>
      </c>
    </row>
    <row r="7" spans="1:8" ht="12.75">
      <c r="A7" s="304">
        <v>1</v>
      </c>
      <c r="B7" s="391"/>
      <c r="C7" s="392" t="s">
        <v>774</v>
      </c>
      <c r="D7" s="391"/>
      <c r="E7" s="305"/>
      <c r="F7" s="305"/>
      <c r="G7" s="391"/>
      <c r="H7" s="393"/>
    </row>
    <row r="8" spans="1:8" ht="12.75">
      <c r="A8" s="308"/>
      <c r="B8" s="309"/>
      <c r="C8" s="394"/>
      <c r="D8" s="309"/>
      <c r="E8" s="309"/>
      <c r="F8" s="309"/>
      <c r="G8" s="395"/>
      <c r="H8" s="311"/>
    </row>
    <row r="9" spans="1:8" ht="24">
      <c r="A9" s="312" t="s">
        <v>775</v>
      </c>
      <c r="B9" s="309" t="s">
        <v>776</v>
      </c>
      <c r="C9" s="205" t="s">
        <v>777</v>
      </c>
      <c r="D9" s="309"/>
      <c r="E9" s="203" t="s">
        <v>75</v>
      </c>
      <c r="F9" s="205">
        <v>2</v>
      </c>
      <c r="G9" s="204"/>
      <c r="H9" s="314">
        <f aca="true" t="shared" si="0" ref="H9:H26">F9*G9</f>
        <v>0</v>
      </c>
    </row>
    <row r="10" spans="1:8" ht="36">
      <c r="A10" s="312" t="s">
        <v>778</v>
      </c>
      <c r="B10" s="309" t="s">
        <v>779</v>
      </c>
      <c r="C10" s="205" t="s">
        <v>780</v>
      </c>
      <c r="D10" s="309"/>
      <c r="E10" s="203" t="s">
        <v>75</v>
      </c>
      <c r="F10" s="205">
        <v>1</v>
      </c>
      <c r="G10" s="204"/>
      <c r="H10" s="314">
        <f t="shared" si="0"/>
        <v>0</v>
      </c>
    </row>
    <row r="11" spans="1:8" ht="36">
      <c r="A11" s="312" t="s">
        <v>781</v>
      </c>
      <c r="B11" s="309" t="s">
        <v>782</v>
      </c>
      <c r="C11" s="205" t="s">
        <v>783</v>
      </c>
      <c r="D11" s="309"/>
      <c r="E11" s="203" t="s">
        <v>75</v>
      </c>
      <c r="F11" s="205">
        <v>1</v>
      </c>
      <c r="G11" s="204"/>
      <c r="H11" s="314">
        <f t="shared" si="0"/>
        <v>0</v>
      </c>
    </row>
    <row r="12" spans="1:8" ht="36">
      <c r="A12" s="315" t="s">
        <v>784</v>
      </c>
      <c r="B12" s="318" t="s">
        <v>785</v>
      </c>
      <c r="C12" s="205" t="s">
        <v>786</v>
      </c>
      <c r="D12" s="318"/>
      <c r="E12" s="205" t="s">
        <v>75</v>
      </c>
      <c r="F12" s="205">
        <v>2</v>
      </c>
      <c r="G12" s="206"/>
      <c r="H12" s="317">
        <f t="shared" si="0"/>
        <v>0</v>
      </c>
    </row>
    <row r="13" spans="1:8" ht="36">
      <c r="A13" s="315" t="s">
        <v>787</v>
      </c>
      <c r="B13" s="318" t="s">
        <v>788</v>
      </c>
      <c r="C13" s="205" t="s">
        <v>789</v>
      </c>
      <c r="D13" s="318"/>
      <c r="E13" s="205" t="s">
        <v>75</v>
      </c>
      <c r="F13" s="205">
        <v>2</v>
      </c>
      <c r="G13" s="206"/>
      <c r="H13" s="317">
        <f t="shared" si="0"/>
        <v>0</v>
      </c>
    </row>
    <row r="14" spans="1:8" ht="12.75">
      <c r="A14" s="312" t="s">
        <v>790</v>
      </c>
      <c r="B14" s="324"/>
      <c r="C14" s="205" t="s">
        <v>791</v>
      </c>
      <c r="D14" s="325"/>
      <c r="E14" s="203" t="s">
        <v>75</v>
      </c>
      <c r="F14" s="205">
        <v>1</v>
      </c>
      <c r="G14" s="204"/>
      <c r="H14" s="314">
        <f t="shared" si="0"/>
        <v>0</v>
      </c>
    </row>
    <row r="15" spans="1:8" ht="12.75">
      <c r="A15" s="312" t="s">
        <v>792</v>
      </c>
      <c r="B15" s="324"/>
      <c r="C15" s="205" t="s">
        <v>793</v>
      </c>
      <c r="D15" s="325"/>
      <c r="E15" s="203" t="s">
        <v>75</v>
      </c>
      <c r="F15" s="205">
        <v>2</v>
      </c>
      <c r="G15" s="204"/>
      <c r="H15" s="314">
        <f t="shared" si="0"/>
        <v>0</v>
      </c>
    </row>
    <row r="16" spans="1:8" ht="12.75">
      <c r="A16" s="312" t="s">
        <v>794</v>
      </c>
      <c r="B16" s="324"/>
      <c r="C16" s="205" t="s">
        <v>795</v>
      </c>
      <c r="D16" s="325"/>
      <c r="E16" s="203" t="s">
        <v>75</v>
      </c>
      <c r="F16" s="205">
        <v>1</v>
      </c>
      <c r="G16" s="204"/>
      <c r="H16" s="314">
        <f t="shared" si="0"/>
        <v>0</v>
      </c>
    </row>
    <row r="17" spans="1:8" ht="12.75">
      <c r="A17" s="312" t="s">
        <v>796</v>
      </c>
      <c r="B17" s="324"/>
      <c r="C17" s="205" t="s">
        <v>797</v>
      </c>
      <c r="D17" s="325"/>
      <c r="E17" s="203" t="s">
        <v>75</v>
      </c>
      <c r="F17" s="205">
        <v>1</v>
      </c>
      <c r="G17" s="204"/>
      <c r="H17" s="314">
        <f t="shared" si="0"/>
        <v>0</v>
      </c>
    </row>
    <row r="18" spans="1:8" ht="12.75">
      <c r="A18" s="312" t="s">
        <v>798</v>
      </c>
      <c r="B18" s="324"/>
      <c r="C18" s="205" t="s">
        <v>799</v>
      </c>
      <c r="D18" s="325"/>
      <c r="E18" s="203" t="s">
        <v>75</v>
      </c>
      <c r="F18" s="205">
        <v>1</v>
      </c>
      <c r="G18" s="204"/>
      <c r="H18" s="314">
        <f t="shared" si="0"/>
        <v>0</v>
      </c>
    </row>
    <row r="19" spans="1:8" ht="24">
      <c r="A19" s="312" t="s">
        <v>800</v>
      </c>
      <c r="B19" s="324"/>
      <c r="C19" s="205" t="s">
        <v>801</v>
      </c>
      <c r="D19" s="325"/>
      <c r="E19" s="203" t="s">
        <v>75</v>
      </c>
      <c r="F19" s="205">
        <v>10</v>
      </c>
      <c r="G19" s="204"/>
      <c r="H19" s="314">
        <f t="shared" si="0"/>
        <v>0</v>
      </c>
    </row>
    <row r="20" spans="1:8" ht="12.75">
      <c r="A20" s="312" t="s">
        <v>802</v>
      </c>
      <c r="B20" s="324"/>
      <c r="C20" s="205" t="s">
        <v>803</v>
      </c>
      <c r="D20" s="325"/>
      <c r="E20" s="203" t="s">
        <v>75</v>
      </c>
      <c r="F20" s="205">
        <v>1</v>
      </c>
      <c r="G20" s="204"/>
      <c r="H20" s="314">
        <f t="shared" si="0"/>
        <v>0</v>
      </c>
    </row>
    <row r="21" spans="1:8" ht="24">
      <c r="A21" s="312" t="s">
        <v>804</v>
      </c>
      <c r="B21" s="324"/>
      <c r="C21" s="205" t="s">
        <v>805</v>
      </c>
      <c r="D21" s="326"/>
      <c r="E21" s="205" t="s">
        <v>75</v>
      </c>
      <c r="F21" s="327">
        <v>1</v>
      </c>
      <c r="G21" s="204"/>
      <c r="H21" s="314">
        <f t="shared" si="0"/>
        <v>0</v>
      </c>
    </row>
    <row r="22" spans="1:8" ht="12.75">
      <c r="A22" s="312" t="s">
        <v>806</v>
      </c>
      <c r="B22" s="324"/>
      <c r="C22" s="205" t="s">
        <v>807</v>
      </c>
      <c r="D22" s="326"/>
      <c r="E22" s="205" t="s">
        <v>75</v>
      </c>
      <c r="F22" s="327">
        <v>1</v>
      </c>
      <c r="G22" s="204"/>
      <c r="H22" s="314">
        <f t="shared" si="0"/>
        <v>0</v>
      </c>
    </row>
    <row r="23" spans="1:8" ht="12.75">
      <c r="A23" s="312" t="s">
        <v>808</v>
      </c>
      <c r="B23" s="324"/>
      <c r="C23" s="205" t="s">
        <v>809</v>
      </c>
      <c r="D23" s="326"/>
      <c r="E23" s="205" t="s">
        <v>75</v>
      </c>
      <c r="F23" s="327">
        <v>1</v>
      </c>
      <c r="G23" s="204"/>
      <c r="H23" s="314">
        <f t="shared" si="0"/>
        <v>0</v>
      </c>
    </row>
    <row r="24" spans="1:8" ht="12.75">
      <c r="A24" s="312" t="s">
        <v>810</v>
      </c>
      <c r="B24" s="324"/>
      <c r="C24" s="396" t="s">
        <v>811</v>
      </c>
      <c r="D24" s="326"/>
      <c r="E24" s="205" t="s">
        <v>75</v>
      </c>
      <c r="F24" s="327">
        <v>1</v>
      </c>
      <c r="G24" s="204"/>
      <c r="H24" s="314">
        <f t="shared" si="0"/>
        <v>0</v>
      </c>
    </row>
    <row r="25" spans="1:8" ht="12.75">
      <c r="A25" s="312" t="s">
        <v>812</v>
      </c>
      <c r="B25" s="324"/>
      <c r="C25" s="205" t="s">
        <v>797</v>
      </c>
      <c r="D25" s="325"/>
      <c r="E25" s="203" t="s">
        <v>75</v>
      </c>
      <c r="F25" s="205">
        <v>1</v>
      </c>
      <c r="G25" s="204"/>
      <c r="H25" s="314">
        <f t="shared" si="0"/>
        <v>0</v>
      </c>
    </row>
    <row r="26" spans="1:8" ht="12.75">
      <c r="A26" s="312" t="s">
        <v>813</v>
      </c>
      <c r="B26" s="324"/>
      <c r="C26" s="205" t="s">
        <v>814</v>
      </c>
      <c r="D26" s="325"/>
      <c r="E26" s="203" t="s">
        <v>280</v>
      </c>
      <c r="F26" s="205">
        <v>1</v>
      </c>
      <c r="G26" s="204"/>
      <c r="H26" s="314">
        <f t="shared" si="0"/>
        <v>0</v>
      </c>
    </row>
    <row r="27" spans="1:8" ht="12.75">
      <c r="A27" s="328"/>
      <c r="B27" s="324"/>
      <c r="C27" s="205"/>
      <c r="D27" s="325"/>
      <c r="E27" s="205"/>
      <c r="F27" s="205"/>
      <c r="G27" s="204"/>
      <c r="H27" s="314" t="str">
        <f>IF(AND(F27&gt;0,G27&gt;0),ROUND(F27*G27,0)," ")</f>
        <v xml:space="preserve"> </v>
      </c>
    </row>
    <row r="28" spans="1:8" ht="12.75">
      <c r="A28" s="312" t="s">
        <v>501</v>
      </c>
      <c r="B28" s="324"/>
      <c r="C28" s="397" t="s">
        <v>815</v>
      </c>
      <c r="D28" s="325"/>
      <c r="E28" s="205"/>
      <c r="F28" s="205"/>
      <c r="G28" s="204"/>
      <c r="H28" s="314" t="str">
        <f>IF(AND(F28&gt;0,G28&gt;0),ROUND(F28*G28,0)," ")</f>
        <v xml:space="preserve"> </v>
      </c>
    </row>
    <row r="29" spans="1:8" ht="12.75">
      <c r="A29" s="312"/>
      <c r="B29" s="324"/>
      <c r="C29" s="397"/>
      <c r="D29" s="325"/>
      <c r="E29" s="205"/>
      <c r="F29" s="205"/>
      <c r="G29" s="204"/>
      <c r="H29" s="314"/>
    </row>
    <row r="30" spans="1:8" ht="12.75">
      <c r="A30" s="312" t="s">
        <v>816</v>
      </c>
      <c r="B30" s="324"/>
      <c r="C30" s="205" t="s">
        <v>817</v>
      </c>
      <c r="D30" s="325"/>
      <c r="E30" s="203" t="s">
        <v>119</v>
      </c>
      <c r="F30" s="327">
        <v>25</v>
      </c>
      <c r="G30" s="204"/>
      <c r="H30" s="314">
        <f>F30*G30</f>
        <v>0</v>
      </c>
    </row>
    <row r="31" spans="1:8" ht="12.75">
      <c r="A31" s="312" t="s">
        <v>818</v>
      </c>
      <c r="B31" s="324"/>
      <c r="C31" s="205" t="s">
        <v>819</v>
      </c>
      <c r="D31" s="325"/>
      <c r="E31" s="203" t="s">
        <v>75</v>
      </c>
      <c r="F31" s="327">
        <v>1</v>
      </c>
      <c r="G31" s="204"/>
      <c r="H31" s="314">
        <f aca="true" t="shared" si="1" ref="H31:H47">F31*G31</f>
        <v>0</v>
      </c>
    </row>
    <row r="32" spans="1:8" ht="12.75">
      <c r="A32" s="312" t="s">
        <v>820</v>
      </c>
      <c r="B32" s="324"/>
      <c r="C32" s="205" t="s">
        <v>821</v>
      </c>
      <c r="D32" s="325"/>
      <c r="E32" s="203" t="s">
        <v>75</v>
      </c>
      <c r="F32" s="327">
        <f>SUM(F14:F16,F20:F22)</f>
        <v>7</v>
      </c>
      <c r="G32" s="204"/>
      <c r="H32" s="314">
        <f t="shared" si="1"/>
        <v>0</v>
      </c>
    </row>
    <row r="33" spans="1:8" ht="12.75">
      <c r="A33" s="312" t="s">
        <v>822</v>
      </c>
      <c r="B33" s="324"/>
      <c r="C33" s="205" t="s">
        <v>823</v>
      </c>
      <c r="D33" s="325"/>
      <c r="E33" s="203" t="s">
        <v>119</v>
      </c>
      <c r="F33" s="327">
        <v>15</v>
      </c>
      <c r="G33" s="204"/>
      <c r="H33" s="314">
        <f t="shared" si="1"/>
        <v>0</v>
      </c>
    </row>
    <row r="34" spans="1:8" ht="12.75">
      <c r="A34" s="312" t="s">
        <v>824</v>
      </c>
      <c r="B34" s="324"/>
      <c r="C34" s="205" t="s">
        <v>825</v>
      </c>
      <c r="D34" s="325"/>
      <c r="E34" s="203" t="s">
        <v>119</v>
      </c>
      <c r="F34" s="327">
        <v>30</v>
      </c>
      <c r="G34" s="204"/>
      <c r="H34" s="314">
        <f t="shared" si="1"/>
        <v>0</v>
      </c>
    </row>
    <row r="35" spans="1:8" ht="12.75">
      <c r="A35" s="312" t="s">
        <v>826</v>
      </c>
      <c r="B35" s="324"/>
      <c r="C35" s="205" t="s">
        <v>827</v>
      </c>
      <c r="D35" s="325"/>
      <c r="E35" s="203" t="s">
        <v>119</v>
      </c>
      <c r="F35" s="327">
        <v>10</v>
      </c>
      <c r="G35" s="204"/>
      <c r="H35" s="314">
        <f t="shared" si="1"/>
        <v>0</v>
      </c>
    </row>
    <row r="36" spans="1:8" ht="12.75">
      <c r="A36" s="312" t="s">
        <v>828</v>
      </c>
      <c r="B36" s="324"/>
      <c r="C36" s="205" t="s">
        <v>829</v>
      </c>
      <c r="D36" s="325"/>
      <c r="E36" s="203" t="s">
        <v>119</v>
      </c>
      <c r="F36" s="327">
        <v>20</v>
      </c>
      <c r="G36" s="204"/>
      <c r="H36" s="314">
        <f t="shared" si="1"/>
        <v>0</v>
      </c>
    </row>
    <row r="37" spans="1:8" ht="12.75">
      <c r="A37" s="312" t="s">
        <v>830</v>
      </c>
      <c r="B37" s="324"/>
      <c r="C37" s="205" t="s">
        <v>831</v>
      </c>
      <c r="D37" s="325"/>
      <c r="E37" s="203" t="s">
        <v>119</v>
      </c>
      <c r="F37" s="327">
        <v>30</v>
      </c>
      <c r="G37" s="204"/>
      <c r="H37" s="314">
        <f t="shared" si="1"/>
        <v>0</v>
      </c>
    </row>
    <row r="38" spans="1:8" ht="12.75">
      <c r="A38" s="312" t="s">
        <v>832</v>
      </c>
      <c r="B38" s="324"/>
      <c r="C38" s="205" t="s">
        <v>833</v>
      </c>
      <c r="D38" s="325"/>
      <c r="E38" s="203" t="s">
        <v>119</v>
      </c>
      <c r="F38" s="327">
        <v>50</v>
      </c>
      <c r="G38" s="204"/>
      <c r="H38" s="314">
        <f t="shared" si="1"/>
        <v>0</v>
      </c>
    </row>
    <row r="39" spans="1:8" ht="12.75">
      <c r="A39" s="312" t="s">
        <v>834</v>
      </c>
      <c r="B39" s="324"/>
      <c r="C39" s="205" t="s">
        <v>835</v>
      </c>
      <c r="D39" s="325"/>
      <c r="E39" s="203" t="s">
        <v>119</v>
      </c>
      <c r="F39" s="327">
        <v>15</v>
      </c>
      <c r="G39" s="204"/>
      <c r="H39" s="314">
        <f t="shared" si="1"/>
        <v>0</v>
      </c>
    </row>
    <row r="40" spans="1:8" ht="12.75">
      <c r="A40" s="312" t="s">
        <v>836</v>
      </c>
      <c r="B40" s="324"/>
      <c r="C40" s="205" t="s">
        <v>837</v>
      </c>
      <c r="D40" s="325"/>
      <c r="E40" s="203" t="s">
        <v>119</v>
      </c>
      <c r="F40" s="327">
        <v>10</v>
      </c>
      <c r="G40" s="204"/>
      <c r="H40" s="314">
        <f t="shared" si="1"/>
        <v>0</v>
      </c>
    </row>
    <row r="41" spans="1:8" ht="48">
      <c r="A41" s="312" t="s">
        <v>838</v>
      </c>
      <c r="B41" s="324"/>
      <c r="C41" s="205" t="s">
        <v>839</v>
      </c>
      <c r="D41" s="325"/>
      <c r="E41" s="203" t="s">
        <v>119</v>
      </c>
      <c r="F41" s="327">
        <v>20</v>
      </c>
      <c r="G41" s="204"/>
      <c r="H41" s="314">
        <f t="shared" si="1"/>
        <v>0</v>
      </c>
    </row>
    <row r="42" spans="1:8" ht="24">
      <c r="A42" s="312" t="s">
        <v>840</v>
      </c>
      <c r="B42" s="324"/>
      <c r="C42" s="205" t="s">
        <v>841</v>
      </c>
      <c r="D42" s="325"/>
      <c r="E42" s="203" t="s">
        <v>75</v>
      </c>
      <c r="F42" s="327">
        <v>15</v>
      </c>
      <c r="G42" s="204"/>
      <c r="H42" s="314">
        <f t="shared" si="1"/>
        <v>0</v>
      </c>
    </row>
    <row r="43" spans="1:8" ht="12.75">
      <c r="A43" s="312" t="s">
        <v>842</v>
      </c>
      <c r="B43" s="324"/>
      <c r="C43" s="205" t="s">
        <v>843</v>
      </c>
      <c r="D43" s="325"/>
      <c r="E43" s="203" t="s">
        <v>280</v>
      </c>
      <c r="F43" s="327">
        <v>1</v>
      </c>
      <c r="G43" s="204"/>
      <c r="H43" s="314">
        <f t="shared" si="1"/>
        <v>0</v>
      </c>
    </row>
    <row r="44" spans="1:8" ht="12.75">
      <c r="A44" s="315" t="s">
        <v>844</v>
      </c>
      <c r="B44" s="330"/>
      <c r="C44" s="329" t="s">
        <v>845</v>
      </c>
      <c r="D44" s="326"/>
      <c r="E44" s="205" t="s">
        <v>280</v>
      </c>
      <c r="F44" s="327">
        <v>1</v>
      </c>
      <c r="G44" s="207"/>
      <c r="H44" s="317">
        <f t="shared" si="1"/>
        <v>0</v>
      </c>
    </row>
    <row r="45" spans="1:8" ht="12.75">
      <c r="A45" s="315" t="s">
        <v>846</v>
      </c>
      <c r="B45" s="330"/>
      <c r="C45" s="329" t="s">
        <v>847</v>
      </c>
      <c r="D45" s="326"/>
      <c r="E45" s="205" t="s">
        <v>280</v>
      </c>
      <c r="F45" s="327">
        <v>1</v>
      </c>
      <c r="G45" s="207"/>
      <c r="H45" s="317">
        <f t="shared" si="1"/>
        <v>0</v>
      </c>
    </row>
    <row r="46" spans="1:8" ht="12.75">
      <c r="A46" s="315" t="s">
        <v>848</v>
      </c>
      <c r="B46" s="330"/>
      <c r="C46" s="329" t="s">
        <v>849</v>
      </c>
      <c r="D46" s="326"/>
      <c r="E46" s="205" t="s">
        <v>280</v>
      </c>
      <c r="F46" s="327">
        <v>1</v>
      </c>
      <c r="G46" s="207"/>
      <c r="H46" s="317">
        <f t="shared" si="1"/>
        <v>0</v>
      </c>
    </row>
    <row r="47" spans="1:8" ht="12.75">
      <c r="A47" s="312" t="s">
        <v>850</v>
      </c>
      <c r="B47" s="324"/>
      <c r="C47" s="205" t="s">
        <v>814</v>
      </c>
      <c r="D47" s="325"/>
      <c r="E47" s="203" t="s">
        <v>280</v>
      </c>
      <c r="F47" s="205">
        <v>1</v>
      </c>
      <c r="G47" s="204"/>
      <c r="H47" s="314">
        <f t="shared" si="1"/>
        <v>0</v>
      </c>
    </row>
    <row r="48" spans="1:8" ht="12.75">
      <c r="A48" s="312"/>
      <c r="B48" s="324"/>
      <c r="C48" s="205"/>
      <c r="D48" s="325"/>
      <c r="E48" s="203"/>
      <c r="F48" s="327"/>
      <c r="G48" s="204"/>
      <c r="H48" s="314" t="str">
        <f>IF(AND(F48&gt;0,G48&gt;0),ROUND(F48*G48,0)," ")</f>
        <v xml:space="preserve"> </v>
      </c>
    </row>
    <row r="49" spans="1:8" ht="12.75">
      <c r="A49" s="312" t="s">
        <v>83</v>
      </c>
      <c r="B49" s="324"/>
      <c r="C49" s="331" t="s">
        <v>851</v>
      </c>
      <c r="D49" s="325"/>
      <c r="E49" s="203"/>
      <c r="F49" s="327"/>
      <c r="G49" s="204"/>
      <c r="H49" s="314" t="str">
        <f>IF(AND(F49&gt;0,G49&gt;0),ROUND(F49*G49,0)," ")</f>
        <v xml:space="preserve"> </v>
      </c>
    </row>
    <row r="50" spans="1:8" ht="12.75">
      <c r="A50" s="312"/>
      <c r="B50" s="324"/>
      <c r="C50" s="331"/>
      <c r="D50" s="325"/>
      <c r="E50" s="203"/>
      <c r="F50" s="327"/>
      <c r="G50" s="204"/>
      <c r="H50" s="314"/>
    </row>
    <row r="51" spans="1:8" ht="255">
      <c r="A51" s="340" t="s">
        <v>852</v>
      </c>
      <c r="B51" s="324"/>
      <c r="C51" s="398" t="s">
        <v>853</v>
      </c>
      <c r="D51" s="325"/>
      <c r="E51" s="208" t="s">
        <v>75</v>
      </c>
      <c r="F51" s="399">
        <v>1</v>
      </c>
      <c r="G51" s="209"/>
      <c r="H51" s="317">
        <f aca="true" t="shared" si="2" ref="H51:H58">F51*G51</f>
        <v>0</v>
      </c>
    </row>
    <row r="52" spans="1:8" ht="12.75">
      <c r="A52" s="340" t="s">
        <v>854</v>
      </c>
      <c r="B52" s="332"/>
      <c r="C52" s="342" t="s">
        <v>855</v>
      </c>
      <c r="D52" s="333"/>
      <c r="E52" s="210" t="s">
        <v>75</v>
      </c>
      <c r="F52" s="344">
        <v>1</v>
      </c>
      <c r="G52" s="211"/>
      <c r="H52" s="317">
        <f t="shared" si="2"/>
        <v>0</v>
      </c>
    </row>
    <row r="53" spans="1:8" ht="12.75">
      <c r="A53" s="340" t="s">
        <v>856</v>
      </c>
      <c r="B53" s="332"/>
      <c r="C53" s="342" t="s">
        <v>857</v>
      </c>
      <c r="D53" s="333"/>
      <c r="E53" s="210" t="s">
        <v>75</v>
      </c>
      <c r="F53" s="344">
        <v>3</v>
      </c>
      <c r="G53" s="211"/>
      <c r="H53" s="317">
        <f t="shared" si="2"/>
        <v>0</v>
      </c>
    </row>
    <row r="54" spans="1:8" ht="12.75">
      <c r="A54" s="340" t="s">
        <v>858</v>
      </c>
      <c r="B54" s="332"/>
      <c r="C54" s="342" t="s">
        <v>859</v>
      </c>
      <c r="D54" s="333"/>
      <c r="E54" s="210" t="s">
        <v>75</v>
      </c>
      <c r="F54" s="344">
        <v>3</v>
      </c>
      <c r="G54" s="211"/>
      <c r="H54" s="317">
        <f t="shared" si="2"/>
        <v>0</v>
      </c>
    </row>
    <row r="55" spans="1:8" ht="12.75">
      <c r="A55" s="340" t="s">
        <v>860</v>
      </c>
      <c r="B55" s="332"/>
      <c r="C55" s="342" t="s">
        <v>861</v>
      </c>
      <c r="D55" s="333"/>
      <c r="E55" s="210" t="s">
        <v>75</v>
      </c>
      <c r="F55" s="344">
        <v>1</v>
      </c>
      <c r="G55" s="211"/>
      <c r="H55" s="317">
        <f t="shared" si="2"/>
        <v>0</v>
      </c>
    </row>
    <row r="56" spans="1:8" ht="12.75">
      <c r="A56" s="340" t="s">
        <v>862</v>
      </c>
      <c r="B56" s="332"/>
      <c r="C56" s="342" t="s">
        <v>863</v>
      </c>
      <c r="D56" s="333"/>
      <c r="E56" s="210" t="s">
        <v>75</v>
      </c>
      <c r="F56" s="344">
        <v>1</v>
      </c>
      <c r="G56" s="211"/>
      <c r="H56" s="317">
        <f t="shared" si="2"/>
        <v>0</v>
      </c>
    </row>
    <row r="57" spans="1:8" ht="12.75">
      <c r="A57" s="400" t="s">
        <v>864</v>
      </c>
      <c r="B57" s="401"/>
      <c r="C57" s="402" t="s">
        <v>865</v>
      </c>
      <c r="D57" s="403"/>
      <c r="E57" s="212" t="s">
        <v>75</v>
      </c>
      <c r="F57" s="344">
        <v>2</v>
      </c>
      <c r="G57" s="207"/>
      <c r="H57" s="317">
        <f t="shared" si="2"/>
        <v>0</v>
      </c>
    </row>
    <row r="58" spans="1:8" ht="12.75">
      <c r="A58" s="340" t="s">
        <v>866</v>
      </c>
      <c r="B58" s="332"/>
      <c r="C58" s="342" t="s">
        <v>867</v>
      </c>
      <c r="D58" s="333"/>
      <c r="E58" s="210" t="s">
        <v>280</v>
      </c>
      <c r="F58" s="344">
        <v>1</v>
      </c>
      <c r="G58" s="211"/>
      <c r="H58" s="317">
        <f t="shared" si="2"/>
        <v>0</v>
      </c>
    </row>
    <row r="59" spans="1:8" ht="13.5" thickBot="1">
      <c r="A59" s="404"/>
      <c r="B59" s="405"/>
      <c r="C59" s="406"/>
      <c r="D59" s="407"/>
      <c r="E59" s="213"/>
      <c r="F59" s="408"/>
      <c r="G59" s="214"/>
      <c r="H59" s="409">
        <f>SUM(H9:H58)</f>
        <v>0</v>
      </c>
    </row>
    <row r="60" spans="1:8" ht="12.75">
      <c r="A60" s="352"/>
      <c r="B60" s="335"/>
      <c r="C60" s="410"/>
      <c r="D60" s="337"/>
      <c r="E60" s="355"/>
      <c r="F60" s="356"/>
      <c r="G60" s="218"/>
      <c r="H60" s="357" t="str">
        <f aca="true" t="shared" si="3" ref="H60:H76">IF(AND(F60&gt;0,G60&gt;0),ROUND(F60*G60,0)," ")</f>
        <v xml:space="preserve"> </v>
      </c>
    </row>
    <row r="61" spans="1:8" ht="13.5" thickBot="1">
      <c r="A61" s="345"/>
      <c r="B61" s="346"/>
      <c r="C61" s="347" t="s">
        <v>868</v>
      </c>
      <c r="D61" s="348"/>
      <c r="E61" s="349" t="s">
        <v>280</v>
      </c>
      <c r="F61" s="350">
        <v>1</v>
      </c>
      <c r="G61" s="215"/>
      <c r="H61" s="351">
        <f>+G61*F61</f>
        <v>0</v>
      </c>
    </row>
    <row r="62" spans="1:8" ht="12.75">
      <c r="A62" s="352"/>
      <c r="B62" s="353" t="s">
        <v>76</v>
      </c>
      <c r="C62" s="354"/>
      <c r="D62" s="337"/>
      <c r="E62" s="355"/>
      <c r="F62" s="356"/>
      <c r="G62" s="218"/>
      <c r="H62" s="357">
        <f>+H59+H61</f>
        <v>0</v>
      </c>
    </row>
    <row r="63" spans="1:8" ht="12.75">
      <c r="A63" s="352"/>
      <c r="B63" s="335"/>
      <c r="C63" s="410"/>
      <c r="D63" s="337"/>
      <c r="E63" s="355"/>
      <c r="F63" s="356"/>
      <c r="G63" s="218"/>
      <c r="H63" s="357" t="str">
        <f t="shared" si="3"/>
        <v xml:space="preserve"> </v>
      </c>
    </row>
    <row r="64" spans="1:7" ht="13.5" thickBot="1">
      <c r="A64" s="312" t="s">
        <v>159</v>
      </c>
      <c r="C64" s="347" t="s">
        <v>869</v>
      </c>
      <c r="G64" s="369"/>
    </row>
    <row r="65" spans="1:8" ht="12.75">
      <c r="A65" s="312" t="s">
        <v>870</v>
      </c>
      <c r="B65" s="324"/>
      <c r="C65" s="205" t="s">
        <v>871</v>
      </c>
      <c r="D65" s="325"/>
      <c r="E65" s="203" t="s">
        <v>75</v>
      </c>
      <c r="F65" s="327">
        <v>8</v>
      </c>
      <c r="G65" s="204"/>
      <c r="H65" s="314">
        <f aca="true" t="shared" si="4" ref="H65:H73">F65*G65</f>
        <v>0</v>
      </c>
    </row>
    <row r="66" spans="1:8" ht="12.75">
      <c r="A66" s="312" t="s">
        <v>872</v>
      </c>
      <c r="B66" s="324"/>
      <c r="C66" s="205" t="s">
        <v>873</v>
      </c>
      <c r="D66" s="325"/>
      <c r="E66" s="203" t="s">
        <v>119</v>
      </c>
      <c r="F66" s="327">
        <v>15</v>
      </c>
      <c r="G66" s="204"/>
      <c r="H66" s="314">
        <f t="shared" si="4"/>
        <v>0</v>
      </c>
    </row>
    <row r="67" spans="1:8" ht="12.75">
      <c r="A67" s="312" t="s">
        <v>874</v>
      </c>
      <c r="B67" s="324"/>
      <c r="C67" s="205" t="s">
        <v>875</v>
      </c>
      <c r="D67" s="325"/>
      <c r="E67" s="203" t="s">
        <v>119</v>
      </c>
      <c r="F67" s="327">
        <v>60</v>
      </c>
      <c r="G67" s="204"/>
      <c r="H67" s="314">
        <f t="shared" si="4"/>
        <v>0</v>
      </c>
    </row>
    <row r="68" spans="1:8" ht="12.75">
      <c r="A68" s="312" t="s">
        <v>876</v>
      </c>
      <c r="B68" s="324"/>
      <c r="C68" s="205" t="s">
        <v>877</v>
      </c>
      <c r="D68" s="325"/>
      <c r="E68" s="203" t="s">
        <v>119</v>
      </c>
      <c r="F68" s="327">
        <v>10</v>
      </c>
      <c r="G68" s="204"/>
      <c r="H68" s="314">
        <f t="shared" si="4"/>
        <v>0</v>
      </c>
    </row>
    <row r="69" spans="1:8" ht="12.75">
      <c r="A69" s="312" t="s">
        <v>878</v>
      </c>
      <c r="B69" s="324"/>
      <c r="C69" s="205" t="s">
        <v>879</v>
      </c>
      <c r="D69" s="325"/>
      <c r="E69" s="203" t="s">
        <v>119</v>
      </c>
      <c r="F69" s="327">
        <v>5</v>
      </c>
      <c r="G69" s="204"/>
      <c r="H69" s="314">
        <f t="shared" si="4"/>
        <v>0</v>
      </c>
    </row>
    <row r="70" spans="1:8" ht="12.75">
      <c r="A70" s="312" t="s">
        <v>880</v>
      </c>
      <c r="B70" s="324"/>
      <c r="C70" s="205" t="s">
        <v>881</v>
      </c>
      <c r="D70" s="325"/>
      <c r="E70" s="203" t="s">
        <v>75</v>
      </c>
      <c r="F70" s="327">
        <v>1</v>
      </c>
      <c r="G70" s="204"/>
      <c r="H70" s="314">
        <f t="shared" si="4"/>
        <v>0</v>
      </c>
    </row>
    <row r="71" spans="1:8" ht="12.75">
      <c r="A71" s="312" t="s">
        <v>882</v>
      </c>
      <c r="B71" s="324"/>
      <c r="C71" s="205" t="s">
        <v>883</v>
      </c>
      <c r="D71" s="325"/>
      <c r="E71" s="203" t="s">
        <v>75</v>
      </c>
      <c r="F71" s="327">
        <v>11</v>
      </c>
      <c r="G71" s="204"/>
      <c r="H71" s="314">
        <f t="shared" si="4"/>
        <v>0</v>
      </c>
    </row>
    <row r="72" spans="1:8" ht="12.75">
      <c r="A72" s="315" t="s">
        <v>884</v>
      </c>
      <c r="B72" s="330"/>
      <c r="C72" s="205" t="s">
        <v>885</v>
      </c>
      <c r="D72" s="326"/>
      <c r="E72" s="205" t="s">
        <v>75</v>
      </c>
      <c r="F72" s="327">
        <v>1</v>
      </c>
      <c r="G72" s="206"/>
      <c r="H72" s="317">
        <f t="shared" si="4"/>
        <v>0</v>
      </c>
    </row>
    <row r="73" spans="1:8" ht="12.75">
      <c r="A73" s="312" t="s">
        <v>886</v>
      </c>
      <c r="B73" s="324"/>
      <c r="C73" s="205" t="s">
        <v>887</v>
      </c>
      <c r="D73" s="325"/>
      <c r="E73" s="203" t="s">
        <v>75</v>
      </c>
      <c r="F73" s="327">
        <v>1</v>
      </c>
      <c r="G73" s="204"/>
      <c r="H73" s="314">
        <f t="shared" si="4"/>
        <v>0</v>
      </c>
    </row>
    <row r="74" spans="1:8" ht="12.75">
      <c r="A74" s="352"/>
      <c r="B74" s="335"/>
      <c r="C74" s="224"/>
      <c r="D74" s="337"/>
      <c r="E74" s="216"/>
      <c r="F74" s="362"/>
      <c r="G74" s="217"/>
      <c r="H74" s="411"/>
    </row>
    <row r="75" spans="1:8" ht="12.75">
      <c r="A75" s="352"/>
      <c r="B75" s="353" t="s">
        <v>76</v>
      </c>
      <c r="C75" s="354"/>
      <c r="D75" s="337"/>
      <c r="E75" s="355"/>
      <c r="F75" s="356"/>
      <c r="G75" s="339"/>
      <c r="H75" s="357">
        <f>SUM(H65:H74)</f>
        <v>0</v>
      </c>
    </row>
    <row r="76" spans="1:8" ht="12.75">
      <c r="A76" s="412"/>
      <c r="B76" s="413"/>
      <c r="C76" s="414"/>
      <c r="D76" s="415"/>
      <c r="E76" s="416"/>
      <c r="F76" s="417"/>
      <c r="G76" s="418"/>
      <c r="H76" s="419" t="str">
        <f t="shared" si="3"/>
        <v xml:space="preserve"> </v>
      </c>
    </row>
    <row r="77" spans="1:8" ht="12.75">
      <c r="A77" s="420"/>
      <c r="B77" s="353"/>
      <c r="C77" s="353" t="s">
        <v>888</v>
      </c>
      <c r="D77" s="415"/>
      <c r="E77" s="416"/>
      <c r="F77" s="417"/>
      <c r="G77" s="418"/>
      <c r="H77" s="357">
        <f>(+H62+H75)*30</f>
        <v>0</v>
      </c>
    </row>
  </sheetData>
  <sheetProtection password="DA77" sheet="1" objects="1" scenarios="1"/>
  <mergeCells count="3">
    <mergeCell ref="A1:B1"/>
    <mergeCell ref="A2:B2"/>
    <mergeCell ref="F2:H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workbookViewId="0" topLeftCell="A46">
      <selection activeCell="F57" sqref="F57"/>
    </sheetView>
  </sheetViews>
  <sheetFormatPr defaultColWidth="9.00390625" defaultRowHeight="12.75"/>
  <cols>
    <col min="1" max="1" width="6.75390625" style="228" customWidth="1"/>
    <col min="2" max="2" width="10.75390625" style="228" customWidth="1"/>
    <col min="3" max="3" width="44.75390625" style="228" customWidth="1"/>
    <col min="4" max="4" width="5.75390625" style="228" customWidth="1"/>
    <col min="5" max="5" width="7.75390625" style="228" customWidth="1"/>
    <col min="6" max="6" width="8.75390625" style="228" customWidth="1"/>
    <col min="7" max="7" width="9.75390625" style="228" customWidth="1"/>
    <col min="8" max="8" width="10.75390625" style="228" customWidth="1"/>
    <col min="9" max="16384" width="9.125" style="228" customWidth="1"/>
  </cols>
  <sheetData>
    <row r="1" spans="1:8" ht="13.5" thickTop="1">
      <c r="A1" s="540" t="s">
        <v>49</v>
      </c>
      <c r="B1" s="541"/>
      <c r="C1" s="274" t="s">
        <v>758</v>
      </c>
      <c r="D1" s="275"/>
      <c r="E1" s="276"/>
      <c r="F1" s="277"/>
      <c r="G1" s="278"/>
      <c r="H1" s="279"/>
    </row>
    <row r="2" spans="1:8" ht="13.5" thickBot="1">
      <c r="A2" s="542" t="s">
        <v>51</v>
      </c>
      <c r="B2" s="543"/>
      <c r="C2" s="280" t="s">
        <v>889</v>
      </c>
      <c r="D2" s="281"/>
      <c r="E2" s="282"/>
      <c r="F2" s="544"/>
      <c r="G2" s="544"/>
      <c r="H2" s="545"/>
    </row>
    <row r="3" spans="1:8" ht="13.5" thickTop="1">
      <c r="A3" s="283"/>
      <c r="B3" s="283"/>
      <c r="C3" s="283"/>
      <c r="D3" s="283"/>
      <c r="E3" s="283"/>
      <c r="F3" s="283"/>
      <c r="G3" s="283"/>
      <c r="H3" s="283"/>
    </row>
    <row r="4" spans="1:8" ht="15">
      <c r="A4" s="284"/>
      <c r="B4" s="285"/>
      <c r="C4" s="286" t="s">
        <v>890</v>
      </c>
      <c r="D4" s="285"/>
      <c r="E4" s="285"/>
      <c r="F4" s="285"/>
      <c r="G4" s="287"/>
      <c r="H4" s="288"/>
    </row>
    <row r="5" spans="1:8" ht="13.5" thickBot="1">
      <c r="A5" s="289"/>
      <c r="B5" s="290"/>
      <c r="C5" s="290" t="s">
        <v>891</v>
      </c>
      <c r="D5" s="290"/>
      <c r="E5" s="290"/>
      <c r="F5" s="290"/>
      <c r="G5" s="291"/>
      <c r="H5" s="292"/>
    </row>
    <row r="6" spans="1:8" ht="12.75">
      <c r="A6" s="293" t="s">
        <v>762</v>
      </c>
      <c r="B6" s="294" t="s">
        <v>763</v>
      </c>
      <c r="C6" s="295" t="s">
        <v>764</v>
      </c>
      <c r="D6" s="296"/>
      <c r="E6" s="294" t="s">
        <v>765</v>
      </c>
      <c r="F6" s="294" t="s">
        <v>766</v>
      </c>
      <c r="G6" s="297" t="s">
        <v>767</v>
      </c>
      <c r="H6" s="298"/>
    </row>
    <row r="7" spans="1:8" ht="12.75">
      <c r="A7" s="299" t="s">
        <v>768</v>
      </c>
      <c r="B7" s="300" t="s">
        <v>769</v>
      </c>
      <c r="C7" s="301"/>
      <c r="D7" s="302"/>
      <c r="E7" s="300" t="s">
        <v>770</v>
      </c>
      <c r="F7" s="300" t="s">
        <v>771</v>
      </c>
      <c r="G7" s="300" t="s">
        <v>772</v>
      </c>
      <c r="H7" s="303" t="s">
        <v>773</v>
      </c>
    </row>
    <row r="8" spans="1:8" ht="12.75">
      <c r="A8" s="304">
        <v>1</v>
      </c>
      <c r="B8" s="305"/>
      <c r="C8" s="306" t="s">
        <v>774</v>
      </c>
      <c r="D8" s="305"/>
      <c r="E8" s="305"/>
      <c r="F8" s="305"/>
      <c r="G8" s="305"/>
      <c r="H8" s="307"/>
    </row>
    <row r="9" spans="1:8" ht="12.75">
      <c r="A9" s="308"/>
      <c r="B9" s="309"/>
      <c r="C9" s="310"/>
      <c r="D9" s="309"/>
      <c r="E9" s="309"/>
      <c r="F9" s="309"/>
      <c r="G9" s="309"/>
      <c r="H9" s="311"/>
    </row>
    <row r="10" spans="1:8" ht="24">
      <c r="A10" s="312" t="s">
        <v>775</v>
      </c>
      <c r="B10" s="313" t="s">
        <v>776</v>
      </c>
      <c r="C10" s="205" t="s">
        <v>777</v>
      </c>
      <c r="D10" s="313"/>
      <c r="E10" s="203" t="s">
        <v>75</v>
      </c>
      <c r="F10" s="205">
        <v>5</v>
      </c>
      <c r="G10" s="204"/>
      <c r="H10" s="314">
        <f aca="true" t="shared" si="0" ref="H10:H23">F10*G10</f>
        <v>0</v>
      </c>
    </row>
    <row r="11" spans="1:8" ht="36">
      <c r="A11" s="312" t="s">
        <v>778</v>
      </c>
      <c r="B11" s="313" t="s">
        <v>779</v>
      </c>
      <c r="C11" s="205" t="s">
        <v>780</v>
      </c>
      <c r="D11" s="313"/>
      <c r="E11" s="203" t="s">
        <v>75</v>
      </c>
      <c r="F11" s="205">
        <v>2</v>
      </c>
      <c r="G11" s="204"/>
      <c r="H11" s="314">
        <f t="shared" si="0"/>
        <v>0</v>
      </c>
    </row>
    <row r="12" spans="1:8" ht="12.75">
      <c r="A12" s="312" t="s">
        <v>781</v>
      </c>
      <c r="B12" s="313"/>
      <c r="C12" s="264"/>
      <c r="D12" s="263"/>
      <c r="E12" s="259"/>
      <c r="F12" s="259"/>
      <c r="G12" s="368"/>
      <c r="H12" s="261"/>
    </row>
    <row r="13" spans="1:8" ht="36">
      <c r="A13" s="315" t="s">
        <v>784</v>
      </c>
      <c r="B13" s="316" t="s">
        <v>785</v>
      </c>
      <c r="C13" s="205" t="s">
        <v>786</v>
      </c>
      <c r="D13" s="316"/>
      <c r="E13" s="205" t="s">
        <v>75</v>
      </c>
      <c r="F13" s="205">
        <v>2</v>
      </c>
      <c r="G13" s="206"/>
      <c r="H13" s="317">
        <f t="shared" si="0"/>
        <v>0</v>
      </c>
    </row>
    <row r="14" spans="1:8" ht="36">
      <c r="A14" s="315" t="s">
        <v>787</v>
      </c>
      <c r="B14" s="318" t="s">
        <v>788</v>
      </c>
      <c r="C14" s="205" t="s">
        <v>892</v>
      </c>
      <c r="D14" s="316"/>
      <c r="E14" s="205" t="s">
        <v>75</v>
      </c>
      <c r="F14" s="205">
        <v>2</v>
      </c>
      <c r="G14" s="206"/>
      <c r="H14" s="317">
        <f t="shared" si="0"/>
        <v>0</v>
      </c>
    </row>
    <row r="15" spans="1:8" ht="24">
      <c r="A15" s="319" t="s">
        <v>790</v>
      </c>
      <c r="B15" s="320" t="s">
        <v>893</v>
      </c>
      <c r="C15" s="220" t="s">
        <v>894</v>
      </c>
      <c r="D15" s="321"/>
      <c r="E15" s="203" t="s">
        <v>75</v>
      </c>
      <c r="F15" s="205">
        <v>2</v>
      </c>
      <c r="G15" s="204"/>
      <c r="H15" s="314">
        <f t="shared" si="0"/>
        <v>0</v>
      </c>
    </row>
    <row r="16" spans="1:8" ht="25.5">
      <c r="A16" s="319" t="s">
        <v>895</v>
      </c>
      <c r="B16" s="321" t="s">
        <v>896</v>
      </c>
      <c r="C16" s="264" t="s">
        <v>897</v>
      </c>
      <c r="D16" s="322"/>
      <c r="E16" s="220" t="s">
        <v>75</v>
      </c>
      <c r="F16" s="220">
        <v>35</v>
      </c>
      <c r="G16" s="221"/>
      <c r="H16" s="323">
        <f t="shared" si="0"/>
        <v>0</v>
      </c>
    </row>
    <row r="17" spans="1:8" ht="12.75">
      <c r="A17" s="312" t="s">
        <v>792</v>
      </c>
      <c r="B17" s="324"/>
      <c r="C17" s="205" t="s">
        <v>898</v>
      </c>
      <c r="D17" s="325"/>
      <c r="E17" s="203" t="s">
        <v>75</v>
      </c>
      <c r="F17" s="205">
        <v>2</v>
      </c>
      <c r="G17" s="204"/>
      <c r="H17" s="314">
        <f t="shared" si="0"/>
        <v>0</v>
      </c>
    </row>
    <row r="18" spans="1:8" ht="12.75">
      <c r="A18" s="312" t="s">
        <v>794</v>
      </c>
      <c r="B18" s="324"/>
      <c r="C18" s="205" t="s">
        <v>899</v>
      </c>
      <c r="D18" s="325"/>
      <c r="E18" s="203" t="s">
        <v>75</v>
      </c>
      <c r="F18" s="205">
        <v>4</v>
      </c>
      <c r="G18" s="204"/>
      <c r="H18" s="314">
        <f t="shared" si="0"/>
        <v>0</v>
      </c>
    </row>
    <row r="19" spans="1:8" ht="12.75">
      <c r="A19" s="312" t="s">
        <v>796</v>
      </c>
      <c r="B19" s="324"/>
      <c r="C19" s="205" t="s">
        <v>900</v>
      </c>
      <c r="D19" s="325"/>
      <c r="E19" s="203" t="s">
        <v>75</v>
      </c>
      <c r="F19" s="205">
        <v>2</v>
      </c>
      <c r="G19" s="204"/>
      <c r="H19" s="314">
        <f t="shared" si="0"/>
        <v>0</v>
      </c>
    </row>
    <row r="20" spans="1:8" ht="24">
      <c r="A20" s="312" t="s">
        <v>798</v>
      </c>
      <c r="B20" s="324"/>
      <c r="C20" s="205" t="s">
        <v>805</v>
      </c>
      <c r="D20" s="326"/>
      <c r="E20" s="205" t="s">
        <v>75</v>
      </c>
      <c r="F20" s="327">
        <v>1</v>
      </c>
      <c r="G20" s="204"/>
      <c r="H20" s="314">
        <f t="shared" si="0"/>
        <v>0</v>
      </c>
    </row>
    <row r="21" spans="1:8" ht="12.75">
      <c r="A21" s="312" t="s">
        <v>800</v>
      </c>
      <c r="B21" s="324"/>
      <c r="C21" s="205" t="s">
        <v>807</v>
      </c>
      <c r="D21" s="326"/>
      <c r="E21" s="205" t="s">
        <v>75</v>
      </c>
      <c r="F21" s="327">
        <v>1</v>
      </c>
      <c r="G21" s="204"/>
      <c r="H21" s="314">
        <f t="shared" si="0"/>
        <v>0</v>
      </c>
    </row>
    <row r="22" spans="1:8" ht="12.75">
      <c r="A22" s="312" t="s">
        <v>802</v>
      </c>
      <c r="B22" s="324"/>
      <c r="C22" s="205" t="s">
        <v>803</v>
      </c>
      <c r="D22" s="325"/>
      <c r="E22" s="203" t="s">
        <v>75</v>
      </c>
      <c r="F22" s="205">
        <v>9</v>
      </c>
      <c r="G22" s="204"/>
      <c r="H22" s="314">
        <f t="shared" si="0"/>
        <v>0</v>
      </c>
    </row>
    <row r="23" spans="1:8" ht="12.75">
      <c r="A23" s="312" t="s">
        <v>808</v>
      </c>
      <c r="B23" s="324"/>
      <c r="C23" s="205" t="s">
        <v>814</v>
      </c>
      <c r="D23" s="325"/>
      <c r="E23" s="203" t="s">
        <v>280</v>
      </c>
      <c r="F23" s="205">
        <v>1</v>
      </c>
      <c r="G23" s="204"/>
      <c r="H23" s="314">
        <f t="shared" si="0"/>
        <v>0</v>
      </c>
    </row>
    <row r="24" spans="1:8" ht="12.75">
      <c r="A24" s="328"/>
      <c r="B24" s="324"/>
      <c r="C24" s="205"/>
      <c r="D24" s="325"/>
      <c r="E24" s="205"/>
      <c r="F24" s="205"/>
      <c r="G24" s="204"/>
      <c r="H24" s="314" t="str">
        <f>IF(AND(F24&gt;0,G24&gt;0),ROUND(F24*G24,0)," ")</f>
        <v xml:space="preserve"> </v>
      </c>
    </row>
    <row r="25" spans="1:8" ht="12.75">
      <c r="A25" s="312" t="s">
        <v>501</v>
      </c>
      <c r="B25" s="324"/>
      <c r="C25" s="329" t="s">
        <v>815</v>
      </c>
      <c r="D25" s="325"/>
      <c r="E25" s="205"/>
      <c r="F25" s="205"/>
      <c r="G25" s="204"/>
      <c r="H25" s="314" t="str">
        <f>IF(AND(F25&gt;0,G25&gt;0),ROUND(F25*G25,0)," ")</f>
        <v xml:space="preserve"> </v>
      </c>
    </row>
    <row r="26" spans="1:8" ht="12.75">
      <c r="A26" s="312" t="s">
        <v>816</v>
      </c>
      <c r="B26" s="324"/>
      <c r="C26" s="205" t="s">
        <v>817</v>
      </c>
      <c r="D26" s="325"/>
      <c r="E26" s="203" t="s">
        <v>119</v>
      </c>
      <c r="F26" s="327">
        <v>15</v>
      </c>
      <c r="G26" s="204"/>
      <c r="H26" s="314">
        <f>F26*G26</f>
        <v>0</v>
      </c>
    </row>
    <row r="27" spans="1:8" ht="12.75">
      <c r="A27" s="312" t="s">
        <v>818</v>
      </c>
      <c r="B27" s="324"/>
      <c r="C27" s="205" t="s">
        <v>819</v>
      </c>
      <c r="D27" s="325"/>
      <c r="E27" s="203" t="s">
        <v>75</v>
      </c>
      <c r="F27" s="327">
        <v>3</v>
      </c>
      <c r="G27" s="204"/>
      <c r="H27" s="314">
        <f aca="true" t="shared" si="1" ref="H27:H48">F27*G27</f>
        <v>0</v>
      </c>
    </row>
    <row r="28" spans="1:8" ht="12.75">
      <c r="A28" s="312" t="s">
        <v>820</v>
      </c>
      <c r="B28" s="324"/>
      <c r="C28" s="205" t="s">
        <v>821</v>
      </c>
      <c r="D28" s="325"/>
      <c r="E28" s="203" t="s">
        <v>75</v>
      </c>
      <c r="F28" s="327">
        <v>20</v>
      </c>
      <c r="G28" s="204"/>
      <c r="H28" s="314">
        <f t="shared" si="1"/>
        <v>0</v>
      </c>
    </row>
    <row r="29" spans="1:8" ht="12.75">
      <c r="A29" s="312" t="s">
        <v>822</v>
      </c>
      <c r="B29" s="324"/>
      <c r="C29" s="205" t="s">
        <v>823</v>
      </c>
      <c r="D29" s="325"/>
      <c r="E29" s="203" t="s">
        <v>119</v>
      </c>
      <c r="F29" s="327">
        <v>8</v>
      </c>
      <c r="G29" s="204"/>
      <c r="H29" s="314">
        <f t="shared" si="1"/>
        <v>0</v>
      </c>
    </row>
    <row r="30" spans="1:8" ht="12.75">
      <c r="A30" s="312" t="s">
        <v>824</v>
      </c>
      <c r="B30" s="324"/>
      <c r="C30" s="205" t="s">
        <v>825</v>
      </c>
      <c r="D30" s="325"/>
      <c r="E30" s="203" t="s">
        <v>119</v>
      </c>
      <c r="F30" s="327">
        <v>15</v>
      </c>
      <c r="G30" s="204"/>
      <c r="H30" s="314">
        <f t="shared" si="1"/>
        <v>0</v>
      </c>
    </row>
    <row r="31" spans="1:8" ht="12.75">
      <c r="A31" s="312" t="s">
        <v>826</v>
      </c>
      <c r="B31" s="324"/>
      <c r="C31" s="205" t="s">
        <v>827</v>
      </c>
      <c r="D31" s="325"/>
      <c r="E31" s="203" t="s">
        <v>119</v>
      </c>
      <c r="F31" s="327">
        <v>7</v>
      </c>
      <c r="G31" s="204"/>
      <c r="H31" s="314">
        <f t="shared" si="1"/>
        <v>0</v>
      </c>
    </row>
    <row r="32" spans="1:8" ht="12.75">
      <c r="A32" s="312" t="s">
        <v>828</v>
      </c>
      <c r="B32" s="324"/>
      <c r="C32" s="205" t="s">
        <v>829</v>
      </c>
      <c r="D32" s="325"/>
      <c r="E32" s="203" t="s">
        <v>119</v>
      </c>
      <c r="F32" s="327">
        <v>10</v>
      </c>
      <c r="G32" s="204"/>
      <c r="H32" s="314">
        <f t="shared" si="1"/>
        <v>0</v>
      </c>
    </row>
    <row r="33" spans="1:8" ht="12.75">
      <c r="A33" s="312" t="s">
        <v>830</v>
      </c>
      <c r="B33" s="324"/>
      <c r="C33" s="205" t="s">
        <v>831</v>
      </c>
      <c r="D33" s="325"/>
      <c r="E33" s="203" t="s">
        <v>119</v>
      </c>
      <c r="F33" s="327">
        <v>35</v>
      </c>
      <c r="G33" s="204"/>
      <c r="H33" s="314">
        <f t="shared" si="1"/>
        <v>0</v>
      </c>
    </row>
    <row r="34" spans="1:8" ht="12.75">
      <c r="A34" s="312" t="s">
        <v>832</v>
      </c>
      <c r="B34" s="324"/>
      <c r="C34" s="205" t="s">
        <v>833</v>
      </c>
      <c r="D34" s="325"/>
      <c r="E34" s="203" t="s">
        <v>119</v>
      </c>
      <c r="F34" s="327">
        <v>45</v>
      </c>
      <c r="G34" s="204"/>
      <c r="H34" s="314">
        <f t="shared" si="1"/>
        <v>0</v>
      </c>
    </row>
    <row r="35" spans="1:8" ht="12.75">
      <c r="A35" s="312" t="s">
        <v>834</v>
      </c>
      <c r="B35" s="324"/>
      <c r="C35" s="205" t="s">
        <v>835</v>
      </c>
      <c r="D35" s="325"/>
      <c r="E35" s="203" t="s">
        <v>119</v>
      </c>
      <c r="F35" s="327">
        <v>5</v>
      </c>
      <c r="G35" s="204"/>
      <c r="H35" s="314">
        <f t="shared" si="1"/>
        <v>0</v>
      </c>
    </row>
    <row r="36" spans="1:8" ht="12.75">
      <c r="A36" s="312" t="s">
        <v>836</v>
      </c>
      <c r="B36" s="324"/>
      <c r="C36" s="205" t="s">
        <v>901</v>
      </c>
      <c r="D36" s="325"/>
      <c r="E36" s="203" t="s">
        <v>119</v>
      </c>
      <c r="F36" s="327">
        <v>210</v>
      </c>
      <c r="G36" s="204"/>
      <c r="H36" s="314">
        <f t="shared" si="1"/>
        <v>0</v>
      </c>
    </row>
    <row r="37" spans="1:8" ht="12.75">
      <c r="A37" s="312" t="s">
        <v>838</v>
      </c>
      <c r="B37" s="324"/>
      <c r="C37" s="205" t="s">
        <v>902</v>
      </c>
      <c r="D37" s="325"/>
      <c r="E37" s="203" t="s">
        <v>119</v>
      </c>
      <c r="F37" s="327">
        <v>145</v>
      </c>
      <c r="G37" s="204"/>
      <c r="H37" s="314">
        <f t="shared" si="1"/>
        <v>0</v>
      </c>
    </row>
    <row r="38" spans="1:8" ht="12.75">
      <c r="A38" s="312" t="s">
        <v>840</v>
      </c>
      <c r="B38" s="324"/>
      <c r="C38" s="205" t="s">
        <v>903</v>
      </c>
      <c r="D38" s="325"/>
      <c r="E38" s="203" t="s">
        <v>119</v>
      </c>
      <c r="F38" s="327">
        <v>70</v>
      </c>
      <c r="G38" s="204"/>
      <c r="H38" s="314">
        <f t="shared" si="1"/>
        <v>0</v>
      </c>
    </row>
    <row r="39" spans="1:8" ht="12.75">
      <c r="A39" s="312" t="s">
        <v>842</v>
      </c>
      <c r="B39" s="324"/>
      <c r="C39" s="205" t="s">
        <v>904</v>
      </c>
      <c r="D39" s="325"/>
      <c r="E39" s="203" t="s">
        <v>119</v>
      </c>
      <c r="F39" s="327">
        <v>1550</v>
      </c>
      <c r="G39" s="204"/>
      <c r="H39" s="314">
        <f t="shared" si="1"/>
        <v>0</v>
      </c>
    </row>
    <row r="40" spans="1:8" ht="12.75">
      <c r="A40" s="312" t="s">
        <v>844</v>
      </c>
      <c r="B40" s="324"/>
      <c r="C40" s="205" t="s">
        <v>905</v>
      </c>
      <c r="D40" s="325"/>
      <c r="E40" s="203" t="s">
        <v>119</v>
      </c>
      <c r="F40" s="327">
        <v>250</v>
      </c>
      <c r="G40" s="204"/>
      <c r="H40" s="314">
        <f t="shared" si="1"/>
        <v>0</v>
      </c>
    </row>
    <row r="41" spans="1:8" ht="48">
      <c r="A41" s="312" t="s">
        <v>846</v>
      </c>
      <c r="B41" s="324"/>
      <c r="C41" s="205" t="s">
        <v>906</v>
      </c>
      <c r="D41" s="325"/>
      <c r="E41" s="203" t="s">
        <v>119</v>
      </c>
      <c r="F41" s="327">
        <v>10</v>
      </c>
      <c r="G41" s="204"/>
      <c r="H41" s="314">
        <f t="shared" si="1"/>
        <v>0</v>
      </c>
    </row>
    <row r="42" spans="1:8" ht="12.75">
      <c r="A42" s="312" t="s">
        <v>848</v>
      </c>
      <c r="B42" s="324"/>
      <c r="C42" s="205" t="s">
        <v>907</v>
      </c>
      <c r="D42" s="325"/>
      <c r="E42" s="203" t="s">
        <v>75</v>
      </c>
      <c r="F42" s="327">
        <v>8</v>
      </c>
      <c r="G42" s="204"/>
      <c r="H42" s="314">
        <f t="shared" si="1"/>
        <v>0</v>
      </c>
    </row>
    <row r="43" spans="1:8" ht="12.75">
      <c r="A43" s="312" t="s">
        <v>850</v>
      </c>
      <c r="B43" s="324"/>
      <c r="C43" s="205" t="s">
        <v>908</v>
      </c>
      <c r="D43" s="325"/>
      <c r="E43" s="203" t="s">
        <v>280</v>
      </c>
      <c r="F43" s="327">
        <v>1</v>
      </c>
      <c r="G43" s="204"/>
      <c r="H43" s="314">
        <f t="shared" si="1"/>
        <v>0</v>
      </c>
    </row>
    <row r="44" spans="1:8" ht="12.75">
      <c r="A44" s="315" t="s">
        <v>909</v>
      </c>
      <c r="B44" s="330"/>
      <c r="C44" s="329" t="s">
        <v>845</v>
      </c>
      <c r="D44" s="326"/>
      <c r="E44" s="205" t="s">
        <v>280</v>
      </c>
      <c r="F44" s="327">
        <v>1</v>
      </c>
      <c r="G44" s="207"/>
      <c r="H44" s="317">
        <f t="shared" si="1"/>
        <v>0</v>
      </c>
    </row>
    <row r="45" spans="1:8" ht="24">
      <c r="A45" s="315" t="s">
        <v>910</v>
      </c>
      <c r="B45" s="330"/>
      <c r="C45" s="329" t="s">
        <v>911</v>
      </c>
      <c r="D45" s="326"/>
      <c r="E45" s="205" t="s">
        <v>280</v>
      </c>
      <c r="F45" s="327">
        <v>1</v>
      </c>
      <c r="G45" s="207"/>
      <c r="H45" s="317">
        <f t="shared" si="1"/>
        <v>0</v>
      </c>
    </row>
    <row r="46" spans="1:8" ht="24">
      <c r="A46" s="315" t="s">
        <v>912</v>
      </c>
      <c r="B46" s="330"/>
      <c r="C46" s="329" t="s">
        <v>913</v>
      </c>
      <c r="D46" s="326"/>
      <c r="E46" s="205" t="s">
        <v>280</v>
      </c>
      <c r="F46" s="327">
        <v>1</v>
      </c>
      <c r="G46" s="207"/>
      <c r="H46" s="317">
        <f t="shared" si="1"/>
        <v>0</v>
      </c>
    </row>
    <row r="47" spans="1:8" ht="12.75">
      <c r="A47" s="315" t="s">
        <v>914</v>
      </c>
      <c r="B47" s="330"/>
      <c r="C47" s="329" t="s">
        <v>849</v>
      </c>
      <c r="D47" s="326"/>
      <c r="E47" s="205" t="s">
        <v>280</v>
      </c>
      <c r="F47" s="327">
        <v>1</v>
      </c>
      <c r="G47" s="207"/>
      <c r="H47" s="317">
        <f t="shared" si="1"/>
        <v>0</v>
      </c>
    </row>
    <row r="48" spans="1:8" ht="12.75">
      <c r="A48" s="312" t="s">
        <v>915</v>
      </c>
      <c r="B48" s="324"/>
      <c r="C48" s="205" t="s">
        <v>814</v>
      </c>
      <c r="D48" s="325"/>
      <c r="E48" s="203" t="s">
        <v>280</v>
      </c>
      <c r="F48" s="205">
        <v>1</v>
      </c>
      <c r="G48" s="204"/>
      <c r="H48" s="314">
        <f t="shared" si="1"/>
        <v>0</v>
      </c>
    </row>
    <row r="49" spans="1:8" ht="12.75">
      <c r="A49" s="312"/>
      <c r="B49" s="324"/>
      <c r="C49" s="205"/>
      <c r="D49" s="325"/>
      <c r="E49" s="203"/>
      <c r="F49" s="205"/>
      <c r="G49" s="204"/>
      <c r="H49" s="314"/>
    </row>
    <row r="50" spans="1:8" ht="12.75">
      <c r="A50" s="312" t="s">
        <v>83</v>
      </c>
      <c r="B50" s="324"/>
      <c r="C50" s="331" t="s">
        <v>851</v>
      </c>
      <c r="D50" s="325"/>
      <c r="E50" s="203"/>
      <c r="F50" s="327"/>
      <c r="G50" s="204"/>
      <c r="H50" s="314" t="str">
        <f>IF(AND(F50&gt;0,G50&gt;0),ROUND(F50*G50,0)," ")</f>
        <v xml:space="preserve"> </v>
      </c>
    </row>
    <row r="51" spans="1:8" ht="12.75">
      <c r="A51" s="312"/>
      <c r="B51" s="332"/>
      <c r="C51" s="205"/>
      <c r="D51" s="333"/>
      <c r="E51" s="203"/>
      <c r="F51" s="327"/>
      <c r="G51" s="211"/>
      <c r="H51" s="314" t="str">
        <f>IF(AND(F51&gt;0,G51&gt;0),ROUND(F51*G51,0)," ")</f>
        <v xml:space="preserve"> </v>
      </c>
    </row>
    <row r="52" spans="1:8" ht="255">
      <c r="A52" s="334" t="s">
        <v>852</v>
      </c>
      <c r="B52" s="335"/>
      <c r="C52" s="336" t="s">
        <v>937</v>
      </c>
      <c r="D52" s="337"/>
      <c r="E52" s="222" t="s">
        <v>75</v>
      </c>
      <c r="F52" s="338">
        <v>2</v>
      </c>
      <c r="G52" s="218"/>
      <c r="H52" s="314">
        <f aca="true" t="shared" si="2" ref="H52:H59">F52*G52</f>
        <v>0</v>
      </c>
    </row>
    <row r="53" spans="1:8" ht="12.75">
      <c r="A53" s="340" t="s">
        <v>854</v>
      </c>
      <c r="B53" s="341"/>
      <c r="C53" s="342" t="s">
        <v>855</v>
      </c>
      <c r="D53" s="343"/>
      <c r="E53" s="210" t="s">
        <v>75</v>
      </c>
      <c r="F53" s="344">
        <v>2</v>
      </c>
      <c r="G53" s="223"/>
      <c r="H53" s="314">
        <f t="shared" si="2"/>
        <v>0</v>
      </c>
    </row>
    <row r="54" spans="1:8" ht="12.75">
      <c r="A54" s="340" t="s">
        <v>856</v>
      </c>
      <c r="B54" s="332"/>
      <c r="C54" s="342" t="s">
        <v>857</v>
      </c>
      <c r="D54" s="333"/>
      <c r="E54" s="210" t="s">
        <v>75</v>
      </c>
      <c r="F54" s="344">
        <v>2</v>
      </c>
      <c r="G54" s="211"/>
      <c r="H54" s="314">
        <f t="shared" si="2"/>
        <v>0</v>
      </c>
    </row>
    <row r="55" spans="1:8" ht="12.75">
      <c r="A55" s="340" t="s">
        <v>858</v>
      </c>
      <c r="B55" s="332"/>
      <c r="C55" s="342" t="s">
        <v>859</v>
      </c>
      <c r="D55" s="333"/>
      <c r="E55" s="210" t="s">
        <v>75</v>
      </c>
      <c r="F55" s="344">
        <v>2</v>
      </c>
      <c r="G55" s="211"/>
      <c r="H55" s="314">
        <f t="shared" si="2"/>
        <v>0</v>
      </c>
    </row>
    <row r="56" spans="1:8" ht="12.75">
      <c r="A56" s="340" t="s">
        <v>860</v>
      </c>
      <c r="B56" s="332"/>
      <c r="C56" s="342" t="s">
        <v>861</v>
      </c>
      <c r="D56" s="333"/>
      <c r="E56" s="210" t="s">
        <v>75</v>
      </c>
      <c r="F56" s="344">
        <v>2</v>
      </c>
      <c r="G56" s="211"/>
      <c r="H56" s="314">
        <f t="shared" si="2"/>
        <v>0</v>
      </c>
    </row>
    <row r="57" spans="1:8" ht="51">
      <c r="A57" s="340" t="s">
        <v>862</v>
      </c>
      <c r="B57" s="332"/>
      <c r="C57" s="342" t="s">
        <v>916</v>
      </c>
      <c r="D57" s="333"/>
      <c r="E57" s="210" t="s">
        <v>75</v>
      </c>
      <c r="F57" s="344">
        <v>3</v>
      </c>
      <c r="G57" s="211"/>
      <c r="H57" s="314">
        <f t="shared" si="2"/>
        <v>0</v>
      </c>
    </row>
    <row r="58" spans="1:8" ht="38.25">
      <c r="A58" s="340" t="s">
        <v>864</v>
      </c>
      <c r="B58" s="332"/>
      <c r="C58" s="342" t="s">
        <v>917</v>
      </c>
      <c r="D58" s="333"/>
      <c r="E58" s="210" t="s">
        <v>75</v>
      </c>
      <c r="F58" s="344">
        <v>1</v>
      </c>
      <c r="G58" s="211"/>
      <c r="H58" s="314">
        <f t="shared" si="2"/>
        <v>0</v>
      </c>
    </row>
    <row r="59" spans="1:8" ht="12.75">
      <c r="A59" s="340" t="s">
        <v>866</v>
      </c>
      <c r="B59" s="332"/>
      <c r="C59" s="342" t="s">
        <v>918</v>
      </c>
      <c r="D59" s="333"/>
      <c r="E59" s="210" t="s">
        <v>75</v>
      </c>
      <c r="F59" s="344">
        <v>1</v>
      </c>
      <c r="G59" s="211"/>
      <c r="H59" s="314">
        <f t="shared" si="2"/>
        <v>0</v>
      </c>
    </row>
    <row r="60" spans="1:8" ht="13.5" thickBot="1">
      <c r="A60" s="345"/>
      <c r="B60" s="346"/>
      <c r="C60" s="347" t="s">
        <v>868</v>
      </c>
      <c r="D60" s="348"/>
      <c r="E60" s="349" t="s">
        <v>280</v>
      </c>
      <c r="F60" s="350">
        <v>1</v>
      </c>
      <c r="G60" s="215"/>
      <c r="H60" s="351">
        <f>F60*G60</f>
        <v>0</v>
      </c>
    </row>
    <row r="61" spans="1:8" ht="12.75">
      <c r="A61" s="352"/>
      <c r="B61" s="353" t="s">
        <v>76</v>
      </c>
      <c r="C61" s="354"/>
      <c r="D61" s="337"/>
      <c r="E61" s="355"/>
      <c r="F61" s="356"/>
      <c r="G61" s="218"/>
      <c r="H61" s="357">
        <f>SUM(H10:H60)</f>
        <v>0</v>
      </c>
    </row>
    <row r="62" ht="12.75">
      <c r="G62" s="369"/>
    </row>
    <row r="63" ht="12.75">
      <c r="G63" s="369"/>
    </row>
    <row r="64" spans="1:8" ht="13.5" thickBot="1">
      <c r="A64" s="315" t="s">
        <v>159</v>
      </c>
      <c r="B64" s="358"/>
      <c r="C64" s="347" t="s">
        <v>869</v>
      </c>
      <c r="D64" s="358"/>
      <c r="E64" s="358"/>
      <c r="F64" s="358"/>
      <c r="G64" s="370"/>
      <c r="H64" s="358"/>
    </row>
    <row r="65" spans="1:8" ht="12.75">
      <c r="A65" s="315" t="s">
        <v>870</v>
      </c>
      <c r="B65" s="330"/>
      <c r="C65" s="205" t="s">
        <v>871</v>
      </c>
      <c r="D65" s="326"/>
      <c r="E65" s="205" t="s">
        <v>75</v>
      </c>
      <c r="F65" s="327">
        <v>15</v>
      </c>
      <c r="G65" s="206"/>
      <c r="H65" s="317">
        <f aca="true" t="shared" si="3" ref="H65:H73">F65*G65</f>
        <v>0</v>
      </c>
    </row>
    <row r="66" spans="1:8" ht="12.75">
      <c r="A66" s="315" t="s">
        <v>872</v>
      </c>
      <c r="B66" s="330"/>
      <c r="C66" s="205" t="s">
        <v>873</v>
      </c>
      <c r="D66" s="326"/>
      <c r="E66" s="205" t="s">
        <v>119</v>
      </c>
      <c r="F66" s="327">
        <v>38</v>
      </c>
      <c r="G66" s="206"/>
      <c r="H66" s="317">
        <f t="shared" si="3"/>
        <v>0</v>
      </c>
    </row>
    <row r="67" spans="1:8" ht="12.75">
      <c r="A67" s="315" t="s">
        <v>874</v>
      </c>
      <c r="B67" s="330"/>
      <c r="C67" s="205" t="s">
        <v>875</v>
      </c>
      <c r="D67" s="326"/>
      <c r="E67" s="205" t="s">
        <v>119</v>
      </c>
      <c r="F67" s="327">
        <v>150</v>
      </c>
      <c r="G67" s="206"/>
      <c r="H67" s="317">
        <f t="shared" si="3"/>
        <v>0</v>
      </c>
    </row>
    <row r="68" spans="1:8" ht="12.75">
      <c r="A68" s="315" t="s">
        <v>876</v>
      </c>
      <c r="B68" s="330"/>
      <c r="C68" s="205" t="s">
        <v>877</v>
      </c>
      <c r="D68" s="326"/>
      <c r="E68" s="205" t="s">
        <v>119</v>
      </c>
      <c r="F68" s="327">
        <v>30</v>
      </c>
      <c r="G68" s="206"/>
      <c r="H68" s="317">
        <f t="shared" si="3"/>
        <v>0</v>
      </c>
    </row>
    <row r="69" spans="1:8" ht="12.75">
      <c r="A69" s="315" t="s">
        <v>878</v>
      </c>
      <c r="B69" s="330"/>
      <c r="C69" s="205" t="s">
        <v>879</v>
      </c>
      <c r="D69" s="326"/>
      <c r="E69" s="205" t="s">
        <v>119</v>
      </c>
      <c r="F69" s="327">
        <v>15</v>
      </c>
      <c r="G69" s="206"/>
      <c r="H69" s="317">
        <f t="shared" si="3"/>
        <v>0</v>
      </c>
    </row>
    <row r="70" spans="1:8" ht="12.75">
      <c r="A70" s="315" t="s">
        <v>880</v>
      </c>
      <c r="B70" s="330"/>
      <c r="C70" s="205" t="s">
        <v>881</v>
      </c>
      <c r="D70" s="326"/>
      <c r="E70" s="205" t="s">
        <v>75</v>
      </c>
      <c r="F70" s="327">
        <v>3</v>
      </c>
      <c r="G70" s="206"/>
      <c r="H70" s="317">
        <f t="shared" si="3"/>
        <v>0</v>
      </c>
    </row>
    <row r="71" spans="1:8" ht="12.75">
      <c r="A71" s="315" t="s">
        <v>882</v>
      </c>
      <c r="B71" s="330"/>
      <c r="C71" s="205" t="s">
        <v>883</v>
      </c>
      <c r="D71" s="326"/>
      <c r="E71" s="205" t="s">
        <v>75</v>
      </c>
      <c r="F71" s="327">
        <v>33</v>
      </c>
      <c r="G71" s="206"/>
      <c r="H71" s="317">
        <f t="shared" si="3"/>
        <v>0</v>
      </c>
    </row>
    <row r="72" spans="1:8" ht="12.75">
      <c r="A72" s="315" t="s">
        <v>884</v>
      </c>
      <c r="B72" s="330"/>
      <c r="C72" s="205" t="s">
        <v>885</v>
      </c>
      <c r="D72" s="326"/>
      <c r="E72" s="205" t="s">
        <v>75</v>
      </c>
      <c r="F72" s="327">
        <v>3</v>
      </c>
      <c r="G72" s="206"/>
      <c r="H72" s="317">
        <f t="shared" si="3"/>
        <v>0</v>
      </c>
    </row>
    <row r="73" spans="1:8" ht="12.75">
      <c r="A73" s="315" t="s">
        <v>886</v>
      </c>
      <c r="B73" s="330"/>
      <c r="C73" s="205" t="s">
        <v>887</v>
      </c>
      <c r="D73" s="326"/>
      <c r="E73" s="205" t="s">
        <v>75</v>
      </c>
      <c r="F73" s="327">
        <v>3</v>
      </c>
      <c r="G73" s="206"/>
      <c r="H73" s="317">
        <f t="shared" si="3"/>
        <v>0</v>
      </c>
    </row>
    <row r="74" spans="1:8" ht="12.75">
      <c r="A74" s="359"/>
      <c r="B74" s="360"/>
      <c r="C74" s="224"/>
      <c r="D74" s="361"/>
      <c r="E74" s="224"/>
      <c r="F74" s="362"/>
      <c r="G74" s="225"/>
      <c r="H74" s="363"/>
    </row>
    <row r="75" spans="1:8" ht="12.75">
      <c r="A75" s="359"/>
      <c r="B75" s="353" t="s">
        <v>76</v>
      </c>
      <c r="C75" s="354"/>
      <c r="D75" s="361"/>
      <c r="E75" s="364"/>
      <c r="F75" s="365"/>
      <c r="G75" s="366"/>
      <c r="H75" s="367">
        <f>SUM(H65:H74)</f>
        <v>0</v>
      </c>
    </row>
    <row r="76" spans="1:8" ht="12.75">
      <c r="A76" s="358"/>
      <c r="B76" s="358"/>
      <c r="C76" s="358"/>
      <c r="D76" s="358"/>
      <c r="E76" s="358"/>
      <c r="F76" s="358"/>
      <c r="G76" s="358"/>
      <c r="H76" s="358"/>
    </row>
    <row r="77" spans="3:8" ht="12.75">
      <c r="C77" s="353" t="s">
        <v>76</v>
      </c>
      <c r="H77" s="367">
        <f>H61+H75</f>
        <v>0</v>
      </c>
    </row>
  </sheetData>
  <mergeCells count="3">
    <mergeCell ref="A1:B1"/>
    <mergeCell ref="A2:B2"/>
    <mergeCell ref="F2:H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 topLeftCell="A1">
      <selection activeCell="F9" sqref="F9:F21"/>
    </sheetView>
  </sheetViews>
  <sheetFormatPr defaultColWidth="9.00390625" defaultRowHeight="12.75"/>
  <cols>
    <col min="1" max="1" width="6.75390625" style="228" customWidth="1"/>
    <col min="2" max="2" width="10.75390625" style="228" customWidth="1"/>
    <col min="3" max="3" width="44.75390625" style="228" customWidth="1"/>
    <col min="4" max="4" width="5.75390625" style="228" customWidth="1"/>
    <col min="5" max="5" width="8.875" style="228" bestFit="1" customWidth="1"/>
    <col min="6" max="6" width="9.625" style="228" bestFit="1" customWidth="1"/>
    <col min="7" max="7" width="10.875" style="228" bestFit="1" customWidth="1"/>
    <col min="8" max="8" width="12.875" style="228" bestFit="1" customWidth="1"/>
    <col min="9" max="16384" width="9.125" style="228" customWidth="1"/>
  </cols>
  <sheetData>
    <row r="1" spans="1:8" ht="12.75">
      <c r="A1" s="226"/>
      <c r="B1" s="226"/>
      <c r="C1" s="226"/>
      <c r="D1" s="226"/>
      <c r="E1" s="227"/>
      <c r="F1" s="226"/>
      <c r="G1" s="226"/>
      <c r="H1" s="226"/>
    </row>
    <row r="2" spans="1:8" ht="15">
      <c r="A2" s="546" t="s">
        <v>919</v>
      </c>
      <c r="B2" s="546"/>
      <c r="C2" s="546"/>
      <c r="D2" s="546"/>
      <c r="E2" s="546"/>
      <c r="F2" s="546"/>
      <c r="G2" s="546"/>
      <c r="H2" s="546"/>
    </row>
    <row r="3" spans="1:8" ht="13.5" thickBot="1">
      <c r="A3" s="226"/>
      <c r="B3" s="229"/>
      <c r="C3" s="230"/>
      <c r="D3" s="230"/>
      <c r="E3" s="231"/>
      <c r="F3" s="230"/>
      <c r="G3" s="230"/>
      <c r="H3" s="226"/>
    </row>
    <row r="4" spans="1:8" ht="13.5" thickTop="1">
      <c r="A4" s="547" t="s">
        <v>49</v>
      </c>
      <c r="B4" s="548"/>
      <c r="C4" s="232"/>
      <c r="D4" s="233"/>
      <c r="E4" s="234"/>
      <c r="F4" s="233"/>
      <c r="G4" s="235"/>
      <c r="H4" s="236"/>
    </row>
    <row r="5" spans="1:8" ht="13.5" thickBot="1">
      <c r="A5" s="549" t="s">
        <v>51</v>
      </c>
      <c r="B5" s="550"/>
      <c r="C5" s="237" t="s">
        <v>920</v>
      </c>
      <c r="D5" s="238"/>
      <c r="E5" s="239"/>
      <c r="F5" s="238"/>
      <c r="G5" s="551"/>
      <c r="H5" s="551"/>
    </row>
    <row r="6" spans="1:8" ht="13.5" thickTop="1">
      <c r="A6" s="240"/>
      <c r="B6" s="241"/>
      <c r="C6" s="241"/>
      <c r="D6" s="241"/>
      <c r="E6" s="242"/>
      <c r="F6" s="241"/>
      <c r="G6" s="243"/>
      <c r="H6" s="241"/>
    </row>
    <row r="7" spans="1:8" ht="12.75">
      <c r="A7" s="244" t="s">
        <v>66</v>
      </c>
      <c r="B7" s="245" t="s">
        <v>67</v>
      </c>
      <c r="C7" s="245" t="s">
        <v>68</v>
      </c>
      <c r="D7" s="245" t="s">
        <v>69</v>
      </c>
      <c r="E7" s="246" t="s">
        <v>70</v>
      </c>
      <c r="F7" s="245" t="s">
        <v>71</v>
      </c>
      <c r="G7" s="247" t="s">
        <v>72</v>
      </c>
      <c r="H7" s="248" t="s">
        <v>921</v>
      </c>
    </row>
    <row r="8" spans="1:8" ht="12.75">
      <c r="A8" s="249" t="s">
        <v>73</v>
      </c>
      <c r="B8" s="250" t="s">
        <v>674</v>
      </c>
      <c r="C8" s="251" t="s">
        <v>868</v>
      </c>
      <c r="D8" s="252"/>
      <c r="E8" s="253"/>
      <c r="F8" s="253"/>
      <c r="G8" s="254"/>
      <c r="H8" s="255"/>
    </row>
    <row r="9" spans="1:8" ht="12.75">
      <c r="A9" s="252">
        <v>44</v>
      </c>
      <c r="B9" s="256" t="s">
        <v>922</v>
      </c>
      <c r="C9" s="257" t="s">
        <v>923</v>
      </c>
      <c r="D9" s="258" t="s">
        <v>119</v>
      </c>
      <c r="E9" s="259">
        <v>950</v>
      </c>
      <c r="F9" s="219"/>
      <c r="G9" s="260">
        <f aca="true" t="shared" si="0" ref="G9:G21">CEILING(E9*F9,1)</f>
        <v>0</v>
      </c>
      <c r="H9" s="261"/>
    </row>
    <row r="10" spans="1:8" ht="12.75">
      <c r="A10" s="252">
        <v>45</v>
      </c>
      <c r="B10" s="256" t="s">
        <v>922</v>
      </c>
      <c r="C10" s="257" t="s">
        <v>924</v>
      </c>
      <c r="D10" s="258" t="s">
        <v>119</v>
      </c>
      <c r="E10" s="259">
        <v>100</v>
      </c>
      <c r="F10" s="219"/>
      <c r="G10" s="260">
        <f t="shared" si="0"/>
        <v>0</v>
      </c>
      <c r="H10" s="261"/>
    </row>
    <row r="11" spans="1:8" ht="12.75">
      <c r="A11" s="252">
        <v>46</v>
      </c>
      <c r="B11" s="256" t="s">
        <v>925</v>
      </c>
      <c r="C11" s="257" t="s">
        <v>926</v>
      </c>
      <c r="D11" s="258" t="s">
        <v>119</v>
      </c>
      <c r="E11" s="259">
        <v>1050</v>
      </c>
      <c r="F11" s="219"/>
      <c r="G11" s="260">
        <f t="shared" si="0"/>
        <v>0</v>
      </c>
      <c r="H11" s="261"/>
    </row>
    <row r="12" spans="1:8" ht="12.75">
      <c r="A12" s="252">
        <v>47</v>
      </c>
      <c r="B12" s="256" t="s">
        <v>927</v>
      </c>
      <c r="C12" s="257" t="s">
        <v>928</v>
      </c>
      <c r="D12" s="258" t="s">
        <v>75</v>
      </c>
      <c r="E12" s="259">
        <v>2</v>
      </c>
      <c r="F12" s="219"/>
      <c r="G12" s="260">
        <f t="shared" si="0"/>
        <v>0</v>
      </c>
      <c r="H12" s="261"/>
    </row>
    <row r="13" spans="1:8" ht="12.75">
      <c r="A13" s="252">
        <v>48</v>
      </c>
      <c r="B13" s="256"/>
      <c r="C13" s="262" t="s">
        <v>929</v>
      </c>
      <c r="D13" s="263" t="s">
        <v>119</v>
      </c>
      <c r="E13" s="259">
        <v>200</v>
      </c>
      <c r="F13" s="219"/>
      <c r="G13" s="260">
        <f t="shared" si="0"/>
        <v>0</v>
      </c>
      <c r="H13" s="261"/>
    </row>
    <row r="14" spans="1:8" ht="12.75">
      <c r="A14" s="252">
        <v>49</v>
      </c>
      <c r="B14" s="256" t="s">
        <v>930</v>
      </c>
      <c r="C14" s="262" t="s">
        <v>814</v>
      </c>
      <c r="D14" s="263" t="s">
        <v>280</v>
      </c>
      <c r="E14" s="259">
        <v>1</v>
      </c>
      <c r="F14" s="219"/>
      <c r="G14" s="260">
        <f t="shared" si="0"/>
        <v>0</v>
      </c>
      <c r="H14" s="261"/>
    </row>
    <row r="15" spans="1:8" ht="12.75">
      <c r="A15" s="252">
        <v>50</v>
      </c>
      <c r="B15" s="256" t="s">
        <v>931</v>
      </c>
      <c r="C15" s="264" t="s">
        <v>932</v>
      </c>
      <c r="D15" s="263" t="s">
        <v>75</v>
      </c>
      <c r="E15" s="259">
        <v>37</v>
      </c>
      <c r="F15" s="219"/>
      <c r="G15" s="260">
        <f t="shared" si="0"/>
        <v>0</v>
      </c>
      <c r="H15" s="261"/>
    </row>
    <row r="16" spans="1:8" ht="25.5">
      <c r="A16" s="252">
        <v>51</v>
      </c>
      <c r="B16" s="256" t="s">
        <v>933</v>
      </c>
      <c r="C16" s="264" t="s">
        <v>897</v>
      </c>
      <c r="D16" s="263" t="s">
        <v>75</v>
      </c>
      <c r="E16" s="259">
        <v>37</v>
      </c>
      <c r="F16" s="219"/>
      <c r="G16" s="260">
        <f t="shared" si="0"/>
        <v>0</v>
      </c>
      <c r="H16" s="261"/>
    </row>
    <row r="17" spans="1:8" ht="12.75">
      <c r="A17" s="252">
        <v>52</v>
      </c>
      <c r="B17" s="256"/>
      <c r="C17" s="264"/>
      <c r="D17" s="263" t="s">
        <v>75</v>
      </c>
      <c r="E17" s="259"/>
      <c r="F17" s="219"/>
      <c r="G17" s="260">
        <f t="shared" si="0"/>
        <v>0</v>
      </c>
      <c r="H17" s="261"/>
    </row>
    <row r="18" spans="1:8" ht="12.75">
      <c r="A18" s="252">
        <v>53</v>
      </c>
      <c r="B18" s="265"/>
      <c r="C18" s="266"/>
      <c r="D18" s="258" t="s">
        <v>75</v>
      </c>
      <c r="E18" s="259"/>
      <c r="F18" s="219"/>
      <c r="G18" s="260">
        <f t="shared" si="0"/>
        <v>0</v>
      </c>
      <c r="H18" s="261"/>
    </row>
    <row r="19" spans="1:8" ht="12.75">
      <c r="A19" s="252">
        <v>54</v>
      </c>
      <c r="B19" s="256"/>
      <c r="C19" s="266"/>
      <c r="D19" s="263" t="s">
        <v>75</v>
      </c>
      <c r="E19" s="259"/>
      <c r="F19" s="219"/>
      <c r="G19" s="260">
        <f t="shared" si="0"/>
        <v>0</v>
      </c>
      <c r="H19" s="261"/>
    </row>
    <row r="20" spans="1:8" ht="12.75">
      <c r="A20" s="252">
        <v>55</v>
      </c>
      <c r="B20" s="256"/>
      <c r="C20" s="267" t="s">
        <v>934</v>
      </c>
      <c r="D20" s="263" t="s">
        <v>75</v>
      </c>
      <c r="E20" s="259">
        <v>37</v>
      </c>
      <c r="F20" s="219"/>
      <c r="G20" s="260">
        <f t="shared" si="0"/>
        <v>0</v>
      </c>
      <c r="H20" s="261"/>
    </row>
    <row r="21" spans="1:8" ht="25.5">
      <c r="A21" s="252">
        <v>56</v>
      </c>
      <c r="B21" s="256" t="s">
        <v>935</v>
      </c>
      <c r="C21" s="267" t="s">
        <v>936</v>
      </c>
      <c r="D21" s="263" t="s">
        <v>75</v>
      </c>
      <c r="E21" s="259">
        <v>16</v>
      </c>
      <c r="F21" s="219"/>
      <c r="G21" s="260">
        <f t="shared" si="0"/>
        <v>0</v>
      </c>
      <c r="H21" s="261"/>
    </row>
    <row r="22" spans="1:8" ht="12.75">
      <c r="A22" s="268"/>
      <c r="B22" s="269" t="s">
        <v>76</v>
      </c>
      <c r="C22" s="270" t="str">
        <f>CONCATENATE(B8," ",C8)</f>
        <v xml:space="preserve">M21 Elektromontáže </v>
      </c>
      <c r="D22" s="268"/>
      <c r="E22" s="271"/>
      <c r="F22" s="271"/>
      <c r="G22" s="272">
        <f>SUM(G9:G21)</f>
        <v>0</v>
      </c>
      <c r="H22" s="273"/>
    </row>
  </sheetData>
  <sheetProtection password="DA77" sheet="1" objects="1" scenarios="1"/>
  <mergeCells count="4">
    <mergeCell ref="A2:H2"/>
    <mergeCell ref="A4:B4"/>
    <mergeCell ref="A5:B5"/>
    <mergeCell ref="G5:H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Poul</cp:lastModifiedBy>
  <cp:lastPrinted>2019-03-24T07:50:02Z</cp:lastPrinted>
  <dcterms:created xsi:type="dcterms:W3CDTF">2019-03-24T07:32:13Z</dcterms:created>
  <dcterms:modified xsi:type="dcterms:W3CDTF">2019-06-06T14:05:34Z</dcterms:modified>
  <cp:category/>
  <cp:version/>
  <cp:contentType/>
  <cp:contentStatus/>
</cp:coreProperties>
</file>