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0720" windowHeight="13710" tabRatio="777" activeTab="0"/>
  </bookViews>
  <sheets>
    <sheet name="kryci list" sheetId="21" r:id="rId1"/>
    <sheet name="polozky" sheetId="1" r:id="rId2"/>
    <sheet name="4.02" sheetId="56" r:id="rId3"/>
    <sheet name="4.04" sheetId="57" r:id="rId4"/>
    <sheet name="4.05" sheetId="58" r:id="rId5"/>
    <sheet name="4.06" sheetId="59" r:id="rId6"/>
    <sheet name="4.07" sheetId="60" r:id="rId7"/>
    <sheet name="4.08" sheetId="61" r:id="rId8"/>
    <sheet name="4.16" sheetId="62" r:id="rId9"/>
    <sheet name="4.18" sheetId="63" r:id="rId10"/>
    <sheet name="4.19" sheetId="64" r:id="rId11"/>
    <sheet name="4.20" sheetId="65" r:id="rId12"/>
    <sheet name="4.22" sheetId="66" r:id="rId13"/>
  </sheets>
  <definedNames>
    <definedName name="N.01">'polozky'!$E$5</definedName>
    <definedName name="N.02">'polozky'!$E$6</definedName>
    <definedName name="N.03">'polozky'!$E$7</definedName>
    <definedName name="N.04">'polozky'!$E$8</definedName>
    <definedName name="N.05">'polozky'!$E$9</definedName>
    <definedName name="N.06">'polozky'!$E$10</definedName>
    <definedName name="N.07">'polozky'!$E$11</definedName>
    <definedName name="N.11">'polozky'!$E$13</definedName>
    <definedName name="N.12">'polozky'!$E$14</definedName>
    <definedName name="N.21">'polozky'!$E$16</definedName>
    <definedName name="N.22">'polozky'!$E$17</definedName>
    <definedName name="N.23">'polozky'!$E$18</definedName>
    <definedName name="N.24">'polozky'!#REF!</definedName>
    <definedName name="N.25">'polozky'!$E$19</definedName>
    <definedName name="N.26">'polozky'!$E$20</definedName>
    <definedName name="N.27">'polozky'!#REF!</definedName>
    <definedName name="N.28">'polozky'!#REF!</definedName>
    <definedName name="N.29">'polozky'!#REF!</definedName>
    <definedName name="N.30">'polozky'!$E$21</definedName>
    <definedName name="N.31">'polozky'!$E$22</definedName>
    <definedName name="N.32">'polozky'!$E$23</definedName>
    <definedName name="N.33">'polozky'!$E$24</definedName>
    <definedName name="N.34">'polozky'!$E$25</definedName>
    <definedName name="N.41">'polozky'!$E$27</definedName>
    <definedName name="N.42">'polozky'!$E$28</definedName>
    <definedName name="N.43">'polozky'!$E$29</definedName>
    <definedName name="N.44">'polozky'!$E$30</definedName>
    <definedName name="N.45">'polozky'!#REF!</definedName>
    <definedName name="N.46">'polozky'!$E$31</definedName>
    <definedName name="N.47">'polozky'!$E$32</definedName>
    <definedName name="N.48">'polozky'!$E$33</definedName>
    <definedName name="N.49">'polozky'!$E$34</definedName>
    <definedName name="_xlnm.Print_Area" localSheetId="2">'4.02'!$A$1:$F$8</definedName>
    <definedName name="_xlnm.Print_Area" localSheetId="3">'4.04'!$A$1:$F$16</definedName>
    <definedName name="_xlnm.Print_Area" localSheetId="4">'4.05'!$A$1:$F$15</definedName>
    <definedName name="_xlnm.Print_Area" localSheetId="5">'4.06'!$A$1:$F$14</definedName>
    <definedName name="_xlnm.Print_Area" localSheetId="6">'4.07'!$A$1:$F$17</definedName>
    <definedName name="_xlnm.Print_Area" localSheetId="7">'4.08'!$A$1:$F$17</definedName>
    <definedName name="_xlnm.Print_Area" localSheetId="8">'4.16'!$A$1:$F$17</definedName>
    <definedName name="_xlnm.Print_Area" localSheetId="9">'4.18'!$A$1:$F$6</definedName>
    <definedName name="_xlnm.Print_Area" localSheetId="10">'4.19'!$A$1:$F$14</definedName>
    <definedName name="_xlnm.Print_Area" localSheetId="11">'4.20'!$A$1:$F$6</definedName>
    <definedName name="_xlnm.Print_Area" localSheetId="12">'4.22'!$A$1:$F$10</definedName>
    <definedName name="_xlnm.Print_Area" localSheetId="0">'kryci list'!$A$1:$D$36</definedName>
    <definedName name="_xlnm.Print_Area" localSheetId="1">'polozky'!$A$1:$F$35</definedName>
    <definedName name="pocet1" localSheetId="2">#REF!</definedName>
    <definedName name="pocet1" localSheetId="3">#REF!</definedName>
    <definedName name="pocet1" localSheetId="4">#REF!</definedName>
    <definedName name="pocet1" localSheetId="5">#REF!</definedName>
    <definedName name="pocet1" localSheetId="6">#REF!</definedName>
    <definedName name="pocet1" localSheetId="7">#REF!</definedName>
    <definedName name="pocet1" localSheetId="8">#REF!</definedName>
    <definedName name="pocet1" localSheetId="9">#REF!</definedName>
    <definedName name="pocet1" localSheetId="10">#REF!</definedName>
    <definedName name="pocet1" localSheetId="11">#REF!</definedName>
    <definedName name="pocet1" localSheetId="12">#REF!</definedName>
    <definedName name="pocet1">'polozky'!#REF!</definedName>
    <definedName name="pocet2" localSheetId="2">#REF!</definedName>
    <definedName name="pocet2" localSheetId="3">#REF!</definedName>
    <definedName name="pocet2" localSheetId="4">#REF!</definedName>
    <definedName name="pocet2" localSheetId="5">#REF!</definedName>
    <definedName name="pocet2" localSheetId="6">#REF!</definedName>
    <definedName name="pocet2" localSheetId="7">#REF!</definedName>
    <definedName name="pocet2" localSheetId="8">#REF!</definedName>
    <definedName name="pocet2" localSheetId="9">#REF!</definedName>
    <definedName name="pocet2" localSheetId="10">#REF!</definedName>
    <definedName name="pocet2" localSheetId="11">#REF!</definedName>
    <definedName name="pocet2" localSheetId="12">#REF!</definedName>
    <definedName name="pocet2">'polozky'!#REF!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<sst xmlns="http://schemas.openxmlformats.org/spreadsheetml/2006/main" count="448" uniqueCount="135">
  <si>
    <t>zn.</t>
  </si>
  <si>
    <t>počet celkem</t>
  </si>
  <si>
    <t>N01</t>
  </si>
  <si>
    <t>N02</t>
  </si>
  <si>
    <t>N03</t>
  </si>
  <si>
    <t>N04</t>
  </si>
  <si>
    <t>N05</t>
  </si>
  <si>
    <t>N06</t>
  </si>
  <si>
    <t>N07</t>
  </si>
  <si>
    <t>N11</t>
  </si>
  <si>
    <t>N12</t>
  </si>
  <si>
    <t>stručný popis</t>
  </si>
  <si>
    <t>rozměry v mm</t>
  </si>
  <si>
    <t>N21</t>
  </si>
  <si>
    <t>N22</t>
  </si>
  <si>
    <t>N23</t>
  </si>
  <si>
    <t>N25</t>
  </si>
  <si>
    <t>N26</t>
  </si>
  <si>
    <t>N30</t>
  </si>
  <si>
    <t>N31</t>
  </si>
  <si>
    <t>N32</t>
  </si>
  <si>
    <t>N33</t>
  </si>
  <si>
    <t>N41</t>
  </si>
  <si>
    <t>N42</t>
  </si>
  <si>
    <t>N43</t>
  </si>
  <si>
    <t>N44</t>
  </si>
  <si>
    <t>N46</t>
  </si>
  <si>
    <t>N47</t>
  </si>
  <si>
    <t>N48</t>
  </si>
  <si>
    <t>N49</t>
  </si>
  <si>
    <t>cena MJ bez DPH</t>
  </si>
  <si>
    <t>cena celkem bez DPH</t>
  </si>
  <si>
    <t>součet</t>
  </si>
  <si>
    <t>Název akce:</t>
  </si>
  <si>
    <t>Objednatel:</t>
  </si>
  <si>
    <t>Zhotovitel:</t>
  </si>
  <si>
    <t>Část:</t>
  </si>
  <si>
    <t>ÚJOP Univerzity Karlovy Vratislavova 29/10, Praha 2</t>
  </si>
  <si>
    <t>ArcEnergo, s.r.o.</t>
  </si>
  <si>
    <t>Poznámka:</t>
  </si>
  <si>
    <t xml:space="preserve">Cenou za MJ se pro účely tohoto rozpočtu rozumí kompletní </t>
  </si>
  <si>
    <t>dodávka včetně montáže, revize, zaučení obsluhy a zprovoznění</t>
  </si>
  <si>
    <t>cena v Kč bez DPH</t>
  </si>
  <si>
    <t>DPH 21%</t>
  </si>
  <si>
    <t>DPH 15%</t>
  </si>
  <si>
    <t>součet s DPH</t>
  </si>
  <si>
    <t>součet bez DPH</t>
  </si>
  <si>
    <t>Vybavení interiéru 4.NP objektu ÚJOP UK</t>
  </si>
  <si>
    <t>Vratislavova 29/10, Praha 2</t>
  </si>
  <si>
    <t>Přehled dle jednotlivých místností:</t>
  </si>
  <si>
    <t>m.č.</t>
  </si>
  <si>
    <t>název</t>
  </si>
  <si>
    <t>4.02</t>
  </si>
  <si>
    <t>4.04</t>
  </si>
  <si>
    <t>4.05</t>
  </si>
  <si>
    <t>4.06</t>
  </si>
  <si>
    <t>4.07</t>
  </si>
  <si>
    <t>4.08</t>
  </si>
  <si>
    <t>4.16</t>
  </si>
  <si>
    <t>4.18</t>
  </si>
  <si>
    <t>4.19</t>
  </si>
  <si>
    <t>4.20</t>
  </si>
  <si>
    <t>4.22</t>
  </si>
  <si>
    <t>chodba</t>
  </si>
  <si>
    <t>kancelář</t>
  </si>
  <si>
    <t>kancelář-vedoucí</t>
  </si>
  <si>
    <t>předsíň-sekretariát</t>
  </si>
  <si>
    <t>sekretariát</t>
  </si>
  <si>
    <t>předsíň-přípravna testů</t>
  </si>
  <si>
    <t>přípravna testů</t>
  </si>
  <si>
    <t>POLOŽKY</t>
  </si>
  <si>
    <t>STOLY</t>
  </si>
  <si>
    <t>ŽIDLE A KŘESLA</t>
  </si>
  <si>
    <t>SKŘÍNĚ</t>
  </si>
  <si>
    <t>DOPLŇKY</t>
  </si>
  <si>
    <t>pracovní stůl rovný 160 cm, materiál LTD tl. min. 15 mm, pracovní deska se 2 uzaviratelnými kruhovými výřezy pro kabeláž, orientační hmotnost 41 kg</t>
  </si>
  <si>
    <t>pracovní stůl rovný 140 cm, materiál LTD tl. min. 15 mm, pracovní deska se 2 uzaviratelnými kruhovými výřezy pro kabeláž, orientační hmotnost 38 kg</t>
  </si>
  <si>
    <t>jednací stůl rovný 160 cm, materiál desky stolu LTD tl. min. 15 mm, hmotnost do 40 kg, nohy a nosný rám kovový</t>
  </si>
  <si>
    <t>odkládací stůl rovný 80 cm, materiál desky stolu LTD tl. min. 15 mm, orientační hmotnost 21 kg, nohy a nosný rám kovový</t>
  </si>
  <si>
    <t>pracovní stůl rohový-sestava levá 160x120 cm, materiál LTD tl. min. 15 mm, pracovní deska s 1 uzaviratelným kruhovým výřezem pro kabeláž, kovová noha a nosný rám, orientační hmotnost celé sestavy 48 kg</t>
  </si>
  <si>
    <t>pojízdný manipulační stůl 100 cm, deska stolu LTD tl. min. 20 mm, svařovaný horní rám stolu z ocelových profilů 40 x 40 mm, police šedé lamino tl. 18 mm, kovové madlo Ø 22 mm, povrchová úprava kovové konstrukce práškovým lakem, barva šedá RAL 7035, pojezdová kola (nešpinivá) - Ø 100 mm, 2 x otočná kola, 2 x otočná s brzdou, orientační hmotnost sestavy 50 kg</t>
  </si>
  <si>
    <t>1600x800x755</t>
  </si>
  <si>
    <t>1400x800x755</t>
  </si>
  <si>
    <t>800x600x755</t>
  </si>
  <si>
    <t>1600x800x755  1200x600x755</t>
  </si>
  <si>
    <t>1000x600x900</t>
  </si>
  <si>
    <t xml:space="preserve">pojízdná kancelářská židle s 5 kolečky, kovová nosná část pojezdu, nastavitelný opěrák barvy modré ze síťované tkaniny, sedák je polstrovaný, nastavitelné područky, plynový píst umožňuje nastavit výšku sedáku, výška 850-950 mm, orientační hmotnost 17 kg, nosnost 120 kg </t>
  </si>
  <si>
    <t>610x1110x500</t>
  </si>
  <si>
    <t xml:space="preserve">jednací židle bez područek, kovový rám, látkový potah modrý, orientační hmotnost 6,5 kg, nosnost 120 kg </t>
  </si>
  <si>
    <t>540x810x420</t>
  </si>
  <si>
    <t>skříň policová, 115,2x80 cm s uzavíratelnou a uzamykatelnou dolní částí, materiál LTD tl. min. 18 mm, orientační hmotnost 43 kg</t>
  </si>
  <si>
    <t>800x400x1152</t>
  </si>
  <si>
    <t>skříň policová (knihovna) 192x80 cm s uzavíratelnou a uzamykatelnou dolní částí, materiál LTD tl. min. 18 mm, 2 police, orientační hmotnost 63 kg</t>
  </si>
  <si>
    <t>800x400x1920</t>
  </si>
  <si>
    <t>šatní skříň dvéřová 192x80 cm, uzavíratelná a uzamykatelná, materiál LTD tl. min. 18 mm, 2 vnitřní police, věšáková tyč, orientační hmotnost 77 kg</t>
  </si>
  <si>
    <t>800x600x1920</t>
  </si>
  <si>
    <t>skříň policová (knihovna) 192x80 cm, materiál LTD tl. min. 18 mm, 4 police, orientační hmotnost 55 kg, barva třešeň (odstín dle kuchyň. koutu m.č. 4.16)</t>
  </si>
  <si>
    <t>skříň policová roletová-levá, 76,8x80 cm, uzamykatelná, 1 police, materiál LTD tl. min. 18 mm, orientační hmotnost 31 kg</t>
  </si>
  <si>
    <t>800x400x768</t>
  </si>
  <si>
    <t>skříň policová, 76,8x80 cm s uzavíratelnými a uzamykatelnými dveřmi, 1 police, materiál LTD tl. min. 18 mm, orientační hmotnost 33 kg</t>
  </si>
  <si>
    <t>400x400x768</t>
  </si>
  <si>
    <t>skříň policová roletová-levá, 76,8x80 cm, uzamykatelná, 1 police, materiál LTD tl. min. 18 mm, orientační hmotnost 31 kg, barva třešeň (odstín dle kuchyň. koutu m.č. 4.16)</t>
  </si>
  <si>
    <t>skříň policová (knihovna) 192x80 cm s uzavíratelnou a uzamykatelnou dolní částí, materiál LTD tl. min. 18 mm, 2 police, orientační hmotnost 63 kg, barva třešeň (odstín dle kuchyň. koutu m.č. 4.16)</t>
  </si>
  <si>
    <t>pojízdný zásuvkový kontejner, 4 kolečka, 4 centrálně uzamykatelné zásuvky, materiál LTD tl. min. 18 mm, orientační hmotnost 30 kg</t>
  </si>
  <si>
    <t>400x600x600</t>
  </si>
  <si>
    <t>nástěnná police, tvar L, materiál LTD tl. min. 18 mm, orientační hmotnost 10 kg</t>
  </si>
  <si>
    <t>1200x300x300</t>
  </si>
  <si>
    <t>odpadkový koš na netříděný odpad, objem 13 litrů, kov, barva černá</t>
  </si>
  <si>
    <t>věšáková stěna 185 cm, materiál LTD tl. min. 18 mm, 3 ks věšáků, polička, orientační hmotnost 11 kg</t>
  </si>
  <si>
    <t>400x120x1850</t>
  </si>
  <si>
    <t>doplněk stolu-levý, materiál LTD tl. min. 15 mm, orientační hmotnost 23 kg</t>
  </si>
  <si>
    <t>800x800x755</t>
  </si>
  <si>
    <t>paraván na hranu stolu 115 cm,  materiál LTD tl. 18 mm, orientační hmotnost 7,2 kg</t>
  </si>
  <si>
    <t>1150x400x18</t>
  </si>
  <si>
    <t>vnější roh 76,8x40 cm, otevřený díl, 1 police, materiál LTD tl. min. 18 mm, orientační hmotnost 12 kg, barva třešeň (odstín dle kuchyň. koutu m.č. 4.16)</t>
  </si>
  <si>
    <t>pojízdný zásuvkový kontejner, 4 kolečka, 4 centrálně uzamykatelné zásuvky, materiál LTD tl. min. 18 mm, orientační hmotnost 30 kg, barva třešeň (odstín dle kuchyň. koutu m.č. 4.16)</t>
  </si>
  <si>
    <t>4.02 - CHODBA</t>
  </si>
  <si>
    <t>4.04 - KANCELÁŘ</t>
  </si>
  <si>
    <t>4.05 - KANCELÁŘ</t>
  </si>
  <si>
    <t>4.06 - KANCELÁŘ</t>
  </si>
  <si>
    <t>4.07 - KANCELÁŘ</t>
  </si>
  <si>
    <t>4.08 - KANCELÁŘ</t>
  </si>
  <si>
    <t>4.18 - PŘEDSÍŇ - SEKRETARIÁT</t>
  </si>
  <si>
    <t>4.19 - SEKRETARIÁT</t>
  </si>
  <si>
    <t>4.20 - PŘEDSÍŇ-PŘÍPRAVNA TESTŮ</t>
  </si>
  <si>
    <t>4.22 - PŘÍPRAVNA TESTŮ</t>
  </si>
  <si>
    <t>4.16 - KANCELÁŘ-VEDOUCÍ</t>
  </si>
  <si>
    <t>skříň policová, 76,8x40 cm s uzavíratelnými a uzamykatelnými dveřmi, 1 police, materiál LTD tl. min. 18 mm, orientační hmotnost 20 kg</t>
  </si>
  <si>
    <t xml:space="preserve">1800x800x755  </t>
  </si>
  <si>
    <t>pracovní stůl rovný 180 cm, materiál LTD tl. min. 15 mm, pracovní deska se 2 uzaviratelnými kruhovými výřezy pro kabeláž, orientační hmotnost 45 kg, barva třešeň (odstín dle kuchyň. koutu m.č. 4.16)</t>
  </si>
  <si>
    <t>N34</t>
  </si>
  <si>
    <t>skříň policová roletová-pravá, 76,8x80 cm, uzamykatelná, 1 police, materiál LTD tl. min. 18 mm, orientační hmotnost 31 kg, barva třešeň (odstín dle kuchyň. koutu m.č. 4.16)</t>
  </si>
  <si>
    <t>Ø265x280</t>
  </si>
  <si>
    <t>KRYCÍ LIST SOUPISU</t>
  </si>
  <si>
    <t>C. Soupis vybavení - typizovaný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</si>
</sst>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0" fillId="3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0" xfId="0" applyFont="1" applyAlignment="1">
      <alignment/>
    </xf>
    <xf numFmtId="164" fontId="5" fillId="0" borderId="1" xfId="0" applyNumberFormat="1" applyFont="1" applyBorder="1"/>
    <xf numFmtId="164" fontId="0" fillId="0" borderId="2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5" fillId="0" borderId="3" xfId="0" applyNumberFormat="1" applyFont="1" applyBorder="1"/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view="pageBreakPreview" zoomScale="120" zoomScaleSheetLayoutView="120" workbookViewId="0" topLeftCell="A13">
      <selection activeCell="C14" sqref="C14"/>
    </sheetView>
  </sheetViews>
  <sheetFormatPr defaultColWidth="9.140625" defaultRowHeight="15"/>
  <cols>
    <col min="2" max="2" width="10.7109375" style="0" customWidth="1"/>
    <col min="3" max="3" width="32.28125" style="0" customWidth="1"/>
    <col min="4" max="4" width="25.00390625" style="0" customWidth="1"/>
    <col min="6" max="6" width="10.28125" style="0" bestFit="1" customWidth="1"/>
    <col min="8" max="8" width="11.7109375" style="0" customWidth="1"/>
  </cols>
  <sheetData>
    <row r="2" spans="2:8" ht="28.5">
      <c r="B2" s="31" t="s">
        <v>133</v>
      </c>
      <c r="C2" s="31"/>
      <c r="D2" s="31"/>
      <c r="E2" s="20"/>
      <c r="F2" s="20"/>
      <c r="G2" s="20"/>
      <c r="H2" s="20"/>
    </row>
    <row r="4" spans="2:8" ht="16.15" customHeight="1">
      <c r="B4" t="s">
        <v>33</v>
      </c>
      <c r="C4" s="40" t="s">
        <v>47</v>
      </c>
      <c r="D4" s="40"/>
      <c r="E4" s="40"/>
      <c r="F4" s="40"/>
      <c r="G4" s="40"/>
      <c r="H4" s="40"/>
    </row>
    <row r="5" spans="3:8" ht="16.15" customHeight="1">
      <c r="C5" s="41" t="s">
        <v>48</v>
      </c>
      <c r="D5" s="41"/>
      <c r="E5" s="41"/>
      <c r="F5" s="41"/>
      <c r="G5" s="41"/>
      <c r="H5" s="41"/>
    </row>
    <row r="6" spans="3:8" ht="15.6" customHeight="1">
      <c r="C6" s="18"/>
      <c r="D6" s="18"/>
      <c r="E6" s="18"/>
      <c r="F6" s="18"/>
      <c r="G6" s="18"/>
      <c r="H6" s="18"/>
    </row>
    <row r="7" spans="2:8" ht="15">
      <c r="B7" t="s">
        <v>34</v>
      </c>
      <c r="C7" s="42" t="s">
        <v>37</v>
      </c>
      <c r="D7" s="42"/>
      <c r="E7" s="42"/>
      <c r="F7" s="42"/>
      <c r="G7" s="42"/>
      <c r="H7" s="42"/>
    </row>
    <row r="8" spans="2:3" ht="15">
      <c r="B8" t="s">
        <v>35</v>
      </c>
      <c r="C8" t="s">
        <v>38</v>
      </c>
    </row>
    <row r="10" spans="2:3" ht="15">
      <c r="B10" s="15" t="s">
        <v>36</v>
      </c>
      <c r="C10" s="15" t="s">
        <v>134</v>
      </c>
    </row>
    <row r="12" spans="2:6" ht="15">
      <c r="B12" t="s">
        <v>39</v>
      </c>
      <c r="C12" s="19" t="s">
        <v>40</v>
      </c>
      <c r="D12" s="19"/>
      <c r="E12" s="19"/>
      <c r="F12" s="19"/>
    </row>
    <row r="13" ht="15">
      <c r="C13" t="s">
        <v>41</v>
      </c>
    </row>
    <row r="16" ht="15">
      <c r="B16" t="s">
        <v>49</v>
      </c>
    </row>
    <row r="17" spans="2:6" ht="15">
      <c r="B17" s="24" t="s">
        <v>50</v>
      </c>
      <c r="C17" s="23" t="s">
        <v>51</v>
      </c>
      <c r="D17" s="23" t="s">
        <v>42</v>
      </c>
      <c r="E17" s="5"/>
      <c r="F17" s="5"/>
    </row>
    <row r="18" spans="2:4" ht="15">
      <c r="B18" s="27" t="s">
        <v>52</v>
      </c>
      <c r="C18" s="11" t="s">
        <v>63</v>
      </c>
      <c r="D18" s="11">
        <f>'4.02'!F8</f>
        <v>0</v>
      </c>
    </row>
    <row r="19" spans="2:4" ht="15">
      <c r="B19" s="27" t="s">
        <v>53</v>
      </c>
      <c r="C19" s="11" t="s">
        <v>64</v>
      </c>
      <c r="D19" s="11">
        <f>'4.04'!F16</f>
        <v>0</v>
      </c>
    </row>
    <row r="20" spans="2:4" ht="15">
      <c r="B20" s="27" t="s">
        <v>54</v>
      </c>
      <c r="C20" s="11" t="s">
        <v>64</v>
      </c>
      <c r="D20" s="11">
        <f>'4.05'!F15</f>
        <v>0</v>
      </c>
    </row>
    <row r="21" spans="2:4" ht="15">
      <c r="B21" s="27" t="s">
        <v>55</v>
      </c>
      <c r="C21" s="11" t="s">
        <v>64</v>
      </c>
      <c r="D21" s="11">
        <f>'4.06'!F14</f>
        <v>0</v>
      </c>
    </row>
    <row r="22" spans="2:4" ht="15">
      <c r="B22" s="27" t="s">
        <v>56</v>
      </c>
      <c r="C22" s="11" t="s">
        <v>64</v>
      </c>
      <c r="D22" s="11">
        <f>'4.07'!F17</f>
        <v>0</v>
      </c>
    </row>
    <row r="23" spans="2:4" ht="15">
      <c r="B23" s="27" t="s">
        <v>57</v>
      </c>
      <c r="C23" s="11" t="s">
        <v>64</v>
      </c>
      <c r="D23" s="11">
        <f>'4.08'!F17</f>
        <v>0</v>
      </c>
    </row>
    <row r="24" spans="2:4" ht="15">
      <c r="B24" s="27" t="s">
        <v>58</v>
      </c>
      <c r="C24" s="11" t="s">
        <v>65</v>
      </c>
      <c r="D24" s="11">
        <f>'4.16'!F17</f>
        <v>0</v>
      </c>
    </row>
    <row r="25" spans="2:4" ht="15">
      <c r="B25" s="27" t="s">
        <v>59</v>
      </c>
      <c r="C25" s="11" t="s">
        <v>66</v>
      </c>
      <c r="D25" s="11">
        <f>'4.18'!F6</f>
        <v>0</v>
      </c>
    </row>
    <row r="26" spans="2:4" ht="15">
      <c r="B26" s="27" t="s">
        <v>60</v>
      </c>
      <c r="C26" s="11" t="s">
        <v>67</v>
      </c>
      <c r="D26" s="11">
        <f>'4.19'!F14</f>
        <v>0</v>
      </c>
    </row>
    <row r="27" spans="2:4" ht="15">
      <c r="B27" s="27" t="s">
        <v>61</v>
      </c>
      <c r="C27" s="11" t="s">
        <v>68</v>
      </c>
      <c r="D27" s="11">
        <f>'4.20'!F6</f>
        <v>0</v>
      </c>
    </row>
    <row r="28" spans="2:4" ht="15">
      <c r="B28" s="27" t="s">
        <v>62</v>
      </c>
      <c r="C28" s="11" t="s">
        <v>69</v>
      </c>
      <c r="D28" s="11">
        <f>'4.22'!F10</f>
        <v>0</v>
      </c>
    </row>
    <row r="29" spans="3:4" ht="15">
      <c r="C29" s="12"/>
      <c r="D29" s="12"/>
    </row>
    <row r="30" spans="2:6" ht="15">
      <c r="B30" s="32" t="s">
        <v>46</v>
      </c>
      <c r="C30" s="33"/>
      <c r="D30" s="21">
        <f>SUM(D18:D28)</f>
        <v>0</v>
      </c>
      <c r="F30" s="12"/>
    </row>
    <row r="31" spans="2:4" ht="15">
      <c r="B31" s="34" t="s">
        <v>43</v>
      </c>
      <c r="C31" s="35"/>
      <c r="D31" s="11">
        <f>D30*0.21</f>
        <v>0</v>
      </c>
    </row>
    <row r="32" spans="2:4" ht="15.75" thickBot="1">
      <c r="B32" s="36" t="s">
        <v>44</v>
      </c>
      <c r="C32" s="37"/>
      <c r="D32" s="22">
        <v>0</v>
      </c>
    </row>
    <row r="33" spans="2:4" ht="15.75" thickBot="1">
      <c r="B33" s="38" t="s">
        <v>45</v>
      </c>
      <c r="C33" s="39"/>
      <c r="D33" s="30">
        <f>D30+D31</f>
        <v>0</v>
      </c>
    </row>
  </sheetData>
  <mergeCells count="8">
    <mergeCell ref="B2:D2"/>
    <mergeCell ref="B30:C30"/>
    <mergeCell ref="B31:C31"/>
    <mergeCell ref="B32:C32"/>
    <mergeCell ref="B33:C33"/>
    <mergeCell ref="C4:H4"/>
    <mergeCell ref="C5:H5"/>
    <mergeCell ref="C7:H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="153" zoomScaleSheetLayoutView="153" workbookViewId="0" topLeftCell="A1">
      <selection activeCell="E16" sqref="E1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122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8" ht="15">
      <c r="A4" s="44" t="s">
        <v>74</v>
      </c>
      <c r="B4" s="45"/>
      <c r="C4" s="45"/>
      <c r="D4" s="45"/>
      <c r="E4" s="45"/>
      <c r="F4" s="46"/>
      <c r="G4" s="25"/>
      <c r="H4" s="25"/>
    </row>
    <row r="5" spans="1:8" ht="30">
      <c r="A5" s="6" t="s">
        <v>25</v>
      </c>
      <c r="B5" s="7" t="s">
        <v>108</v>
      </c>
      <c r="C5" s="6" t="s">
        <v>109</v>
      </c>
      <c r="D5" s="6">
        <v>1</v>
      </c>
      <c r="E5" s="29">
        <f>N.44</f>
        <v>0</v>
      </c>
      <c r="F5" s="17">
        <f aca="true" t="shared" si="0" ref="F5">D5*E5</f>
        <v>0</v>
      </c>
      <c r="G5" s="25"/>
      <c r="H5" s="25"/>
    </row>
    <row r="6" spans="1:8" ht="15">
      <c r="A6" s="3"/>
      <c r="B6" s="2"/>
      <c r="C6" s="4"/>
      <c r="D6" s="14" t="s">
        <v>32</v>
      </c>
      <c r="E6" s="13"/>
      <c r="F6" s="13">
        <f>SUM(F4:F5)</f>
        <v>0</v>
      </c>
      <c r="G6" s="26"/>
      <c r="H6" s="12"/>
    </row>
  </sheetData>
  <mergeCells count="3">
    <mergeCell ref="A1:F1"/>
    <mergeCell ref="A2:F2"/>
    <mergeCell ref="A4:F4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153" zoomScaleSheetLayoutView="153" workbookViewId="0" topLeftCell="A1">
      <selection activeCell="B16" sqref="B1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123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2</v>
      </c>
      <c r="E5" s="29">
        <f>N.01</f>
        <v>0</v>
      </c>
      <c r="F5" s="17">
        <f aca="true" t="shared" si="0" ref="F5:F8">D5*E5</f>
        <v>0</v>
      </c>
      <c r="G5" s="25"/>
      <c r="H5" s="25"/>
    </row>
    <row r="6" spans="1:8" ht="60">
      <c r="A6" s="6" t="s">
        <v>7</v>
      </c>
      <c r="B6" s="7" t="s">
        <v>79</v>
      </c>
      <c r="C6" s="10" t="s">
        <v>84</v>
      </c>
      <c r="D6" s="6">
        <v>1</v>
      </c>
      <c r="E6" s="29">
        <f>N.06</f>
        <v>0</v>
      </c>
      <c r="F6" s="17">
        <f t="shared" si="0"/>
        <v>0</v>
      </c>
      <c r="G6" s="25"/>
      <c r="H6" s="25"/>
    </row>
    <row r="7" spans="1:7" ht="15">
      <c r="A7" s="44" t="s">
        <v>73</v>
      </c>
      <c r="B7" s="45"/>
      <c r="C7" s="45"/>
      <c r="D7" s="45"/>
      <c r="E7" s="45"/>
      <c r="F7" s="46"/>
      <c r="G7" s="25"/>
    </row>
    <row r="8" spans="1:7" ht="30">
      <c r="A8" s="6" t="s">
        <v>17</v>
      </c>
      <c r="B8" s="7" t="s">
        <v>97</v>
      </c>
      <c r="C8" s="6" t="s">
        <v>98</v>
      </c>
      <c r="D8" s="6">
        <v>1</v>
      </c>
      <c r="E8" s="29">
        <f>N.26</f>
        <v>0</v>
      </c>
      <c r="F8" s="17">
        <f t="shared" si="0"/>
        <v>0</v>
      </c>
      <c r="G8" s="25"/>
    </row>
    <row r="9" spans="1:8" ht="15">
      <c r="A9" s="44" t="s">
        <v>74</v>
      </c>
      <c r="B9" s="45"/>
      <c r="C9" s="45"/>
      <c r="D9" s="45"/>
      <c r="E9" s="45"/>
      <c r="F9" s="46"/>
      <c r="G9" s="25"/>
      <c r="H9" s="25"/>
    </row>
    <row r="10" spans="1:8" ht="45">
      <c r="A10" s="6" t="s">
        <v>22</v>
      </c>
      <c r="B10" s="7" t="s">
        <v>103</v>
      </c>
      <c r="C10" s="6" t="s">
        <v>104</v>
      </c>
      <c r="D10" s="6">
        <v>3</v>
      </c>
      <c r="E10" s="29">
        <f>N.41</f>
        <v>0</v>
      </c>
      <c r="F10" s="17">
        <f aca="true" t="shared" si="1" ref="F10:F13">D10*E10</f>
        <v>0</v>
      </c>
      <c r="G10" s="25"/>
      <c r="H10" s="25"/>
    </row>
    <row r="11" spans="1:8" ht="30">
      <c r="A11" s="6" t="s">
        <v>23</v>
      </c>
      <c r="B11" s="7" t="s">
        <v>105</v>
      </c>
      <c r="C11" s="6" t="s">
        <v>106</v>
      </c>
      <c r="D11" s="6">
        <v>1</v>
      </c>
      <c r="E11" s="29">
        <f>N.42</f>
        <v>0</v>
      </c>
      <c r="F11" s="17">
        <f t="shared" si="1"/>
        <v>0</v>
      </c>
      <c r="G11" s="25"/>
      <c r="H11" s="25"/>
    </row>
    <row r="12" spans="1:8" ht="30">
      <c r="A12" s="6" t="s">
        <v>24</v>
      </c>
      <c r="B12" s="7" t="s">
        <v>107</v>
      </c>
      <c r="C12" s="28" t="s">
        <v>132</v>
      </c>
      <c r="D12" s="6">
        <v>1</v>
      </c>
      <c r="E12" s="29">
        <f>N.43</f>
        <v>0</v>
      </c>
      <c r="F12" s="17">
        <f t="shared" si="1"/>
        <v>0</v>
      </c>
      <c r="G12" s="25"/>
      <c r="H12" s="25"/>
    </row>
    <row r="13" spans="1:8" ht="30">
      <c r="A13" s="6" t="s">
        <v>27</v>
      </c>
      <c r="B13" s="7" t="s">
        <v>112</v>
      </c>
      <c r="C13" s="6" t="s">
        <v>113</v>
      </c>
      <c r="D13" s="6">
        <v>1</v>
      </c>
      <c r="E13" s="29">
        <f>N.47</f>
        <v>0</v>
      </c>
      <c r="F13" s="17">
        <f t="shared" si="1"/>
        <v>0</v>
      </c>
      <c r="G13" s="25"/>
      <c r="H13" s="25"/>
    </row>
    <row r="14" spans="1:8" ht="15">
      <c r="A14" s="3"/>
      <c r="B14" s="2"/>
      <c r="C14" s="4"/>
      <c r="D14" s="14" t="s">
        <v>32</v>
      </c>
      <c r="E14" s="13"/>
      <c r="F14" s="13">
        <f>SUM(F5:F13)</f>
        <v>0</v>
      </c>
      <c r="G14" s="26"/>
      <c r="H14" s="12"/>
    </row>
  </sheetData>
  <mergeCells count="5">
    <mergeCell ref="A1:F1"/>
    <mergeCell ref="A2:F2"/>
    <mergeCell ref="A4:F4"/>
    <mergeCell ref="A7:F7"/>
    <mergeCell ref="A9:F9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BreakPreview" zoomScale="153" zoomScaleSheetLayoutView="153" workbookViewId="0" topLeftCell="A1">
      <selection activeCell="A2" sqref="A2:F2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124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30">
      <c r="A5" s="6" t="s">
        <v>5</v>
      </c>
      <c r="B5" s="7" t="s">
        <v>78</v>
      </c>
      <c r="C5" s="6" t="s">
        <v>83</v>
      </c>
      <c r="D5" s="6">
        <v>1</v>
      </c>
      <c r="E5" s="29">
        <f>N.04</f>
        <v>0</v>
      </c>
      <c r="F5" s="17">
        <f aca="true" t="shared" si="0" ref="F5">D5*E5</f>
        <v>0</v>
      </c>
      <c r="G5" s="25"/>
      <c r="H5" s="25"/>
    </row>
    <row r="6" spans="1:8" ht="15">
      <c r="A6" s="3"/>
      <c r="B6" s="2"/>
      <c r="C6" s="4"/>
      <c r="D6" s="14" t="s">
        <v>32</v>
      </c>
      <c r="E6" s="13"/>
      <c r="F6" s="13">
        <f>SUM(F5:F5)</f>
        <v>0</v>
      </c>
      <c r="G6" s="25"/>
      <c r="H6" s="25"/>
    </row>
    <row r="7" spans="7:8" ht="15">
      <c r="G7" s="25"/>
      <c r="H7" s="25"/>
    </row>
    <row r="8" spans="7:8" ht="15">
      <c r="G8" s="25"/>
      <c r="H8" s="25"/>
    </row>
    <row r="9" spans="7:8" ht="15">
      <c r="G9" s="26"/>
      <c r="H9" s="12"/>
    </row>
  </sheetData>
  <mergeCells count="3">
    <mergeCell ref="A1:F1"/>
    <mergeCell ref="A2:F2"/>
    <mergeCell ref="A4:F4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153" zoomScaleSheetLayoutView="153" workbookViewId="0" topLeftCell="A1">
      <selection activeCell="B14" sqref="B14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125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3</v>
      </c>
      <c r="B5" s="7" t="s">
        <v>76</v>
      </c>
      <c r="C5" s="6" t="s">
        <v>82</v>
      </c>
      <c r="D5" s="6">
        <v>2</v>
      </c>
      <c r="E5" s="29">
        <f>N.02</f>
        <v>0</v>
      </c>
      <c r="F5" s="17">
        <f aca="true" t="shared" si="0" ref="F5:F6">D5*E5</f>
        <v>0</v>
      </c>
      <c r="G5" s="25"/>
      <c r="H5" s="25"/>
    </row>
    <row r="6" spans="1:8" ht="105">
      <c r="A6" s="6" t="s">
        <v>8</v>
      </c>
      <c r="B6" s="7" t="s">
        <v>80</v>
      </c>
      <c r="C6" s="6" t="s">
        <v>85</v>
      </c>
      <c r="D6" s="6">
        <v>1</v>
      </c>
      <c r="E6" s="29">
        <f>N.07</f>
        <v>0</v>
      </c>
      <c r="F6" s="17">
        <f t="shared" si="0"/>
        <v>0</v>
      </c>
      <c r="G6" s="25"/>
      <c r="H6" s="25"/>
    </row>
    <row r="7" spans="1:8" ht="15">
      <c r="A7" s="44" t="s">
        <v>74</v>
      </c>
      <c r="B7" s="45"/>
      <c r="C7" s="45"/>
      <c r="D7" s="45"/>
      <c r="E7" s="45"/>
      <c r="F7" s="46"/>
      <c r="G7" s="25"/>
      <c r="H7" s="25"/>
    </row>
    <row r="8" spans="1:8" ht="45">
      <c r="A8" s="6" t="s">
        <v>22</v>
      </c>
      <c r="B8" s="7" t="s">
        <v>103</v>
      </c>
      <c r="C8" s="6" t="s">
        <v>104</v>
      </c>
      <c r="D8" s="6">
        <v>2</v>
      </c>
      <c r="E8" s="29">
        <f>N.41</f>
        <v>0</v>
      </c>
      <c r="F8" s="17">
        <f aca="true" t="shared" si="1" ref="F8:F9">D8*E8</f>
        <v>0</v>
      </c>
      <c r="G8" s="25"/>
      <c r="H8" s="25"/>
    </row>
    <row r="9" spans="1:8" ht="30">
      <c r="A9" s="6" t="s">
        <v>23</v>
      </c>
      <c r="B9" s="7" t="s">
        <v>105</v>
      </c>
      <c r="C9" s="6" t="s">
        <v>106</v>
      </c>
      <c r="D9" s="6">
        <v>2</v>
      </c>
      <c r="E9" s="29">
        <f>N.42</f>
        <v>0</v>
      </c>
      <c r="F9" s="17">
        <f t="shared" si="1"/>
        <v>0</v>
      </c>
      <c r="G9" s="25"/>
      <c r="H9" s="25"/>
    </row>
    <row r="10" spans="1:8" ht="15">
      <c r="A10" s="3"/>
      <c r="B10" s="2"/>
      <c r="C10" s="4"/>
      <c r="D10" s="14" t="s">
        <v>32</v>
      </c>
      <c r="E10" s="13"/>
      <c r="F10" s="13">
        <f>SUM(F5:F9)</f>
        <v>0</v>
      </c>
      <c r="G10" s="25"/>
      <c r="H10" s="25"/>
    </row>
    <row r="11" spans="7:8" ht="15">
      <c r="G11" s="25"/>
      <c r="H11" s="25"/>
    </row>
    <row r="12" spans="7:8" ht="15">
      <c r="G12" s="25"/>
      <c r="H12" s="25"/>
    </row>
    <row r="13" spans="7:8" ht="15">
      <c r="G13" s="25"/>
      <c r="H13" s="25"/>
    </row>
    <row r="14" spans="7:8" ht="15">
      <c r="G14" s="25"/>
      <c r="H14" s="25"/>
    </row>
    <row r="15" spans="7:8" ht="15">
      <c r="G15" s="25"/>
      <c r="H15" s="25"/>
    </row>
    <row r="16" spans="7:8" ht="15">
      <c r="G16" s="25"/>
      <c r="H16" s="25"/>
    </row>
    <row r="17" spans="7:8" ht="15">
      <c r="G17" s="25"/>
      <c r="H17" s="25"/>
    </row>
    <row r="18" spans="7:8" ht="15">
      <c r="G18" s="25"/>
      <c r="H18" s="25"/>
    </row>
    <row r="19" spans="7:8" ht="15">
      <c r="G19" s="25"/>
      <c r="H19" s="25"/>
    </row>
    <row r="20" spans="7:8" ht="15">
      <c r="G20" s="25"/>
      <c r="H20" s="25"/>
    </row>
    <row r="21" spans="7:8" ht="15">
      <c r="G21" s="25"/>
      <c r="H21" s="25"/>
    </row>
    <row r="22" spans="7:8" ht="15">
      <c r="G22" s="26"/>
      <c r="H22" s="12"/>
    </row>
  </sheetData>
  <mergeCells count="4">
    <mergeCell ref="A1:F1"/>
    <mergeCell ref="A2:F2"/>
    <mergeCell ref="A4:F4"/>
    <mergeCell ref="A7:F7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153" zoomScaleSheetLayoutView="153" workbookViewId="0" topLeftCell="A25">
      <selection activeCell="B33" sqref="B33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70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8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14</v>
      </c>
      <c r="E5" s="16"/>
      <c r="F5" s="17">
        <f aca="true" t="shared" si="0" ref="F5:F25">D5*E5</f>
        <v>0</v>
      </c>
      <c r="G5" s="5"/>
      <c r="H5" s="25"/>
    </row>
    <row r="6" spans="1:8" ht="45">
      <c r="A6" s="6" t="s">
        <v>3</v>
      </c>
      <c r="B6" s="7" t="s">
        <v>76</v>
      </c>
      <c r="C6" s="6" t="s">
        <v>82</v>
      </c>
      <c r="D6" s="6">
        <v>2</v>
      </c>
      <c r="E6" s="16"/>
      <c r="F6" s="17">
        <f t="shared" si="0"/>
        <v>0</v>
      </c>
      <c r="H6" s="25"/>
    </row>
    <row r="7" spans="1:8" ht="30">
      <c r="A7" s="6" t="s">
        <v>4</v>
      </c>
      <c r="B7" s="7" t="s">
        <v>77</v>
      </c>
      <c r="C7" s="6" t="s">
        <v>81</v>
      </c>
      <c r="D7" s="6">
        <v>2</v>
      </c>
      <c r="E7" s="16"/>
      <c r="F7" s="17">
        <f t="shared" si="0"/>
        <v>0</v>
      </c>
      <c r="H7" s="25"/>
    </row>
    <row r="8" spans="1:8" ht="30">
      <c r="A8" s="6" t="s">
        <v>5</v>
      </c>
      <c r="B8" s="7" t="s">
        <v>78</v>
      </c>
      <c r="C8" s="6" t="s">
        <v>83</v>
      </c>
      <c r="D8" s="6">
        <v>1</v>
      </c>
      <c r="E8" s="16"/>
      <c r="F8" s="17">
        <f t="shared" si="0"/>
        <v>0</v>
      </c>
      <c r="H8" s="25"/>
    </row>
    <row r="9" spans="1:8" ht="60">
      <c r="A9" s="6" t="s">
        <v>6</v>
      </c>
      <c r="B9" s="7" t="s">
        <v>129</v>
      </c>
      <c r="C9" s="10" t="s">
        <v>128</v>
      </c>
      <c r="D9" s="6">
        <v>1</v>
      </c>
      <c r="E9" s="16"/>
      <c r="F9" s="17">
        <f t="shared" si="0"/>
        <v>0</v>
      </c>
      <c r="H9" s="25"/>
    </row>
    <row r="10" spans="1:8" ht="60">
      <c r="A10" s="6" t="s">
        <v>7</v>
      </c>
      <c r="B10" s="7" t="s">
        <v>79</v>
      </c>
      <c r="C10" s="10" t="s">
        <v>84</v>
      </c>
      <c r="D10" s="6">
        <v>1</v>
      </c>
      <c r="E10" s="16"/>
      <c r="F10" s="17">
        <f t="shared" si="0"/>
        <v>0</v>
      </c>
      <c r="H10" s="25"/>
    </row>
    <row r="11" spans="1:8" ht="105">
      <c r="A11" s="6" t="s">
        <v>8</v>
      </c>
      <c r="B11" s="7" t="s">
        <v>80</v>
      </c>
      <c r="C11" s="6" t="s">
        <v>85</v>
      </c>
      <c r="D11" s="6">
        <v>1</v>
      </c>
      <c r="E11" s="16"/>
      <c r="F11" s="17">
        <f t="shared" si="0"/>
        <v>0</v>
      </c>
      <c r="H11" s="25"/>
    </row>
    <row r="12" spans="1:8" ht="15">
      <c r="A12" s="44" t="s">
        <v>72</v>
      </c>
      <c r="B12" s="45"/>
      <c r="C12" s="45"/>
      <c r="D12" s="45"/>
      <c r="E12" s="45"/>
      <c r="F12" s="46"/>
      <c r="G12" s="25"/>
      <c r="H12" s="25"/>
    </row>
    <row r="13" spans="1:8" ht="75">
      <c r="A13" s="6" t="s">
        <v>9</v>
      </c>
      <c r="B13" s="7" t="s">
        <v>86</v>
      </c>
      <c r="C13" s="6" t="s">
        <v>87</v>
      </c>
      <c r="D13" s="6">
        <v>9</v>
      </c>
      <c r="E13" s="16"/>
      <c r="F13" s="17">
        <f t="shared" si="0"/>
        <v>0</v>
      </c>
      <c r="G13" s="25"/>
      <c r="H13" s="25"/>
    </row>
    <row r="14" spans="1:8" ht="30">
      <c r="A14" s="6" t="s">
        <v>10</v>
      </c>
      <c r="B14" s="7" t="s">
        <v>88</v>
      </c>
      <c r="C14" s="6" t="s">
        <v>89</v>
      </c>
      <c r="D14" s="6">
        <v>4</v>
      </c>
      <c r="E14" s="16"/>
      <c r="F14" s="17">
        <f t="shared" si="0"/>
        <v>0</v>
      </c>
      <c r="G14" s="25"/>
      <c r="H14" s="25"/>
    </row>
    <row r="15" spans="1:7" ht="15">
      <c r="A15" s="44" t="s">
        <v>73</v>
      </c>
      <c r="B15" s="45"/>
      <c r="C15" s="45"/>
      <c r="D15" s="45"/>
      <c r="E15" s="45"/>
      <c r="F15" s="46"/>
      <c r="G15" s="25"/>
    </row>
    <row r="16" spans="1:8" ht="45">
      <c r="A16" s="6" t="s">
        <v>13</v>
      </c>
      <c r="B16" s="7" t="s">
        <v>90</v>
      </c>
      <c r="C16" s="6" t="s">
        <v>91</v>
      </c>
      <c r="D16" s="6">
        <v>5</v>
      </c>
      <c r="E16" s="16"/>
      <c r="F16" s="17">
        <f t="shared" si="0"/>
        <v>0</v>
      </c>
      <c r="G16" s="25"/>
      <c r="H16" s="25"/>
    </row>
    <row r="17" spans="1:8" ht="45">
      <c r="A17" s="6" t="s">
        <v>14</v>
      </c>
      <c r="B17" s="7" t="s">
        <v>92</v>
      </c>
      <c r="C17" s="6" t="s">
        <v>93</v>
      </c>
      <c r="D17" s="6">
        <v>8</v>
      </c>
      <c r="E17" s="16"/>
      <c r="F17" s="17">
        <f t="shared" si="0"/>
        <v>0</v>
      </c>
      <c r="G17" s="25"/>
      <c r="H17" s="25"/>
    </row>
    <row r="18" spans="1:8" ht="45">
      <c r="A18" s="6" t="s">
        <v>15</v>
      </c>
      <c r="B18" s="7" t="s">
        <v>94</v>
      </c>
      <c r="C18" s="6" t="s">
        <v>95</v>
      </c>
      <c r="D18" s="6">
        <v>3</v>
      </c>
      <c r="E18" s="16"/>
      <c r="F18" s="17">
        <f t="shared" si="0"/>
        <v>0</v>
      </c>
      <c r="G18" s="25"/>
      <c r="H18" s="25"/>
    </row>
    <row r="19" spans="1:8" ht="45">
      <c r="A19" s="6" t="s">
        <v>16</v>
      </c>
      <c r="B19" s="7" t="s">
        <v>96</v>
      </c>
      <c r="C19" s="6" t="s">
        <v>93</v>
      </c>
      <c r="D19" s="6">
        <v>1</v>
      </c>
      <c r="E19" s="16"/>
      <c r="F19" s="17">
        <f t="shared" si="0"/>
        <v>0</v>
      </c>
      <c r="G19" s="25"/>
      <c r="H19" s="25"/>
    </row>
    <row r="20" spans="1:8" ht="30">
      <c r="A20" s="6" t="s">
        <v>17</v>
      </c>
      <c r="B20" s="7" t="s">
        <v>97</v>
      </c>
      <c r="C20" s="6" t="s">
        <v>98</v>
      </c>
      <c r="D20" s="6">
        <v>1</v>
      </c>
      <c r="E20" s="16"/>
      <c r="F20" s="17">
        <f t="shared" si="0"/>
        <v>0</v>
      </c>
      <c r="G20" s="25"/>
      <c r="H20" s="25"/>
    </row>
    <row r="21" spans="1:8" ht="45">
      <c r="A21" s="6" t="s">
        <v>18</v>
      </c>
      <c r="B21" s="7" t="s">
        <v>99</v>
      </c>
      <c r="C21" s="6" t="s">
        <v>98</v>
      </c>
      <c r="D21" s="6">
        <v>2</v>
      </c>
      <c r="E21" s="16"/>
      <c r="F21" s="17">
        <f t="shared" si="0"/>
        <v>0</v>
      </c>
      <c r="G21" s="25"/>
      <c r="H21" s="25"/>
    </row>
    <row r="22" spans="1:8" ht="45">
      <c r="A22" s="6" t="s">
        <v>19</v>
      </c>
      <c r="B22" s="7" t="s">
        <v>127</v>
      </c>
      <c r="C22" s="6" t="s">
        <v>100</v>
      </c>
      <c r="D22" s="6">
        <v>1</v>
      </c>
      <c r="E22" s="16"/>
      <c r="F22" s="17">
        <f t="shared" si="0"/>
        <v>0</v>
      </c>
      <c r="G22" s="25"/>
      <c r="H22" s="25"/>
    </row>
    <row r="23" spans="1:8" ht="45">
      <c r="A23" s="6" t="s">
        <v>20</v>
      </c>
      <c r="B23" s="7" t="s">
        <v>101</v>
      </c>
      <c r="C23" s="6" t="s">
        <v>98</v>
      </c>
      <c r="D23" s="6">
        <v>1</v>
      </c>
      <c r="E23" s="16"/>
      <c r="F23" s="17">
        <f t="shared" si="0"/>
        <v>0</v>
      </c>
      <c r="G23" s="25"/>
      <c r="H23" s="25"/>
    </row>
    <row r="24" spans="1:8" ht="45">
      <c r="A24" s="6" t="s">
        <v>21</v>
      </c>
      <c r="B24" s="7" t="s">
        <v>131</v>
      </c>
      <c r="C24" s="6" t="s">
        <v>98</v>
      </c>
      <c r="D24" s="6">
        <v>1</v>
      </c>
      <c r="E24" s="16"/>
      <c r="F24" s="17">
        <f aca="true" t="shared" si="1" ref="F24">D24*E24</f>
        <v>0</v>
      </c>
      <c r="G24" s="25"/>
      <c r="H24" s="25"/>
    </row>
    <row r="25" spans="1:8" ht="60">
      <c r="A25" s="6" t="s">
        <v>130</v>
      </c>
      <c r="B25" s="7" t="s">
        <v>102</v>
      </c>
      <c r="C25" s="6" t="s">
        <v>93</v>
      </c>
      <c r="D25" s="6">
        <v>1</v>
      </c>
      <c r="E25" s="16"/>
      <c r="F25" s="17">
        <f t="shared" si="0"/>
        <v>0</v>
      </c>
      <c r="G25" s="25"/>
      <c r="H25" s="25"/>
    </row>
    <row r="26" spans="1:8" ht="15">
      <c r="A26" s="44" t="s">
        <v>74</v>
      </c>
      <c r="B26" s="45"/>
      <c r="C26" s="45"/>
      <c r="D26" s="45"/>
      <c r="E26" s="45"/>
      <c r="F26" s="46"/>
      <c r="G26" s="25"/>
      <c r="H26" s="25"/>
    </row>
    <row r="27" spans="1:8" ht="45">
      <c r="A27" s="6" t="s">
        <v>22</v>
      </c>
      <c r="B27" s="7" t="s">
        <v>103</v>
      </c>
      <c r="C27" s="6" t="s">
        <v>104</v>
      </c>
      <c r="D27" s="6">
        <v>18</v>
      </c>
      <c r="E27" s="16"/>
      <c r="F27" s="17">
        <f aca="true" t="shared" si="2" ref="F27:F33">D27*E27</f>
        <v>0</v>
      </c>
      <c r="G27" s="25"/>
      <c r="H27" s="25"/>
    </row>
    <row r="28" spans="1:8" ht="30">
      <c r="A28" s="6" t="s">
        <v>23</v>
      </c>
      <c r="B28" s="7" t="s">
        <v>105</v>
      </c>
      <c r="C28" s="6" t="s">
        <v>106</v>
      </c>
      <c r="D28" s="6">
        <v>15</v>
      </c>
      <c r="E28" s="16"/>
      <c r="F28" s="17">
        <f t="shared" si="2"/>
        <v>0</v>
      </c>
      <c r="G28" s="25"/>
      <c r="H28" s="25"/>
    </row>
    <row r="29" spans="1:8" ht="30">
      <c r="A29" s="6" t="s">
        <v>24</v>
      </c>
      <c r="B29" s="7" t="s">
        <v>107</v>
      </c>
      <c r="C29" s="28" t="s">
        <v>132</v>
      </c>
      <c r="D29" s="6">
        <v>8</v>
      </c>
      <c r="E29" s="16"/>
      <c r="F29" s="17">
        <f t="shared" si="2"/>
        <v>0</v>
      </c>
      <c r="G29" s="25"/>
      <c r="H29" s="25"/>
    </row>
    <row r="30" spans="1:8" ht="30">
      <c r="A30" s="6" t="s">
        <v>25</v>
      </c>
      <c r="B30" s="7" t="s">
        <v>108</v>
      </c>
      <c r="C30" s="6" t="s">
        <v>109</v>
      </c>
      <c r="D30" s="6">
        <v>2</v>
      </c>
      <c r="E30" s="16"/>
      <c r="F30" s="17">
        <f t="shared" si="2"/>
        <v>0</v>
      </c>
      <c r="G30" s="25"/>
      <c r="H30" s="25"/>
    </row>
    <row r="31" spans="1:8" ht="30">
      <c r="A31" s="6" t="s">
        <v>26</v>
      </c>
      <c r="B31" s="7" t="s">
        <v>110</v>
      </c>
      <c r="C31" s="6" t="s">
        <v>111</v>
      </c>
      <c r="D31" s="6">
        <v>1</v>
      </c>
      <c r="E31" s="16"/>
      <c r="F31" s="17">
        <f t="shared" si="2"/>
        <v>0</v>
      </c>
      <c r="G31" s="25"/>
      <c r="H31" s="25"/>
    </row>
    <row r="32" spans="1:8" ht="30">
      <c r="A32" s="6" t="s">
        <v>27</v>
      </c>
      <c r="B32" s="7" t="s">
        <v>112</v>
      </c>
      <c r="C32" s="6" t="s">
        <v>113</v>
      </c>
      <c r="D32" s="6">
        <v>1</v>
      </c>
      <c r="E32" s="16"/>
      <c r="F32" s="17">
        <f t="shared" si="2"/>
        <v>0</v>
      </c>
      <c r="G32" s="25"/>
      <c r="H32" s="25"/>
    </row>
    <row r="33" spans="1:8" ht="45">
      <c r="A33" s="6" t="s">
        <v>28</v>
      </c>
      <c r="B33" s="7" t="s">
        <v>114</v>
      </c>
      <c r="C33" s="6" t="s">
        <v>100</v>
      </c>
      <c r="D33" s="6">
        <v>1</v>
      </c>
      <c r="E33" s="16"/>
      <c r="F33" s="17">
        <f t="shared" si="2"/>
        <v>0</v>
      </c>
      <c r="G33" s="25"/>
      <c r="H33" s="25"/>
    </row>
    <row r="34" spans="1:8" ht="60">
      <c r="A34" s="6" t="s">
        <v>29</v>
      </c>
      <c r="B34" s="7" t="s">
        <v>115</v>
      </c>
      <c r="C34" s="6" t="s">
        <v>104</v>
      </c>
      <c r="D34" s="6">
        <v>1</v>
      </c>
      <c r="E34" s="16"/>
      <c r="F34" s="17">
        <f>D34*E34</f>
        <v>0</v>
      </c>
      <c r="G34" s="25"/>
      <c r="H34" s="25"/>
    </row>
    <row r="35" spans="1:8" ht="15">
      <c r="A35" s="3"/>
      <c r="B35" s="2"/>
      <c r="C35" s="4"/>
      <c r="D35" s="14" t="s">
        <v>32</v>
      </c>
      <c r="E35" s="13"/>
      <c r="F35" s="13">
        <f>SUM(F5:F34)</f>
        <v>0</v>
      </c>
      <c r="G35" s="26"/>
      <c r="H35" s="12"/>
    </row>
  </sheetData>
  <mergeCells count="6">
    <mergeCell ref="A1:F1"/>
    <mergeCell ref="A12:F12"/>
    <mergeCell ref="A15:F15"/>
    <mergeCell ref="A26:F26"/>
    <mergeCell ref="A2:F2"/>
    <mergeCell ref="A4:F4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153" zoomScaleSheetLayoutView="153" workbookViewId="0" topLeftCell="A1">
      <selection activeCell="A6" sqref="A6:F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116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7" ht="15">
      <c r="A4" s="44" t="s">
        <v>73</v>
      </c>
      <c r="B4" s="45"/>
      <c r="C4" s="45"/>
      <c r="D4" s="45"/>
      <c r="E4" s="45"/>
      <c r="F4" s="46"/>
      <c r="G4" s="25"/>
    </row>
    <row r="5" spans="1:7" ht="45">
      <c r="A5" s="6" t="s">
        <v>13</v>
      </c>
      <c r="B5" s="7" t="s">
        <v>90</v>
      </c>
      <c r="C5" s="6" t="s">
        <v>91</v>
      </c>
      <c r="D5" s="6">
        <v>1</v>
      </c>
      <c r="E5" s="29">
        <f>N.21</f>
        <v>0</v>
      </c>
      <c r="F5" s="17">
        <f aca="true" t="shared" si="0" ref="F5">D5*E5</f>
        <v>0</v>
      </c>
      <c r="G5" s="25"/>
    </row>
    <row r="6" spans="1:8" ht="15">
      <c r="A6" s="44" t="s">
        <v>74</v>
      </c>
      <c r="B6" s="45"/>
      <c r="C6" s="45"/>
      <c r="D6" s="45"/>
      <c r="E6" s="45"/>
      <c r="F6" s="46"/>
      <c r="G6" s="25"/>
      <c r="H6" s="25"/>
    </row>
    <row r="7" spans="1:8" ht="30">
      <c r="A7" s="6" t="s">
        <v>24</v>
      </c>
      <c r="B7" s="7" t="s">
        <v>107</v>
      </c>
      <c r="C7" s="28" t="s">
        <v>132</v>
      </c>
      <c r="D7" s="6">
        <v>1</v>
      </c>
      <c r="E7" s="29">
        <f>N.43</f>
        <v>0</v>
      </c>
      <c r="F7" s="17">
        <f aca="true" t="shared" si="1" ref="F7">D7*E7</f>
        <v>0</v>
      </c>
      <c r="G7" s="25"/>
      <c r="H7" s="25"/>
    </row>
    <row r="8" spans="1:8" ht="15">
      <c r="A8" s="3"/>
      <c r="B8" s="2"/>
      <c r="C8" s="4"/>
      <c r="D8" s="14" t="s">
        <v>32</v>
      </c>
      <c r="E8" s="13"/>
      <c r="F8" s="13">
        <f>SUM(F4:F7)</f>
        <v>0</v>
      </c>
      <c r="G8" s="26"/>
      <c r="H8" s="12"/>
    </row>
  </sheetData>
  <mergeCells count="4">
    <mergeCell ref="A1:F1"/>
    <mergeCell ref="A2:F2"/>
    <mergeCell ref="A4:F4"/>
    <mergeCell ref="A6:F6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153" zoomScaleSheetLayoutView="153" workbookViewId="0" topLeftCell="A4">
      <selection activeCell="C14" sqref="C14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117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2</v>
      </c>
      <c r="E5" s="29">
        <f>N.01</f>
        <v>0</v>
      </c>
      <c r="F5" s="17">
        <f aca="true" t="shared" si="0" ref="F5:F9">D5*E5</f>
        <v>0</v>
      </c>
      <c r="G5" s="25"/>
      <c r="H5" s="25"/>
    </row>
    <row r="6" spans="1:8" ht="15">
      <c r="A6" s="44" t="s">
        <v>72</v>
      </c>
      <c r="B6" s="45"/>
      <c r="C6" s="45"/>
      <c r="D6" s="45"/>
      <c r="E6" s="45"/>
      <c r="F6" s="46"/>
      <c r="G6" s="25"/>
      <c r="H6" s="25"/>
    </row>
    <row r="7" spans="1:8" ht="75">
      <c r="A7" s="6" t="s">
        <v>9</v>
      </c>
      <c r="B7" s="7" t="s">
        <v>86</v>
      </c>
      <c r="C7" s="6" t="s">
        <v>87</v>
      </c>
      <c r="D7" s="6">
        <v>2</v>
      </c>
      <c r="E7" s="29">
        <f>N.11</f>
        <v>0</v>
      </c>
      <c r="F7" s="17">
        <f t="shared" si="0"/>
        <v>0</v>
      </c>
      <c r="G7" s="25"/>
      <c r="H7" s="25"/>
    </row>
    <row r="8" spans="1:7" ht="15">
      <c r="A8" s="44" t="s">
        <v>73</v>
      </c>
      <c r="B8" s="45"/>
      <c r="C8" s="45"/>
      <c r="D8" s="45"/>
      <c r="E8" s="45"/>
      <c r="F8" s="46"/>
      <c r="G8" s="25"/>
    </row>
    <row r="9" spans="1:7" ht="45">
      <c r="A9" s="6" t="s">
        <v>13</v>
      </c>
      <c r="B9" s="7" t="s">
        <v>90</v>
      </c>
      <c r="C9" s="6" t="s">
        <v>91</v>
      </c>
      <c r="D9" s="6">
        <v>1</v>
      </c>
      <c r="E9" s="29">
        <f>N.21</f>
        <v>0</v>
      </c>
      <c r="F9" s="17">
        <f t="shared" si="0"/>
        <v>0</v>
      </c>
      <c r="G9" s="25"/>
    </row>
    <row r="10" spans="1:7" ht="45">
      <c r="A10" s="6" t="s">
        <v>14</v>
      </c>
      <c r="B10" s="7" t="s">
        <v>92</v>
      </c>
      <c r="C10" s="6" t="s">
        <v>93</v>
      </c>
      <c r="D10" s="6">
        <v>1</v>
      </c>
      <c r="E10" s="29">
        <f>N.22</f>
        <v>0</v>
      </c>
      <c r="F10" s="17">
        <f aca="true" t="shared" si="1" ref="F10">D10*E10</f>
        <v>0</v>
      </c>
      <c r="G10" s="25"/>
    </row>
    <row r="11" spans="1:8" ht="15">
      <c r="A11" s="44" t="s">
        <v>74</v>
      </c>
      <c r="B11" s="45"/>
      <c r="C11" s="45"/>
      <c r="D11" s="45"/>
      <c r="E11" s="45"/>
      <c r="F11" s="46"/>
      <c r="G11" s="25"/>
      <c r="H11" s="25"/>
    </row>
    <row r="12" spans="1:8" ht="45">
      <c r="A12" s="6" t="s">
        <v>22</v>
      </c>
      <c r="B12" s="7" t="s">
        <v>103</v>
      </c>
      <c r="C12" s="6" t="s">
        <v>104</v>
      </c>
      <c r="D12" s="6">
        <v>2</v>
      </c>
      <c r="E12" s="29">
        <f>N.41</f>
        <v>0</v>
      </c>
      <c r="F12" s="17">
        <f aca="true" t="shared" si="2" ref="F12:F15">D12*E12</f>
        <v>0</v>
      </c>
      <c r="G12" s="25"/>
      <c r="H12" s="25"/>
    </row>
    <row r="13" spans="1:8" ht="30">
      <c r="A13" s="6" t="s">
        <v>23</v>
      </c>
      <c r="B13" s="7" t="s">
        <v>105</v>
      </c>
      <c r="C13" s="6" t="s">
        <v>106</v>
      </c>
      <c r="D13" s="6">
        <v>2</v>
      </c>
      <c r="E13" s="29">
        <f>N.42</f>
        <v>0</v>
      </c>
      <c r="F13" s="17">
        <f t="shared" si="2"/>
        <v>0</v>
      </c>
      <c r="G13" s="25"/>
      <c r="H13" s="25"/>
    </row>
    <row r="14" spans="1:8" ht="30">
      <c r="A14" s="6" t="s">
        <v>24</v>
      </c>
      <c r="B14" s="7" t="s">
        <v>107</v>
      </c>
      <c r="C14" s="28" t="s">
        <v>132</v>
      </c>
      <c r="D14" s="6">
        <v>1</v>
      </c>
      <c r="E14" s="29">
        <f>N.43</f>
        <v>0</v>
      </c>
      <c r="F14" s="17">
        <f t="shared" si="2"/>
        <v>0</v>
      </c>
      <c r="G14" s="25"/>
      <c r="H14" s="25"/>
    </row>
    <row r="15" spans="1:8" ht="30">
      <c r="A15" s="6" t="s">
        <v>26</v>
      </c>
      <c r="B15" s="7" t="s">
        <v>110</v>
      </c>
      <c r="C15" s="6" t="s">
        <v>111</v>
      </c>
      <c r="D15" s="6">
        <v>1</v>
      </c>
      <c r="E15" s="29">
        <f>N.46</f>
        <v>0</v>
      </c>
      <c r="F15" s="17">
        <f t="shared" si="2"/>
        <v>0</v>
      </c>
      <c r="G15" s="25"/>
      <c r="H15" s="25"/>
    </row>
    <row r="16" spans="1:8" ht="15">
      <c r="A16" s="3"/>
      <c r="B16" s="2"/>
      <c r="C16" s="4"/>
      <c r="D16" s="14" t="s">
        <v>32</v>
      </c>
      <c r="E16" s="13"/>
      <c r="F16" s="13">
        <f>SUM(F5:F15)</f>
        <v>0</v>
      </c>
      <c r="G16" s="26"/>
      <c r="H16" s="12"/>
    </row>
  </sheetData>
  <mergeCells count="6">
    <mergeCell ref="A11:F11"/>
    <mergeCell ref="A1:F1"/>
    <mergeCell ref="A2:F2"/>
    <mergeCell ref="A4:F4"/>
    <mergeCell ref="A6:F6"/>
    <mergeCell ref="A8:F8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153" zoomScaleSheetLayoutView="153" workbookViewId="0" topLeftCell="A1">
      <selection activeCell="C14" sqref="C14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118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4</v>
      </c>
      <c r="E5" s="29">
        <f>N.01</f>
        <v>0</v>
      </c>
      <c r="F5" s="17">
        <f aca="true" t="shared" si="0" ref="F5:F10">D5*E5</f>
        <v>0</v>
      </c>
      <c r="G5" s="25"/>
      <c r="H5" s="25"/>
    </row>
    <row r="6" spans="1:7" ht="15">
      <c r="A6" s="44" t="s">
        <v>73</v>
      </c>
      <c r="B6" s="45"/>
      <c r="C6" s="45"/>
      <c r="D6" s="45"/>
      <c r="E6" s="45"/>
      <c r="F6" s="46"/>
      <c r="G6" s="25"/>
    </row>
    <row r="7" spans="1:7" ht="45">
      <c r="A7" s="6" t="s">
        <v>13</v>
      </c>
      <c r="B7" s="7" t="s">
        <v>90</v>
      </c>
      <c r="C7" s="6" t="s">
        <v>91</v>
      </c>
      <c r="D7" s="6">
        <v>1</v>
      </c>
      <c r="E7" s="29">
        <f>N.21</f>
        <v>0</v>
      </c>
      <c r="F7" s="17">
        <f t="shared" si="0"/>
        <v>0</v>
      </c>
      <c r="G7" s="25"/>
    </row>
    <row r="8" spans="1:7" ht="45">
      <c r="A8" s="6" t="s">
        <v>14</v>
      </c>
      <c r="B8" s="7" t="s">
        <v>92</v>
      </c>
      <c r="C8" s="6" t="s">
        <v>93</v>
      </c>
      <c r="D8" s="6">
        <v>2</v>
      </c>
      <c r="E8" s="29">
        <f>N.22</f>
        <v>0</v>
      </c>
      <c r="F8" s="17">
        <f t="shared" si="0"/>
        <v>0</v>
      </c>
      <c r="G8" s="25"/>
    </row>
    <row r="9" spans="1:7" ht="45">
      <c r="A9" s="6" t="s">
        <v>15</v>
      </c>
      <c r="B9" s="7" t="s">
        <v>94</v>
      </c>
      <c r="C9" s="6" t="s">
        <v>95</v>
      </c>
      <c r="D9" s="6">
        <v>1</v>
      </c>
      <c r="E9" s="29">
        <f>N.23</f>
        <v>0</v>
      </c>
      <c r="F9" s="17">
        <f t="shared" si="0"/>
        <v>0</v>
      </c>
      <c r="G9" s="25"/>
    </row>
    <row r="10" spans="1:8" ht="45">
      <c r="A10" s="6" t="s">
        <v>18</v>
      </c>
      <c r="B10" s="7" t="s">
        <v>99</v>
      </c>
      <c r="C10" s="6" t="s">
        <v>98</v>
      </c>
      <c r="D10" s="6">
        <v>1</v>
      </c>
      <c r="E10" s="29">
        <f>N.30</f>
        <v>0</v>
      </c>
      <c r="F10" s="17">
        <f t="shared" si="0"/>
        <v>0</v>
      </c>
      <c r="G10" s="25"/>
      <c r="H10" s="25"/>
    </row>
    <row r="11" spans="1:8" ht="15">
      <c r="A11" s="44" t="s">
        <v>74</v>
      </c>
      <c r="B11" s="45"/>
      <c r="C11" s="45"/>
      <c r="D11" s="45"/>
      <c r="E11" s="45"/>
      <c r="F11" s="46"/>
      <c r="G11" s="25"/>
      <c r="H11" s="25"/>
    </row>
    <row r="12" spans="1:8" ht="45">
      <c r="A12" s="6" t="s">
        <v>22</v>
      </c>
      <c r="B12" s="7" t="s">
        <v>103</v>
      </c>
      <c r="C12" s="6" t="s">
        <v>104</v>
      </c>
      <c r="D12" s="6">
        <v>4</v>
      </c>
      <c r="E12" s="29">
        <f>N.41</f>
        <v>0</v>
      </c>
      <c r="F12" s="17">
        <f aca="true" t="shared" si="1" ref="F12:F14">D12*E12</f>
        <v>0</v>
      </c>
      <c r="G12" s="25"/>
      <c r="H12" s="25"/>
    </row>
    <row r="13" spans="1:8" ht="30">
      <c r="A13" s="6" t="s">
        <v>23</v>
      </c>
      <c r="B13" s="7" t="s">
        <v>105</v>
      </c>
      <c r="C13" s="6" t="s">
        <v>106</v>
      </c>
      <c r="D13" s="6">
        <v>4</v>
      </c>
      <c r="E13" s="29">
        <f>N.42</f>
        <v>0</v>
      </c>
      <c r="F13" s="17">
        <f t="shared" si="1"/>
        <v>0</v>
      </c>
      <c r="G13" s="25"/>
      <c r="H13" s="25"/>
    </row>
    <row r="14" spans="1:8" ht="30">
      <c r="A14" s="6" t="s">
        <v>24</v>
      </c>
      <c r="B14" s="7" t="s">
        <v>107</v>
      </c>
      <c r="C14" s="28" t="s">
        <v>132</v>
      </c>
      <c r="D14" s="6">
        <v>1</v>
      </c>
      <c r="E14" s="29">
        <f>N.43</f>
        <v>0</v>
      </c>
      <c r="F14" s="17">
        <f t="shared" si="1"/>
        <v>0</v>
      </c>
      <c r="G14" s="25"/>
      <c r="H14" s="25"/>
    </row>
    <row r="15" spans="1:8" ht="15">
      <c r="A15" s="3"/>
      <c r="B15" s="2"/>
      <c r="C15" s="4"/>
      <c r="D15" s="14" t="s">
        <v>32</v>
      </c>
      <c r="E15" s="13"/>
      <c r="F15" s="13">
        <f>SUM(F5:F14)</f>
        <v>0</v>
      </c>
      <c r="G15" s="26"/>
      <c r="H15" s="12"/>
    </row>
  </sheetData>
  <mergeCells count="5">
    <mergeCell ref="A1:F1"/>
    <mergeCell ref="A2:F2"/>
    <mergeCell ref="A4:F4"/>
    <mergeCell ref="A6:F6"/>
    <mergeCell ref="A11:F11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153" zoomScaleSheetLayoutView="153" workbookViewId="0" topLeftCell="A1">
      <selection activeCell="C12" sqref="C12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119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30">
      <c r="A5" s="6" t="s">
        <v>4</v>
      </c>
      <c r="B5" s="7" t="s">
        <v>77</v>
      </c>
      <c r="C5" s="6" t="s">
        <v>81</v>
      </c>
      <c r="D5" s="6">
        <v>2</v>
      </c>
      <c r="E5" s="29">
        <f>N.03</f>
        <v>0</v>
      </c>
      <c r="F5" s="17">
        <f aca="true" t="shared" si="0" ref="F5:F9">D5*E5</f>
        <v>0</v>
      </c>
      <c r="G5" s="25"/>
      <c r="H5" s="25"/>
    </row>
    <row r="6" spans="1:8" ht="15">
      <c r="A6" s="44" t="s">
        <v>72</v>
      </c>
      <c r="B6" s="45"/>
      <c r="C6" s="45"/>
      <c r="D6" s="45"/>
      <c r="E6" s="45"/>
      <c r="F6" s="46"/>
      <c r="G6" s="25"/>
      <c r="H6" s="25"/>
    </row>
    <row r="7" spans="1:7" ht="30">
      <c r="A7" s="6" t="s">
        <v>10</v>
      </c>
      <c r="B7" s="7" t="s">
        <v>88</v>
      </c>
      <c r="C7" s="6" t="s">
        <v>89</v>
      </c>
      <c r="D7" s="6">
        <v>4</v>
      </c>
      <c r="E7" s="29">
        <f>N.12</f>
        <v>0</v>
      </c>
      <c r="F7" s="17">
        <f t="shared" si="0"/>
        <v>0</v>
      </c>
      <c r="G7" s="25"/>
    </row>
    <row r="8" spans="1:7" ht="15">
      <c r="A8" s="44" t="s">
        <v>73</v>
      </c>
      <c r="B8" s="45"/>
      <c r="C8" s="45"/>
      <c r="D8" s="45"/>
      <c r="E8" s="45"/>
      <c r="F8" s="46"/>
      <c r="G8" s="25"/>
    </row>
    <row r="9" spans="1:7" ht="45">
      <c r="A9" s="6" t="s">
        <v>14</v>
      </c>
      <c r="B9" s="7" t="s">
        <v>92</v>
      </c>
      <c r="C9" s="6" t="s">
        <v>93</v>
      </c>
      <c r="D9" s="6">
        <v>1</v>
      </c>
      <c r="E9" s="29">
        <f>N.22</f>
        <v>0</v>
      </c>
      <c r="F9" s="17">
        <f t="shared" si="0"/>
        <v>0</v>
      </c>
      <c r="G9" s="25"/>
    </row>
    <row r="10" spans="1:8" ht="15">
      <c r="A10" s="44" t="s">
        <v>74</v>
      </c>
      <c r="B10" s="45"/>
      <c r="C10" s="45"/>
      <c r="D10" s="45"/>
      <c r="E10" s="45"/>
      <c r="F10" s="46"/>
      <c r="G10" s="25"/>
      <c r="H10" s="25"/>
    </row>
    <row r="11" spans="1:8" ht="45">
      <c r="A11" s="6" t="s">
        <v>22</v>
      </c>
      <c r="B11" s="7" t="s">
        <v>103</v>
      </c>
      <c r="C11" s="6" t="s">
        <v>104</v>
      </c>
      <c r="D11" s="6">
        <v>1</v>
      </c>
      <c r="E11" s="29">
        <f>N.41</f>
        <v>0</v>
      </c>
      <c r="F11" s="17">
        <f aca="true" t="shared" si="1" ref="F11:F13">D11*E11</f>
        <v>0</v>
      </c>
      <c r="G11" s="25"/>
      <c r="H11" s="25"/>
    </row>
    <row r="12" spans="1:8" ht="30">
      <c r="A12" s="6" t="s">
        <v>24</v>
      </c>
      <c r="B12" s="7" t="s">
        <v>107</v>
      </c>
      <c r="C12" s="28" t="s">
        <v>132</v>
      </c>
      <c r="D12" s="6">
        <v>1</v>
      </c>
      <c r="E12" s="29">
        <f>N.43</f>
        <v>0</v>
      </c>
      <c r="F12" s="17">
        <f t="shared" si="1"/>
        <v>0</v>
      </c>
      <c r="G12" s="25"/>
      <c r="H12" s="25"/>
    </row>
    <row r="13" spans="1:8" ht="30">
      <c r="A13" s="6" t="s">
        <v>25</v>
      </c>
      <c r="B13" s="7" t="s">
        <v>108</v>
      </c>
      <c r="C13" s="6" t="s">
        <v>109</v>
      </c>
      <c r="D13" s="6">
        <v>1</v>
      </c>
      <c r="E13" s="29">
        <f>N.44</f>
        <v>0</v>
      </c>
      <c r="F13" s="17">
        <f t="shared" si="1"/>
        <v>0</v>
      </c>
      <c r="G13" s="25"/>
      <c r="H13" s="25"/>
    </row>
    <row r="14" spans="1:8" ht="15">
      <c r="A14" s="3"/>
      <c r="B14" s="2"/>
      <c r="C14" s="4"/>
      <c r="D14" s="14" t="s">
        <v>32</v>
      </c>
      <c r="E14" s="13"/>
      <c r="F14" s="13">
        <f>SUM(F5:F13)</f>
        <v>0</v>
      </c>
      <c r="G14" s="26"/>
      <c r="H14" s="12"/>
    </row>
  </sheetData>
  <mergeCells count="6">
    <mergeCell ref="A10:F10"/>
    <mergeCell ref="A1:F1"/>
    <mergeCell ref="A2:F2"/>
    <mergeCell ref="A4:F4"/>
    <mergeCell ref="A6:F6"/>
    <mergeCell ref="A8:F8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153" zoomScaleSheetLayoutView="153" workbookViewId="0" topLeftCell="A4">
      <selection activeCell="C16" sqref="C1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120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3</v>
      </c>
      <c r="E5" s="29">
        <f>N.01</f>
        <v>0</v>
      </c>
      <c r="F5" s="17">
        <f aca="true" t="shared" si="0" ref="F5:F12">D5*E5</f>
        <v>0</v>
      </c>
      <c r="G5" s="25"/>
      <c r="H5" s="25"/>
    </row>
    <row r="6" spans="1:8" ht="15">
      <c r="A6" s="44" t="s">
        <v>72</v>
      </c>
      <c r="B6" s="45"/>
      <c r="C6" s="45"/>
      <c r="D6" s="45"/>
      <c r="E6" s="45"/>
      <c r="F6" s="46"/>
      <c r="G6" s="25"/>
      <c r="H6" s="25"/>
    </row>
    <row r="7" spans="1:8" ht="75">
      <c r="A7" s="6" t="s">
        <v>9</v>
      </c>
      <c r="B7" s="7" t="s">
        <v>86</v>
      </c>
      <c r="C7" s="6" t="s">
        <v>87</v>
      </c>
      <c r="D7" s="6">
        <v>3</v>
      </c>
      <c r="E7" s="29">
        <f>N.11</f>
        <v>0</v>
      </c>
      <c r="F7" s="17">
        <f t="shared" si="0"/>
        <v>0</v>
      </c>
      <c r="G7" s="25"/>
      <c r="H7" s="25"/>
    </row>
    <row r="8" spans="1:7" ht="15">
      <c r="A8" s="44" t="s">
        <v>73</v>
      </c>
      <c r="B8" s="45"/>
      <c r="C8" s="45"/>
      <c r="D8" s="45"/>
      <c r="E8" s="45"/>
      <c r="F8" s="46"/>
      <c r="G8" s="25"/>
    </row>
    <row r="9" spans="1:7" ht="45">
      <c r="A9" s="6" t="s">
        <v>13</v>
      </c>
      <c r="B9" s="7" t="s">
        <v>90</v>
      </c>
      <c r="C9" s="6" t="s">
        <v>91</v>
      </c>
      <c r="D9" s="6">
        <v>1</v>
      </c>
      <c r="E9" s="29">
        <f>N.21</f>
        <v>0</v>
      </c>
      <c r="F9" s="17">
        <f t="shared" si="0"/>
        <v>0</v>
      </c>
      <c r="G9" s="25"/>
    </row>
    <row r="10" spans="1:7" ht="45">
      <c r="A10" s="6" t="s">
        <v>14</v>
      </c>
      <c r="B10" s="7" t="s">
        <v>92</v>
      </c>
      <c r="C10" s="6" t="s">
        <v>93</v>
      </c>
      <c r="D10" s="6">
        <v>2</v>
      </c>
      <c r="E10" s="29">
        <f>N.22</f>
        <v>0</v>
      </c>
      <c r="F10" s="17">
        <f t="shared" si="0"/>
        <v>0</v>
      </c>
      <c r="G10" s="25"/>
    </row>
    <row r="11" spans="1:7" ht="45">
      <c r="A11" s="6" t="s">
        <v>15</v>
      </c>
      <c r="B11" s="7" t="s">
        <v>94</v>
      </c>
      <c r="C11" s="6" t="s">
        <v>95</v>
      </c>
      <c r="D11" s="6">
        <v>1</v>
      </c>
      <c r="E11" s="29">
        <f>N.23</f>
        <v>0</v>
      </c>
      <c r="F11" s="17">
        <f t="shared" si="0"/>
        <v>0</v>
      </c>
      <c r="G11" s="25"/>
    </row>
    <row r="12" spans="1:8" ht="45">
      <c r="A12" s="6" t="s">
        <v>18</v>
      </c>
      <c r="B12" s="7" t="s">
        <v>99</v>
      </c>
      <c r="C12" s="6" t="s">
        <v>98</v>
      </c>
      <c r="D12" s="6">
        <v>1</v>
      </c>
      <c r="E12" s="29">
        <f>N.30</f>
        <v>0</v>
      </c>
      <c r="F12" s="17">
        <f t="shared" si="0"/>
        <v>0</v>
      </c>
      <c r="G12" s="25"/>
      <c r="H12" s="25"/>
    </row>
    <row r="13" spans="1:8" ht="15">
      <c r="A13" s="44" t="s">
        <v>74</v>
      </c>
      <c r="B13" s="45"/>
      <c r="C13" s="45"/>
      <c r="D13" s="45"/>
      <c r="E13" s="45"/>
      <c r="F13" s="46"/>
      <c r="G13" s="25"/>
      <c r="H13" s="25"/>
    </row>
    <row r="14" spans="1:8" ht="45">
      <c r="A14" s="6" t="s">
        <v>22</v>
      </c>
      <c r="B14" s="7" t="s">
        <v>103</v>
      </c>
      <c r="C14" s="6" t="s">
        <v>104</v>
      </c>
      <c r="D14" s="6">
        <v>3</v>
      </c>
      <c r="E14" s="29">
        <f>N.41</f>
        <v>0</v>
      </c>
      <c r="F14" s="17">
        <f aca="true" t="shared" si="1" ref="F14:F16">D14*E14</f>
        <v>0</v>
      </c>
      <c r="G14" s="25"/>
      <c r="H14" s="25"/>
    </row>
    <row r="15" spans="1:8" ht="30">
      <c r="A15" s="6" t="s">
        <v>23</v>
      </c>
      <c r="B15" s="7" t="s">
        <v>105</v>
      </c>
      <c r="C15" s="6" t="s">
        <v>106</v>
      </c>
      <c r="D15" s="6">
        <v>3</v>
      </c>
      <c r="E15" s="29">
        <f>N.42</f>
        <v>0</v>
      </c>
      <c r="F15" s="17">
        <f t="shared" si="1"/>
        <v>0</v>
      </c>
      <c r="G15" s="25"/>
      <c r="H15" s="25"/>
    </row>
    <row r="16" spans="1:8" ht="30">
      <c r="A16" s="6" t="s">
        <v>24</v>
      </c>
      <c r="B16" s="7" t="s">
        <v>107</v>
      </c>
      <c r="C16" s="28" t="s">
        <v>132</v>
      </c>
      <c r="D16" s="6">
        <v>1</v>
      </c>
      <c r="E16" s="29">
        <f>N.43</f>
        <v>0</v>
      </c>
      <c r="F16" s="17">
        <f t="shared" si="1"/>
        <v>0</v>
      </c>
      <c r="G16" s="25"/>
      <c r="H16" s="25"/>
    </row>
    <row r="17" spans="1:8" ht="15">
      <c r="A17" s="3"/>
      <c r="B17" s="2"/>
      <c r="C17" s="4"/>
      <c r="D17" s="14" t="s">
        <v>32</v>
      </c>
      <c r="E17" s="13"/>
      <c r="F17" s="13">
        <f>SUM(F5:F16)</f>
        <v>0</v>
      </c>
      <c r="G17" s="26"/>
      <c r="H17" s="12"/>
    </row>
  </sheetData>
  <mergeCells count="6">
    <mergeCell ref="A13:F13"/>
    <mergeCell ref="A1:F1"/>
    <mergeCell ref="A2:F2"/>
    <mergeCell ref="A4:F4"/>
    <mergeCell ref="A6:F6"/>
    <mergeCell ref="A8:F8"/>
  </mergeCells>
  <printOptions/>
  <pageMargins left="1.5748031496062993" right="0.7086614173228346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153" zoomScaleSheetLayoutView="153" workbookViewId="0" topLeftCell="A7">
      <selection activeCell="C16" sqref="C16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121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45">
      <c r="A5" s="6" t="s">
        <v>2</v>
      </c>
      <c r="B5" s="7" t="s">
        <v>75</v>
      </c>
      <c r="C5" s="6" t="s">
        <v>81</v>
      </c>
      <c r="D5" s="6">
        <v>3</v>
      </c>
      <c r="E5" s="29">
        <f>N.01</f>
        <v>0</v>
      </c>
      <c r="F5" s="17">
        <f aca="true" t="shared" si="0" ref="F5:F12">D5*E5</f>
        <v>0</v>
      </c>
      <c r="G5" s="25"/>
      <c r="H5" s="25"/>
    </row>
    <row r="6" spans="1:8" ht="15">
      <c r="A6" s="44" t="s">
        <v>72</v>
      </c>
      <c r="B6" s="45"/>
      <c r="C6" s="45"/>
      <c r="D6" s="45"/>
      <c r="E6" s="45"/>
      <c r="F6" s="46"/>
      <c r="G6" s="25"/>
      <c r="H6" s="25"/>
    </row>
    <row r="7" spans="1:8" ht="75">
      <c r="A7" s="6" t="s">
        <v>9</v>
      </c>
      <c r="B7" s="7" t="s">
        <v>86</v>
      </c>
      <c r="C7" s="6" t="s">
        <v>87</v>
      </c>
      <c r="D7" s="6">
        <v>3</v>
      </c>
      <c r="E7" s="29">
        <f>N.11</f>
        <v>0</v>
      </c>
      <c r="F7" s="17">
        <f t="shared" si="0"/>
        <v>0</v>
      </c>
      <c r="G7" s="25"/>
      <c r="H7" s="25"/>
    </row>
    <row r="8" spans="1:7" ht="15">
      <c r="A8" s="44" t="s">
        <v>73</v>
      </c>
      <c r="B8" s="45"/>
      <c r="C8" s="45"/>
      <c r="D8" s="45"/>
      <c r="E8" s="45"/>
      <c r="F8" s="46"/>
      <c r="G8" s="25"/>
    </row>
    <row r="9" spans="1:7" ht="45">
      <c r="A9" s="6" t="s">
        <v>13</v>
      </c>
      <c r="B9" s="7" t="s">
        <v>90</v>
      </c>
      <c r="C9" s="6" t="s">
        <v>91</v>
      </c>
      <c r="D9" s="6">
        <v>1</v>
      </c>
      <c r="E9" s="29">
        <f>N.21</f>
        <v>0</v>
      </c>
      <c r="F9" s="17">
        <f t="shared" si="0"/>
        <v>0</v>
      </c>
      <c r="G9" s="25"/>
    </row>
    <row r="10" spans="1:7" ht="45">
      <c r="A10" s="6" t="s">
        <v>14</v>
      </c>
      <c r="B10" s="7" t="s">
        <v>92</v>
      </c>
      <c r="C10" s="6" t="s">
        <v>93</v>
      </c>
      <c r="D10" s="6">
        <v>2</v>
      </c>
      <c r="E10" s="29">
        <f>N.22</f>
        <v>0</v>
      </c>
      <c r="F10" s="17">
        <f t="shared" si="0"/>
        <v>0</v>
      </c>
      <c r="G10" s="25"/>
    </row>
    <row r="11" spans="1:7" ht="45">
      <c r="A11" s="6" t="s">
        <v>15</v>
      </c>
      <c r="B11" s="7" t="s">
        <v>94</v>
      </c>
      <c r="C11" s="6" t="s">
        <v>95</v>
      </c>
      <c r="D11" s="6">
        <v>1</v>
      </c>
      <c r="E11" s="29">
        <f>N.23</f>
        <v>0</v>
      </c>
      <c r="F11" s="17">
        <f t="shared" si="0"/>
        <v>0</v>
      </c>
      <c r="G11" s="25"/>
    </row>
    <row r="12" spans="1:8" ht="45">
      <c r="A12" s="6" t="s">
        <v>19</v>
      </c>
      <c r="B12" s="7" t="s">
        <v>127</v>
      </c>
      <c r="C12" s="6" t="s">
        <v>100</v>
      </c>
      <c r="D12" s="6">
        <v>1</v>
      </c>
      <c r="E12" s="29">
        <f>N.31</f>
        <v>0</v>
      </c>
      <c r="F12" s="17">
        <f t="shared" si="0"/>
        <v>0</v>
      </c>
      <c r="G12" s="25"/>
      <c r="H12" s="25"/>
    </row>
    <row r="13" spans="1:8" ht="15">
      <c r="A13" s="44" t="s">
        <v>74</v>
      </c>
      <c r="B13" s="45"/>
      <c r="C13" s="45"/>
      <c r="D13" s="45"/>
      <c r="E13" s="45"/>
      <c r="F13" s="46"/>
      <c r="G13" s="25"/>
      <c r="H13" s="25"/>
    </row>
    <row r="14" spans="1:8" ht="45">
      <c r="A14" s="6" t="s">
        <v>22</v>
      </c>
      <c r="B14" s="7" t="s">
        <v>103</v>
      </c>
      <c r="C14" s="6" t="s">
        <v>104</v>
      </c>
      <c r="D14" s="6">
        <v>3</v>
      </c>
      <c r="E14" s="29">
        <f>N.41</f>
        <v>0</v>
      </c>
      <c r="F14" s="17">
        <f aca="true" t="shared" si="1" ref="F14:F16">D14*E14</f>
        <v>0</v>
      </c>
      <c r="G14" s="25"/>
      <c r="H14" s="25"/>
    </row>
    <row r="15" spans="1:8" ht="30">
      <c r="A15" s="6" t="s">
        <v>23</v>
      </c>
      <c r="B15" s="7" t="s">
        <v>105</v>
      </c>
      <c r="C15" s="6" t="s">
        <v>106</v>
      </c>
      <c r="D15" s="6">
        <v>3</v>
      </c>
      <c r="E15" s="29">
        <f>N.42</f>
        <v>0</v>
      </c>
      <c r="F15" s="17">
        <f t="shared" si="1"/>
        <v>0</v>
      </c>
      <c r="G15" s="25"/>
      <c r="H15" s="25"/>
    </row>
    <row r="16" spans="1:8" ht="30">
      <c r="A16" s="6" t="s">
        <v>24</v>
      </c>
      <c r="B16" s="7" t="s">
        <v>107</v>
      </c>
      <c r="C16" s="28" t="s">
        <v>132</v>
      </c>
      <c r="D16" s="6">
        <v>1</v>
      </c>
      <c r="E16" s="29">
        <f>N.43</f>
        <v>0</v>
      </c>
      <c r="F16" s="17">
        <f t="shared" si="1"/>
        <v>0</v>
      </c>
      <c r="G16" s="25"/>
      <c r="H16" s="25"/>
    </row>
    <row r="17" spans="1:8" ht="15">
      <c r="A17" s="3"/>
      <c r="B17" s="2"/>
      <c r="C17" s="4"/>
      <c r="D17" s="14" t="s">
        <v>32</v>
      </c>
      <c r="E17" s="13"/>
      <c r="F17" s="13">
        <f>SUM(F5:F16)</f>
        <v>0</v>
      </c>
      <c r="G17" s="26"/>
      <c r="H17" s="12"/>
    </row>
  </sheetData>
  <mergeCells count="6">
    <mergeCell ref="A13:F13"/>
    <mergeCell ref="A1:F1"/>
    <mergeCell ref="A2:F2"/>
    <mergeCell ref="A4:F4"/>
    <mergeCell ref="A6:F6"/>
    <mergeCell ref="A8:F8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153" zoomScaleSheetLayoutView="153" workbookViewId="0" topLeftCell="A7">
      <selection activeCell="C14" sqref="C14"/>
    </sheetView>
  </sheetViews>
  <sheetFormatPr defaultColWidth="9.140625" defaultRowHeight="15"/>
  <cols>
    <col min="1" max="1" width="6.140625" style="0" customWidth="1"/>
    <col min="2" max="2" width="59.28125" style="1" customWidth="1"/>
    <col min="3" max="3" width="14.7109375" style="3" customWidth="1"/>
    <col min="5" max="5" width="11.28125" style="0" bestFit="1" customWidth="1"/>
    <col min="6" max="6" width="13.7109375" style="0" customWidth="1"/>
    <col min="7" max="7" width="12.28125" style="0" bestFit="1" customWidth="1"/>
    <col min="8" max="8" width="13.8515625" style="0" bestFit="1" customWidth="1"/>
  </cols>
  <sheetData>
    <row r="1" spans="1:6" ht="22.15" customHeight="1">
      <c r="A1" s="43" t="s">
        <v>126</v>
      </c>
      <c r="B1" s="43"/>
      <c r="C1" s="43"/>
      <c r="D1" s="43"/>
      <c r="E1" s="43"/>
      <c r="F1" s="43"/>
    </row>
    <row r="2" spans="1:6" ht="13.9" customHeight="1">
      <c r="A2" s="47"/>
      <c r="B2" s="47"/>
      <c r="C2" s="47"/>
      <c r="D2" s="47"/>
      <c r="E2" s="47"/>
      <c r="F2" s="47"/>
    </row>
    <row r="3" spans="1:6" ht="27" customHeight="1">
      <c r="A3" s="24" t="s">
        <v>0</v>
      </c>
      <c r="B3" s="9" t="s">
        <v>11</v>
      </c>
      <c r="C3" s="9" t="s">
        <v>12</v>
      </c>
      <c r="D3" s="9" t="s">
        <v>1</v>
      </c>
      <c r="E3" s="9" t="s">
        <v>30</v>
      </c>
      <c r="F3" s="9" t="s">
        <v>31</v>
      </c>
    </row>
    <row r="4" spans="1:6" ht="19.9" customHeight="1">
      <c r="A4" s="44" t="s">
        <v>71</v>
      </c>
      <c r="B4" s="45"/>
      <c r="C4" s="45"/>
      <c r="D4" s="45"/>
      <c r="E4" s="45"/>
      <c r="F4" s="46"/>
    </row>
    <row r="5" spans="1:8" ht="60">
      <c r="A5" s="6" t="s">
        <v>6</v>
      </c>
      <c r="B5" s="7" t="s">
        <v>129</v>
      </c>
      <c r="C5" s="10" t="s">
        <v>128</v>
      </c>
      <c r="D5" s="6">
        <v>1</v>
      </c>
      <c r="E5" s="29">
        <f>N.05</f>
        <v>0</v>
      </c>
      <c r="F5" s="17">
        <f aca="true" t="shared" si="0" ref="F5:F12">D5*E5</f>
        <v>0</v>
      </c>
      <c r="G5" s="25"/>
      <c r="H5" s="25"/>
    </row>
    <row r="6" spans="1:8" ht="15">
      <c r="A6" s="44" t="s">
        <v>72</v>
      </c>
      <c r="B6" s="45"/>
      <c r="C6" s="45"/>
      <c r="D6" s="45"/>
      <c r="E6" s="45"/>
      <c r="F6" s="46"/>
      <c r="G6" s="25"/>
      <c r="H6" s="25"/>
    </row>
    <row r="7" spans="1:8" ht="75">
      <c r="A7" s="6" t="s">
        <v>9</v>
      </c>
      <c r="B7" s="7" t="s">
        <v>86</v>
      </c>
      <c r="C7" s="6" t="s">
        <v>87</v>
      </c>
      <c r="D7" s="6">
        <v>1</v>
      </c>
      <c r="E7" s="29">
        <f>N.11</f>
        <v>0</v>
      </c>
      <c r="F7" s="17">
        <f t="shared" si="0"/>
        <v>0</v>
      </c>
      <c r="G7" s="25"/>
      <c r="H7" s="25"/>
    </row>
    <row r="8" spans="1:7" ht="15">
      <c r="A8" s="44" t="s">
        <v>73</v>
      </c>
      <c r="B8" s="45"/>
      <c r="C8" s="45"/>
      <c r="D8" s="45"/>
      <c r="E8" s="45"/>
      <c r="F8" s="46"/>
      <c r="G8" s="25"/>
    </row>
    <row r="9" spans="1:7" ht="45">
      <c r="A9" s="6" t="s">
        <v>16</v>
      </c>
      <c r="B9" s="7" t="s">
        <v>96</v>
      </c>
      <c r="C9" s="6" t="s">
        <v>93</v>
      </c>
      <c r="D9" s="6">
        <v>1</v>
      </c>
      <c r="E9" s="29">
        <f>N.25</f>
        <v>0</v>
      </c>
      <c r="F9" s="17">
        <f t="shared" si="0"/>
        <v>0</v>
      </c>
      <c r="G9" s="25"/>
    </row>
    <row r="10" spans="1:8" ht="45">
      <c r="A10" s="6" t="s">
        <v>20</v>
      </c>
      <c r="B10" s="7" t="s">
        <v>101</v>
      </c>
      <c r="C10" s="6" t="s">
        <v>98</v>
      </c>
      <c r="D10" s="6">
        <v>1</v>
      </c>
      <c r="E10" s="29">
        <f>N.32</f>
        <v>0</v>
      </c>
      <c r="F10" s="17">
        <f t="shared" si="0"/>
        <v>0</v>
      </c>
      <c r="G10" s="25"/>
      <c r="H10" s="25"/>
    </row>
    <row r="11" spans="1:8" ht="45">
      <c r="A11" s="6" t="s">
        <v>21</v>
      </c>
      <c r="B11" s="7" t="s">
        <v>131</v>
      </c>
      <c r="C11" s="6" t="s">
        <v>98</v>
      </c>
      <c r="D11" s="6">
        <v>1</v>
      </c>
      <c r="E11" s="29">
        <f>N.33</f>
        <v>0</v>
      </c>
      <c r="F11" s="17">
        <f aca="true" t="shared" si="1" ref="F11">D11*E11</f>
        <v>0</v>
      </c>
      <c r="G11" s="25"/>
      <c r="H11" s="25"/>
    </row>
    <row r="12" spans="1:8" ht="60">
      <c r="A12" s="6" t="s">
        <v>130</v>
      </c>
      <c r="B12" s="7" t="s">
        <v>102</v>
      </c>
      <c r="C12" s="6" t="s">
        <v>93</v>
      </c>
      <c r="D12" s="6">
        <v>1</v>
      </c>
      <c r="E12" s="29">
        <f>N.34</f>
        <v>0</v>
      </c>
      <c r="F12" s="17">
        <f t="shared" si="0"/>
        <v>0</v>
      </c>
      <c r="G12" s="25"/>
      <c r="H12" s="25"/>
    </row>
    <row r="13" spans="1:8" ht="15">
      <c r="A13" s="44" t="s">
        <v>74</v>
      </c>
      <c r="B13" s="45"/>
      <c r="C13" s="45"/>
      <c r="D13" s="45"/>
      <c r="E13" s="45"/>
      <c r="F13" s="46"/>
      <c r="G13" s="25"/>
      <c r="H13" s="25"/>
    </row>
    <row r="14" spans="1:8" ht="30">
      <c r="A14" s="6" t="s">
        <v>24</v>
      </c>
      <c r="B14" s="7" t="s">
        <v>107</v>
      </c>
      <c r="C14" s="28" t="s">
        <v>132</v>
      </c>
      <c r="D14" s="6">
        <v>1</v>
      </c>
      <c r="E14" s="29">
        <f>N.43</f>
        <v>0</v>
      </c>
      <c r="F14" s="17">
        <f aca="true" t="shared" si="2" ref="F14:F15">D14*E14</f>
        <v>0</v>
      </c>
      <c r="G14" s="25"/>
      <c r="H14" s="25"/>
    </row>
    <row r="15" spans="1:8" ht="45">
      <c r="A15" s="6" t="s">
        <v>28</v>
      </c>
      <c r="B15" s="7" t="s">
        <v>114</v>
      </c>
      <c r="C15" s="6" t="s">
        <v>100</v>
      </c>
      <c r="D15" s="6">
        <v>1</v>
      </c>
      <c r="E15" s="29">
        <f>N.48</f>
        <v>0</v>
      </c>
      <c r="F15" s="17">
        <f t="shared" si="2"/>
        <v>0</v>
      </c>
      <c r="G15" s="25"/>
      <c r="H15" s="25"/>
    </row>
    <row r="16" spans="1:8" ht="60">
      <c r="A16" s="6" t="s">
        <v>29</v>
      </c>
      <c r="B16" s="7" t="s">
        <v>115</v>
      </c>
      <c r="C16" s="6" t="s">
        <v>104</v>
      </c>
      <c r="D16" s="6">
        <v>1</v>
      </c>
      <c r="E16" s="29">
        <f>N.49</f>
        <v>0</v>
      </c>
      <c r="F16" s="17">
        <f>D16*E16</f>
        <v>0</v>
      </c>
      <c r="G16" s="25"/>
      <c r="H16" s="25"/>
    </row>
    <row r="17" spans="1:8" ht="15">
      <c r="A17" s="3"/>
      <c r="B17" s="2"/>
      <c r="C17" s="4"/>
      <c r="D17" s="14" t="s">
        <v>32</v>
      </c>
      <c r="E17" s="13"/>
      <c r="F17" s="13">
        <f>SUM(F5:F16)</f>
        <v>0</v>
      </c>
      <c r="G17" s="26"/>
      <c r="H17" s="12"/>
    </row>
  </sheetData>
  <mergeCells count="6">
    <mergeCell ref="A13:F13"/>
    <mergeCell ref="A1:F1"/>
    <mergeCell ref="A2:F2"/>
    <mergeCell ref="A4:F4"/>
    <mergeCell ref="A6:F6"/>
    <mergeCell ref="A8:F8"/>
  </mergeCells>
  <printOptions/>
  <pageMargins left="1.5748031496062993" right="0.708661417322834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Dubový</dc:creator>
  <cp:keywords/>
  <dc:description/>
  <cp:lastModifiedBy>hruskovar</cp:lastModifiedBy>
  <cp:lastPrinted>2019-07-19T11:05:56Z</cp:lastPrinted>
  <dcterms:created xsi:type="dcterms:W3CDTF">2019-02-27T23:44:56Z</dcterms:created>
  <dcterms:modified xsi:type="dcterms:W3CDTF">2019-09-10T11:33:24Z</dcterms:modified>
  <cp:category/>
  <cp:version/>
  <cp:contentType/>
  <cp:contentStatus/>
</cp:coreProperties>
</file>